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chrner\Desktop\StudyProject\Aquifer characterization\Slugtest\"/>
    </mc:Choice>
  </mc:AlternateContent>
  <bookViews>
    <workbookView xWindow="240" yWindow="120" windowWidth="24795" windowHeight="11505" activeTab="3"/>
  </bookViews>
  <sheets>
    <sheet name="G11" sheetId="12" r:id="rId1"/>
    <sheet name="G13" sheetId="1" r:id="rId2"/>
    <sheet name="G15" sheetId="2" r:id="rId3"/>
    <sheet name="G17" sheetId="6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137" i="6" l="1"/>
  <c r="C209" i="1"/>
  <c r="D17" i="2"/>
  <c r="C6" i="12"/>
  <c r="C5" i="12"/>
  <c r="C4" i="12"/>
  <c r="C3" i="12"/>
  <c r="C138" i="6" l="1"/>
  <c r="C141" i="6"/>
  <c r="C140" i="6"/>
  <c r="C139" i="6"/>
  <c r="C121" i="6"/>
  <c r="C120" i="6"/>
  <c r="C119" i="6"/>
  <c r="C118" i="6"/>
  <c r="C117" i="6"/>
  <c r="D97" i="6"/>
  <c r="C101" i="6"/>
  <c r="C100" i="6"/>
  <c r="C99" i="6"/>
  <c r="C98" i="6"/>
  <c r="C97" i="6"/>
  <c r="D101" i="6"/>
  <c r="D100" i="6"/>
  <c r="D99" i="6"/>
  <c r="D98" i="6"/>
  <c r="C81" i="6"/>
  <c r="C80" i="6"/>
  <c r="C79" i="6"/>
  <c r="C78" i="6"/>
  <c r="C77" i="6"/>
  <c r="C61" i="6"/>
  <c r="C60" i="6"/>
  <c r="C59" i="6"/>
  <c r="C58" i="6"/>
  <c r="C57" i="6"/>
  <c r="C41" i="6"/>
  <c r="C40" i="6"/>
  <c r="C39" i="6"/>
  <c r="C38" i="6"/>
  <c r="C37" i="6"/>
  <c r="C21" i="6"/>
  <c r="C20" i="6"/>
  <c r="C19" i="6"/>
  <c r="C18" i="6"/>
  <c r="C17" i="6"/>
  <c r="C121" i="2" l="1"/>
  <c r="C120" i="2"/>
  <c r="C119" i="2"/>
  <c r="C118" i="2"/>
  <c r="C117" i="2"/>
  <c r="E121" i="2"/>
  <c r="D121" i="2"/>
  <c r="E120" i="2"/>
  <c r="D120" i="2"/>
  <c r="E119" i="2"/>
  <c r="D119" i="2"/>
  <c r="E118" i="2"/>
  <c r="D118" i="2"/>
  <c r="E117" i="2"/>
  <c r="D117" i="2"/>
  <c r="C101" i="2"/>
  <c r="C100" i="2"/>
  <c r="C99" i="2"/>
  <c r="C98" i="2"/>
  <c r="C97" i="2"/>
  <c r="E101" i="2"/>
  <c r="D101" i="2"/>
  <c r="E100" i="2"/>
  <c r="D100" i="2"/>
  <c r="E99" i="2"/>
  <c r="D99" i="2"/>
  <c r="E98" i="2"/>
  <c r="D98" i="2"/>
  <c r="E97" i="2"/>
  <c r="D97" i="2"/>
  <c r="C81" i="2"/>
  <c r="C80" i="2"/>
  <c r="C79" i="2"/>
  <c r="C78" i="2"/>
  <c r="C77" i="2"/>
  <c r="E81" i="2" l="1"/>
  <c r="D81" i="2"/>
  <c r="E80" i="2"/>
  <c r="D80" i="2"/>
  <c r="E79" i="2"/>
  <c r="D79" i="2"/>
  <c r="E78" i="2"/>
  <c r="D78" i="2"/>
  <c r="E77" i="2"/>
  <c r="D77" i="2"/>
  <c r="C38" i="2"/>
  <c r="C37" i="2"/>
  <c r="F37" i="2" s="1"/>
  <c r="C61" i="2"/>
  <c r="C60" i="2"/>
  <c r="C59" i="2"/>
  <c r="C58" i="2"/>
  <c r="C57" i="2"/>
  <c r="E61" i="2"/>
  <c r="D61" i="2"/>
  <c r="E60" i="2"/>
  <c r="D60" i="2"/>
  <c r="E59" i="2"/>
  <c r="D59" i="2"/>
  <c r="E58" i="2"/>
  <c r="D58" i="2"/>
  <c r="E57" i="2"/>
  <c r="D57" i="2"/>
  <c r="C41" i="2"/>
  <c r="C40" i="2"/>
  <c r="C39" i="2"/>
  <c r="E41" i="2"/>
  <c r="E40" i="2"/>
  <c r="E39" i="2"/>
  <c r="E38" i="2"/>
  <c r="E37" i="2"/>
  <c r="D19" i="1"/>
  <c r="C19" i="1"/>
  <c r="D21" i="2"/>
  <c r="D20" i="2"/>
  <c r="D19" i="2"/>
  <c r="D18" i="2"/>
  <c r="D41" i="2"/>
  <c r="D40" i="2"/>
  <c r="D39" i="2"/>
  <c r="D38" i="2"/>
  <c r="D37" i="2"/>
  <c r="E17" i="2"/>
  <c r="E18" i="2"/>
  <c r="E19" i="2"/>
  <c r="E20" i="2"/>
  <c r="E21" i="2"/>
  <c r="C21" i="2" l="1"/>
  <c r="C20" i="2"/>
  <c r="C19" i="2"/>
  <c r="C18" i="2"/>
  <c r="C17" i="2"/>
  <c r="C213" i="1" l="1"/>
  <c r="C212" i="1"/>
  <c r="C211" i="1"/>
  <c r="C210" i="1"/>
  <c r="C193" i="1"/>
  <c r="C192" i="1"/>
  <c r="C191" i="1"/>
  <c r="C190" i="1"/>
  <c r="C189" i="1"/>
  <c r="C174" i="1"/>
  <c r="C173" i="1"/>
  <c r="C172" i="1"/>
  <c r="C171" i="1"/>
  <c r="C170" i="1"/>
  <c r="C155" i="1"/>
  <c r="C154" i="1"/>
  <c r="C153" i="1"/>
  <c r="C152" i="1"/>
  <c r="C151" i="1"/>
  <c r="C136" i="1"/>
  <c r="C135" i="1"/>
  <c r="C134" i="1"/>
  <c r="C133" i="1"/>
  <c r="C132" i="1"/>
  <c r="C117" i="1"/>
  <c r="C116" i="1"/>
  <c r="C115" i="1"/>
  <c r="C114" i="1"/>
  <c r="C113" i="1"/>
  <c r="C98" i="1"/>
  <c r="C97" i="1"/>
  <c r="C96" i="1"/>
  <c r="C95" i="1"/>
  <c r="C94" i="1"/>
  <c r="D75" i="1"/>
  <c r="D76" i="1"/>
  <c r="D77" i="1"/>
  <c r="D78" i="1"/>
  <c r="D79" i="1"/>
  <c r="C78" i="1"/>
  <c r="C77" i="1"/>
  <c r="C76" i="1"/>
  <c r="C75" i="1"/>
  <c r="D56" i="1"/>
  <c r="H56" i="1"/>
  <c r="H57" i="1"/>
  <c r="H58" i="1"/>
  <c r="H59" i="1"/>
  <c r="H60" i="1"/>
  <c r="G60" i="1"/>
  <c r="G59" i="1"/>
  <c r="G58" i="1"/>
  <c r="G57" i="1"/>
  <c r="G56" i="1"/>
  <c r="D57" i="1"/>
  <c r="D58" i="1"/>
  <c r="D59" i="1"/>
  <c r="D60" i="1"/>
  <c r="C59" i="1"/>
  <c r="C58" i="1"/>
  <c r="C57" i="1"/>
  <c r="C56" i="1"/>
  <c r="H17" i="1"/>
  <c r="G21" i="1"/>
  <c r="G20" i="1"/>
  <c r="G19" i="1"/>
  <c r="G18" i="1"/>
  <c r="G17" i="1"/>
  <c r="H21" i="1"/>
  <c r="H20" i="1"/>
  <c r="H19" i="1"/>
  <c r="H18" i="1"/>
  <c r="D17" i="1"/>
  <c r="D18" i="1"/>
  <c r="D20" i="1"/>
  <c r="D21" i="1"/>
  <c r="C21" i="1"/>
  <c r="C20" i="1"/>
  <c r="C18" i="1"/>
  <c r="C17" i="1"/>
  <c r="D213" i="1"/>
  <c r="D212" i="1"/>
  <c r="D211" i="1"/>
  <c r="D209" i="1"/>
  <c r="D210" i="1" s="1"/>
  <c r="D193" i="1"/>
  <c r="D192" i="1"/>
  <c r="D191" i="1"/>
  <c r="D189" i="1"/>
  <c r="D190" i="1" s="1"/>
  <c r="D174" i="1"/>
  <c r="D173" i="1"/>
  <c r="D172" i="1"/>
  <c r="D170" i="1"/>
  <c r="D171" i="1" s="1"/>
  <c r="D155" i="1"/>
  <c r="D154" i="1"/>
  <c r="D153" i="1"/>
  <c r="D151" i="1"/>
  <c r="D152" i="1" s="1"/>
  <c r="D136" i="1"/>
  <c r="D135" i="1"/>
  <c r="D134" i="1"/>
  <c r="D132" i="1"/>
  <c r="D133" i="1" s="1"/>
  <c r="D117" i="1"/>
  <c r="D116" i="1"/>
  <c r="D115" i="1"/>
  <c r="D113" i="1"/>
  <c r="D114" i="1" s="1"/>
  <c r="D98" i="1"/>
  <c r="D97" i="1"/>
  <c r="D96" i="1"/>
  <c r="D94" i="1"/>
  <c r="D95" i="1" s="1"/>
  <c r="C79" i="1"/>
  <c r="C60" i="1"/>
  <c r="H41" i="1"/>
  <c r="G41" i="1"/>
  <c r="D41" i="1"/>
  <c r="C41" i="1"/>
  <c r="H40" i="1"/>
  <c r="G40" i="1"/>
  <c r="D40" i="1"/>
  <c r="C40" i="1"/>
  <c r="H39" i="1"/>
  <c r="G39" i="1"/>
  <c r="D39" i="1"/>
  <c r="C39" i="1"/>
  <c r="H37" i="1"/>
  <c r="H38" i="1" s="1"/>
  <c r="G37" i="1"/>
  <c r="G38" i="1" s="1"/>
  <c r="D37" i="1"/>
  <c r="D38" i="1" s="1"/>
  <c r="C37" i="1"/>
  <c r="C38" i="1" s="1"/>
</calcChain>
</file>

<file path=xl/sharedStrings.xml><?xml version="1.0" encoding="utf-8"?>
<sst xmlns="http://schemas.openxmlformats.org/spreadsheetml/2006/main" count="326" uniqueCount="68">
  <si>
    <t>G13 Slug Tests Feb 2010</t>
  </si>
  <si>
    <t>Tiefe: 9,00 m</t>
  </si>
  <si>
    <t>Sieb: 9,38 bis 8,7</t>
  </si>
  <si>
    <t>Auswertung:</t>
  </si>
  <si>
    <t>Solution nach Butler</t>
  </si>
  <si>
    <t>automatic</t>
  </si>
  <si>
    <t>manuell</t>
  </si>
  <si>
    <t>mbar</t>
  </si>
  <si>
    <t>Mittel:</t>
  </si>
  <si>
    <t>MIN:</t>
  </si>
  <si>
    <t>MAX:</t>
  </si>
  <si>
    <t>Durchgang 1</t>
  </si>
  <si>
    <t>Durchgang 2</t>
  </si>
  <si>
    <t>STABWN</t>
  </si>
  <si>
    <t>Geomittel</t>
  </si>
  <si>
    <t>Tiefe: 9,70 m</t>
  </si>
  <si>
    <t>Sieb: 10,00 bis 9,40</t>
  </si>
  <si>
    <t>Tiefe: 10,67 m</t>
  </si>
  <si>
    <t>Sieb: 10,97 bis 10,37</t>
  </si>
  <si>
    <t>Tiefe: 11.58 m</t>
  </si>
  <si>
    <t>Sieb: 11,88 bis 11,28</t>
  </si>
  <si>
    <t>Tiefe: 11.89 m</t>
  </si>
  <si>
    <t>Sieb: 12,19 bis 11,59</t>
  </si>
  <si>
    <t>Tiefe: 12.19 m</t>
  </si>
  <si>
    <t>Sieb: 12,49 bis 11,89</t>
  </si>
  <si>
    <t>Tiefe: 12.49 m</t>
  </si>
  <si>
    <t>Sieb: 12,79 bis 12,19</t>
  </si>
  <si>
    <t>Tiefe: 12.80 m</t>
  </si>
  <si>
    <t>Sieb: 13,1 bis 12,5</t>
  </si>
  <si>
    <t>Tiefe: 13.1 m</t>
  </si>
  <si>
    <t>Sieb: 13,4 bis 12,8</t>
  </si>
  <si>
    <t>Tiefe: 14.3 m</t>
  </si>
  <si>
    <t>Sieb: 14,6 bis 14</t>
  </si>
  <si>
    <t>Sieb: 11,27 bis 10,67</t>
  </si>
  <si>
    <t>Tiefe: 10,97 m</t>
  </si>
  <si>
    <t>G15 Slug Tests Feb 2010</t>
  </si>
  <si>
    <t>Tiefe: 7,01 m</t>
  </si>
  <si>
    <t>Sieb: 7.31 bis 6.71</t>
  </si>
  <si>
    <t>Butler</t>
  </si>
  <si>
    <t>C&gt;1</t>
  </si>
  <si>
    <t>Bouwer-Rice</t>
  </si>
  <si>
    <t>Hvorslev</t>
  </si>
  <si>
    <t>Solution nach Butler, B-R, Hvorslev</t>
  </si>
  <si>
    <t>Sieb: 7.61 bis 7.01</t>
  </si>
  <si>
    <t>Tiefe: 7,31 m</t>
  </si>
  <si>
    <t>Tiefe: 8,23 m</t>
  </si>
  <si>
    <t>Sieb: 8,53 bis 7,93</t>
  </si>
  <si>
    <t>Tiefe: 10.06 m</t>
  </si>
  <si>
    <t>Sieb: 10.36 bis 9.76</t>
  </si>
  <si>
    <t>Tiefe: 10.67 m</t>
  </si>
  <si>
    <t>Sieb: 10.97 bis 10.37</t>
  </si>
  <si>
    <t>Tiefe: 11.28 m</t>
  </si>
  <si>
    <t>Sieb: 11.58 bis 10.98</t>
  </si>
  <si>
    <t>Mittel Butler-Hv</t>
  </si>
  <si>
    <t>Tiefe NN</t>
  </si>
  <si>
    <t>Tiefe: 7,92 m</t>
  </si>
  <si>
    <t>Sieb: 8.22 bis 7.62</t>
  </si>
  <si>
    <t>Tiefe: 8,53 m</t>
  </si>
  <si>
    <t>Sieb: 8.83 bis 8.23</t>
  </si>
  <si>
    <t>Tiefe: 9,14 m</t>
  </si>
  <si>
    <t>Sieb: 9.44 bis 8.84</t>
  </si>
  <si>
    <t>Tiefe: 9,75 m</t>
  </si>
  <si>
    <t>Sieb: 10.05 bis 9.45</t>
  </si>
  <si>
    <t>Tiefe: 10,36 m</t>
  </si>
  <si>
    <t>Sieb: 10.66 bis 10.06</t>
  </si>
  <si>
    <t>Tiefe: 10,9 m</t>
  </si>
  <si>
    <t>Sieb: 11.2 bis 10.6</t>
  </si>
  <si>
    <t>Tiefe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</si>
</sst>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0" borderId="0" xfId="0" applyNumberFormat="1" applyFill="1"/>
    <xf numFmtId="164" fontId="0" fillId="3" borderId="0" xfId="0" applyNumberForma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2" fillId="0" borderId="0" xfId="1" applyNumberForma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SDEN/Projekte/Lehr_und_Forschungsfeld/Pirna/Erkundungsdaten/DPIL/DPIL-Auswertung%20NEU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 parameter"/>
      <sheetName val="G1"/>
      <sheetName val="G2"/>
      <sheetName val="G3"/>
      <sheetName val="G5"/>
      <sheetName val="G11"/>
      <sheetName val="G12"/>
      <sheetName val="G13"/>
      <sheetName val="G15"/>
      <sheetName val="G17"/>
      <sheetName val="ALLE Graphen"/>
      <sheetName val="Slugtests"/>
      <sheetName val="Vergleich"/>
      <sheetName val="Tabelle1"/>
      <sheetName val="ALLE DPIL mNN"/>
      <sheetName val="Histogramme D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H8" t="str">
            <v>K-DPIL 1 (l/h/bar)</v>
          </cell>
          <cell r="I8" t="str">
            <v>K-DPIL 2 (l/h/bar)</v>
          </cell>
        </row>
        <row r="9">
          <cell r="A9">
            <v>0.30475000000000002</v>
          </cell>
          <cell r="H9">
            <v>231.20713243846114</v>
          </cell>
          <cell r="I9">
            <v>131.00436681222706</v>
          </cell>
        </row>
        <row r="10">
          <cell r="A10">
            <v>0.60950000000000004</v>
          </cell>
          <cell r="H10">
            <v>100.70493454179255</v>
          </cell>
          <cell r="I10">
            <v>125.78616352201257</v>
          </cell>
        </row>
        <row r="11">
          <cell r="A11">
            <v>0.91425000000000001</v>
          </cell>
          <cell r="H11">
            <v>194.93799199690937</v>
          </cell>
          <cell r="I11">
            <v>128.11127379209373</v>
          </cell>
        </row>
        <row r="12">
          <cell r="A12">
            <v>1.2190000000000001</v>
          </cell>
          <cell r="H12">
            <v>102.01251256332669</v>
          </cell>
          <cell r="I12">
            <v>60.975609756097569</v>
          </cell>
        </row>
        <row r="13">
          <cell r="A13">
            <v>1.5237500000000002</v>
          </cell>
          <cell r="H13">
            <v>102.01251256332669</v>
          </cell>
          <cell r="I13">
            <v>68.649885583524025</v>
          </cell>
        </row>
        <row r="14">
          <cell r="A14">
            <v>1.8285000000000002</v>
          </cell>
          <cell r="H14">
            <v>31.055900621118006</v>
          </cell>
          <cell r="I14">
            <v>15.198851642320358</v>
          </cell>
        </row>
        <row r="15">
          <cell r="A15">
            <v>2.1332500000000003</v>
          </cell>
          <cell r="H15">
            <v>227.01132029783886</v>
          </cell>
          <cell r="I15">
            <v>125.82781456953639</v>
          </cell>
        </row>
        <row r="16">
          <cell r="A16">
            <v>2.4380000000000002</v>
          </cell>
          <cell r="H16">
            <v>203.97491479411516</v>
          </cell>
          <cell r="I16">
            <v>127.55102040816327</v>
          </cell>
        </row>
        <row r="17">
          <cell r="A17">
            <v>2.74275</v>
          </cell>
          <cell r="H17">
            <v>106.04453870625662</v>
          </cell>
          <cell r="I17">
            <v>114.75409836065573</v>
          </cell>
        </row>
        <row r="18">
          <cell r="A18">
            <v>3.0474999999999999</v>
          </cell>
          <cell r="H18">
            <v>360.73234215185158</v>
          </cell>
          <cell r="I18">
            <v>353.13851858391456</v>
          </cell>
        </row>
        <row r="19">
          <cell r="A19">
            <v>3.3522499999999997</v>
          </cell>
          <cell r="H19">
            <v>416.61503111725932</v>
          </cell>
          <cell r="I19">
            <v>418.54436503480377</v>
          </cell>
        </row>
        <row r="20">
          <cell r="A20">
            <v>3.6569999999999996</v>
          </cell>
          <cell r="H20">
            <v>452.20806739192244</v>
          </cell>
          <cell r="I20">
            <v>396.39742419020115</v>
          </cell>
        </row>
        <row r="21">
          <cell r="A21">
            <v>3.9617499999999994</v>
          </cell>
          <cell r="H21">
            <v>238.280567425458</v>
          </cell>
          <cell r="I21">
            <v>132.83378746594008</v>
          </cell>
        </row>
        <row r="22">
          <cell r="A22">
            <v>4.2664999999999997</v>
          </cell>
          <cell r="H22">
            <v>597.01492537313459</v>
          </cell>
          <cell r="I22">
            <v>596.53737171057105</v>
          </cell>
        </row>
        <row r="23">
          <cell r="A23">
            <v>4.57125</v>
          </cell>
          <cell r="H23">
            <v>481.61648004028052</v>
          </cell>
          <cell r="I23">
            <v>422.36387236949571</v>
          </cell>
        </row>
        <row r="24">
          <cell r="A24">
            <v>4.8760000000000003</v>
          </cell>
          <cell r="H24">
            <v>683.90595508307547</v>
          </cell>
          <cell r="I24">
            <v>597.74571897114959</v>
          </cell>
        </row>
        <row r="25">
          <cell r="A25">
            <v>5.1807500000000006</v>
          </cell>
          <cell r="H25">
            <v>4.480621312822044</v>
          </cell>
          <cell r="I25">
            <v>4.480621312822044</v>
          </cell>
        </row>
        <row r="26">
          <cell r="A26">
            <v>5.4855000000000009</v>
          </cell>
          <cell r="H26">
            <v>6.6012825348924924</v>
          </cell>
          <cell r="I26">
            <v>6.6012825348924924</v>
          </cell>
        </row>
        <row r="27">
          <cell r="A27">
            <v>5.7902500000000012</v>
          </cell>
          <cell r="H27">
            <v>28.349433011339773</v>
          </cell>
          <cell r="I27">
            <v>20.056935817805382</v>
          </cell>
        </row>
        <row r="28">
          <cell r="A28">
            <v>6.0950000000000015</v>
          </cell>
          <cell r="H28">
            <v>59.85342750652616</v>
          </cell>
          <cell r="I28">
            <v>90.036014405762302</v>
          </cell>
        </row>
        <row r="29">
          <cell r="A29">
            <v>6.3997500000000018</v>
          </cell>
          <cell r="H29">
            <v>15.165388577314868</v>
          </cell>
          <cell r="I29">
            <v>15.165388577314868</v>
          </cell>
        </row>
        <row r="30">
          <cell r="A30">
            <v>6.7045000000000021</v>
          </cell>
          <cell r="H30">
            <v>30.57611844222723</v>
          </cell>
          <cell r="I30">
            <v>30.57611844222723</v>
          </cell>
        </row>
        <row r="31">
          <cell r="A31">
            <v>7.0092500000000024</v>
          </cell>
          <cell r="H31">
            <v>17.508189314356716</v>
          </cell>
          <cell r="I31">
            <v>17.508189314356716</v>
          </cell>
        </row>
        <row r="32">
          <cell r="A32">
            <v>7.3140000000000027</v>
          </cell>
          <cell r="H32">
            <v>159.19389747497715</v>
          </cell>
          <cell r="I32">
            <v>95.609065155807343</v>
          </cell>
        </row>
        <row r="33">
          <cell r="A33">
            <v>7.618750000000003</v>
          </cell>
          <cell r="H33">
            <v>2.6117453921349152</v>
          </cell>
          <cell r="I33">
            <v>2.6117453921349152</v>
          </cell>
        </row>
        <row r="34">
          <cell r="A34">
            <v>7.9235000000000033</v>
          </cell>
          <cell r="H34">
            <v>2.0516263801850192</v>
          </cell>
          <cell r="I34">
            <v>2.0516263801850192</v>
          </cell>
        </row>
        <row r="35">
          <cell r="A35">
            <v>8.2282500000000027</v>
          </cell>
          <cell r="H35">
            <v>10.535187526337968</v>
          </cell>
          <cell r="I35">
            <v>10.535187526337968</v>
          </cell>
        </row>
        <row r="36">
          <cell r="A36">
            <v>8.533000000000003</v>
          </cell>
          <cell r="H36">
            <v>2.2383048571215398</v>
          </cell>
          <cell r="I36">
            <v>2.2383048571215398</v>
          </cell>
        </row>
        <row r="37">
          <cell r="A37">
            <v>8.8377500000000033</v>
          </cell>
          <cell r="H37">
            <v>41.85022026431718</v>
          </cell>
          <cell r="I37">
            <v>40.448039825762294</v>
          </cell>
        </row>
        <row r="38">
          <cell r="A38">
            <v>9.1425000000000036</v>
          </cell>
          <cell r="H38">
            <v>108.45110137023038</v>
          </cell>
          <cell r="I38">
            <v>99.852071005917139</v>
          </cell>
        </row>
        <row r="39">
          <cell r="A39">
            <v>9.4472500000000039</v>
          </cell>
          <cell r="H39">
            <v>6291.2237428786711</v>
          </cell>
          <cell r="I39">
            <v>2189.8745940017643</v>
          </cell>
        </row>
        <row r="40">
          <cell r="A40">
            <v>9.7520000000000042</v>
          </cell>
          <cell r="H40">
            <v>823.82041831925255</v>
          </cell>
          <cell r="I40">
            <v>676.76239631896453</v>
          </cell>
        </row>
        <row r="41">
          <cell r="A41">
            <v>10.056750000000005</v>
          </cell>
          <cell r="H41">
            <v>481.61648004028052</v>
          </cell>
          <cell r="I41">
            <v>434.00393096751952</v>
          </cell>
        </row>
        <row r="42">
          <cell r="A42">
            <v>10.361500000000005</v>
          </cell>
          <cell r="H42">
            <v>1556.3785367745488</v>
          </cell>
          <cell r="I42">
            <v>2370.7335183698292</v>
          </cell>
        </row>
        <row r="43">
          <cell r="A43">
            <v>10.666250000000005</v>
          </cell>
          <cell r="H43">
            <v>3934.0699827338117</v>
          </cell>
          <cell r="I43">
            <v>4279.4127328988016</v>
          </cell>
        </row>
        <row r="44">
          <cell r="A44">
            <v>10.971000000000005</v>
          </cell>
          <cell r="H44">
            <v>2421.7775462780537</v>
          </cell>
          <cell r="I44">
            <v>3395.3237132494769</v>
          </cell>
        </row>
        <row r="45">
          <cell r="A45">
            <v>11.275750000000006</v>
          </cell>
          <cell r="H45">
            <v>4525.9108395564581</v>
          </cell>
          <cell r="I45">
            <v>4311.6819612953032</v>
          </cell>
        </row>
        <row r="46">
          <cell r="A46">
            <v>11.580500000000006</v>
          </cell>
          <cell r="H46">
            <v>2651.1134676564197</v>
          </cell>
          <cell r="I46">
            <v>1522.6404928670149</v>
          </cell>
        </row>
        <row r="47">
          <cell r="A47">
            <v>11.885250000000006</v>
          </cell>
          <cell r="H47">
            <v>1369.1500077693852</v>
          </cell>
          <cell r="I47">
            <v>1903.2983455402934</v>
          </cell>
        </row>
        <row r="48">
          <cell r="A48">
            <v>12.190000000000007</v>
          </cell>
          <cell r="H48">
            <v>1556.3785367745488</v>
          </cell>
          <cell r="I48">
            <v>2607.5619295958327</v>
          </cell>
        </row>
        <row r="49">
          <cell r="A49">
            <v>12.494750000000007</v>
          </cell>
          <cell r="H49">
            <v>2421.7775462780537</v>
          </cell>
          <cell r="I49">
            <v>2344.0139170081202</v>
          </cell>
        </row>
        <row r="50">
          <cell r="A50">
            <v>12.799500000000007</v>
          </cell>
          <cell r="H50">
            <v>2421.7775462780537</v>
          </cell>
          <cell r="I50">
            <v>3298.3544875945181</v>
          </cell>
        </row>
        <row r="51">
          <cell r="A51">
            <v>13.104250000000008</v>
          </cell>
          <cell r="H51">
            <v>4525.9108395564581</v>
          </cell>
          <cell r="I51">
            <v>3298.3544875945181</v>
          </cell>
        </row>
        <row r="52">
          <cell r="A52">
            <v>13.409000000000008</v>
          </cell>
          <cell r="H52">
            <v>2421.7775462780537</v>
          </cell>
          <cell r="I52">
            <v>993.16189642424968</v>
          </cell>
        </row>
        <row r="53">
          <cell r="A53">
            <v>13.713750000000008</v>
          </cell>
          <cell r="H53">
            <v>5.2782385763836519</v>
          </cell>
          <cell r="I53">
            <v>5.2782385763836519</v>
          </cell>
        </row>
        <row r="54">
          <cell r="A54">
            <v>14.018500000000008</v>
          </cell>
          <cell r="H54">
            <v>74.318715488246497</v>
          </cell>
          <cell r="I54">
            <v>57.420494699646646</v>
          </cell>
        </row>
        <row r="55">
          <cell r="A55">
            <v>14.323250000000009</v>
          </cell>
          <cell r="H55">
            <v>201.11506611423945</v>
          </cell>
          <cell r="I55">
            <v>123.60446570972884</v>
          </cell>
        </row>
        <row r="56">
          <cell r="A56">
            <v>14.628000000000009</v>
          </cell>
          <cell r="H56">
            <v>97.780126849894273</v>
          </cell>
          <cell r="I56">
            <v>96.726190476190482</v>
          </cell>
        </row>
      </sheetData>
      <sheetData sheetId="8">
        <row r="8">
          <cell r="H8" t="str">
            <v>K-DPIL 1 (l/h/bar)</v>
          </cell>
          <cell r="I8" t="str">
            <v>K-DPIL 2 (l/h/bar)</v>
          </cell>
        </row>
        <row r="9">
          <cell r="A9">
            <v>0.30475000000000002</v>
          </cell>
        </row>
        <row r="10">
          <cell r="A10">
            <v>0.60950000000000004</v>
          </cell>
          <cell r="H10">
            <v>331.18065904951163</v>
          </cell>
          <cell r="I10">
            <v>148.55355746677091</v>
          </cell>
        </row>
        <row r="11">
          <cell r="A11">
            <v>0.91425000000000001</v>
          </cell>
          <cell r="H11">
            <v>331.18065904951163</v>
          </cell>
          <cell r="I11">
            <v>288.63162495481538</v>
          </cell>
        </row>
        <row r="12">
          <cell r="A12">
            <v>1.2190000000000001</v>
          </cell>
          <cell r="H12">
            <v>383.25434035540468</v>
          </cell>
          <cell r="I12">
            <v>159.79814970563501</v>
          </cell>
        </row>
        <row r="13">
          <cell r="A13">
            <v>1.5237500000000002</v>
          </cell>
          <cell r="H13">
            <v>276.28125431689477</v>
          </cell>
          <cell r="I13">
            <v>148.55355746677091</v>
          </cell>
        </row>
        <row r="14">
          <cell r="A14">
            <v>1.8285000000000002</v>
          </cell>
          <cell r="H14">
            <v>203.99365454840284</v>
          </cell>
          <cell r="I14">
            <v>138.14274750575595</v>
          </cell>
        </row>
        <row r="15">
          <cell r="A15">
            <v>2.1332500000000003</v>
          </cell>
          <cell r="H15">
            <v>103.89296380180245</v>
          </cell>
          <cell r="I15">
            <v>77.138849929873771</v>
          </cell>
        </row>
        <row r="16">
          <cell r="A16">
            <v>2.4380000000000002</v>
          </cell>
          <cell r="H16">
            <v>128.08838564385374</v>
          </cell>
          <cell r="I16">
            <v>111.03400416377515</v>
          </cell>
        </row>
        <row r="17">
          <cell r="A17">
            <v>2.74275</v>
          </cell>
          <cell r="H17">
            <v>65.36660982694508</v>
          </cell>
          <cell r="I17">
            <v>47.694753577106525</v>
          </cell>
        </row>
        <row r="18">
          <cell r="A18">
            <v>3.0474999999999999</v>
          </cell>
          <cell r="H18">
            <v>708.92377494033281</v>
          </cell>
          <cell r="I18">
            <v>515.24765010268163</v>
          </cell>
        </row>
        <row r="19">
          <cell r="A19">
            <v>3.3522499999999997</v>
          </cell>
          <cell r="H19">
            <v>502.17832155265688</v>
          </cell>
          <cell r="I19">
            <v>390.64607279782592</v>
          </cell>
        </row>
        <row r="20">
          <cell r="A20">
            <v>3.6569999999999996</v>
          </cell>
          <cell r="H20">
            <v>200.63266165976719</v>
          </cell>
          <cell r="I20">
            <v>132.04853675945753</v>
          </cell>
        </row>
        <row r="21">
          <cell r="A21">
            <v>3.9617499999999994</v>
          </cell>
          <cell r="H21">
            <v>4.9574800747435459</v>
          </cell>
          <cell r="I21">
            <v>3.1735956839098698</v>
          </cell>
        </row>
        <row r="22">
          <cell r="A22">
            <v>4.2664999999999997</v>
          </cell>
          <cell r="H22">
            <v>8.0180214577526616</v>
          </cell>
          <cell r="I22">
            <v>6.11756854457483</v>
          </cell>
        </row>
        <row r="23">
          <cell r="A23">
            <v>4.57125</v>
          </cell>
          <cell r="H23">
            <v>9.643201542912248</v>
          </cell>
          <cell r="I23">
            <v>6.9925624562964854</v>
          </cell>
        </row>
        <row r="24">
          <cell r="A24">
            <v>4.8760000000000003</v>
          </cell>
          <cell r="H24">
            <v>13.52134440795828</v>
          </cell>
          <cell r="I24">
            <v>10.19367991845056</v>
          </cell>
        </row>
        <row r="25">
          <cell r="A25">
            <v>5.1807500000000006</v>
          </cell>
          <cell r="H25">
            <v>9.2560453546222394</v>
          </cell>
          <cell r="I25">
            <v>6.4778281608856974</v>
          </cell>
        </row>
        <row r="26">
          <cell r="A26">
            <v>5.4855000000000009</v>
          </cell>
          <cell r="H26">
            <v>13.909818013214329</v>
          </cell>
          <cell r="I26">
            <v>9.8143453013821862</v>
          </cell>
        </row>
        <row r="27">
          <cell r="A27">
            <v>5.7902500000000012</v>
          </cell>
          <cell r="H27">
            <v>25.475210660395845</v>
          </cell>
          <cell r="I27">
            <v>12.763241863433311</v>
          </cell>
        </row>
        <row r="28">
          <cell r="A28">
            <v>6.0950000000000015</v>
          </cell>
          <cell r="H28">
            <v>3.4300087655779565</v>
          </cell>
          <cell r="I28">
            <v>3.4300087655779565</v>
          </cell>
        </row>
        <row r="29">
          <cell r="A29">
            <v>6.3997500000000018</v>
          </cell>
          <cell r="H29">
            <v>29.732408325074331</v>
          </cell>
          <cell r="I29">
            <v>18.430091312725139</v>
          </cell>
        </row>
        <row r="30">
          <cell r="A30">
            <v>6.7045000000000021</v>
          </cell>
          <cell r="H30">
            <v>8.7599766400622947</v>
          </cell>
          <cell r="I30">
            <v>6.3086291074661265</v>
          </cell>
        </row>
        <row r="31">
          <cell r="A31">
            <v>7.0092500000000024</v>
          </cell>
          <cell r="H31">
            <v>7.8600903910394981</v>
          </cell>
          <cell r="I31">
            <v>6.5019505851755532</v>
          </cell>
        </row>
        <row r="32">
          <cell r="A32">
            <v>7.3140000000000027</v>
          </cell>
          <cell r="H32">
            <v>9.9304865938430993</v>
          </cell>
          <cell r="I32">
            <v>7.9093066174532041</v>
          </cell>
        </row>
        <row r="33">
          <cell r="A33">
            <v>7.618750000000003</v>
          </cell>
          <cell r="H33">
            <v>11.693626973299553</v>
          </cell>
          <cell r="I33">
            <v>9.1990275313752541</v>
          </cell>
        </row>
        <row r="34">
          <cell r="A34">
            <v>7.9235000000000033</v>
          </cell>
          <cell r="H34">
            <v>1193.9078323389169</v>
          </cell>
          <cell r="I34">
            <v>977.25389576027817</v>
          </cell>
        </row>
        <row r="35">
          <cell r="A35">
            <v>8.2282500000000027</v>
          </cell>
          <cell r="H35">
            <v>4000.4645700791043</v>
          </cell>
          <cell r="I35">
            <v>3338.8981636060166</v>
          </cell>
        </row>
        <row r="36">
          <cell r="A36">
            <v>8.533000000000003</v>
          </cell>
          <cell r="H36">
            <v>2431.5441874328435</v>
          </cell>
          <cell r="I36">
            <v>2945.5081001472872</v>
          </cell>
        </row>
        <row r="37">
          <cell r="A37">
            <v>8.8377500000000033</v>
          </cell>
          <cell r="H37">
            <v>61.808862861144028</v>
          </cell>
          <cell r="I37">
            <v>50.939191340337473</v>
          </cell>
        </row>
        <row r="38">
          <cell r="A38">
            <v>9.1425000000000036</v>
          </cell>
          <cell r="H38">
            <v>4000.4645700791043</v>
          </cell>
          <cell r="I38">
            <v>4555.8086560364627</v>
          </cell>
        </row>
        <row r="39">
          <cell r="A39">
            <v>9.4472500000000039</v>
          </cell>
          <cell r="H39">
            <v>760.48932055711282</v>
          </cell>
          <cell r="I39">
            <v>651.72826486236738</v>
          </cell>
        </row>
        <row r="40">
          <cell r="A40">
            <v>9.7520000000000042</v>
          </cell>
          <cell r="H40">
            <v>4195.8041958042086</v>
          </cell>
          <cell r="I40">
            <v>4555.8086560364627</v>
          </cell>
        </row>
        <row r="41">
          <cell r="A41">
            <v>10.056750000000005</v>
          </cell>
          <cell r="H41">
            <v>4202.8217098371897</v>
          </cell>
          <cell r="I41">
            <v>4555.8086560364627</v>
          </cell>
        </row>
        <row r="42">
          <cell r="A42">
            <v>10.361500000000005</v>
          </cell>
          <cell r="H42">
            <v>5841.5141204600404</v>
          </cell>
          <cell r="I42">
            <v>4555.8086560364627</v>
          </cell>
        </row>
        <row r="43">
          <cell r="A43">
            <v>10.666250000000005</v>
          </cell>
          <cell r="H43">
            <v>5281.3986285492792</v>
          </cell>
          <cell r="I43">
            <v>4555.8086560364627</v>
          </cell>
        </row>
        <row r="44">
          <cell r="A44">
            <v>10.971000000000005</v>
          </cell>
          <cell r="H44">
            <v>5308.5634897720083</v>
          </cell>
          <cell r="I44">
            <v>4555.8086560364627</v>
          </cell>
        </row>
        <row r="45">
          <cell r="A45">
            <v>11.275750000000006</v>
          </cell>
          <cell r="H45">
            <v>4720.5387910654736</v>
          </cell>
          <cell r="I45">
            <v>5336.0955474991197</v>
          </cell>
        </row>
        <row r="46">
          <cell r="A46">
            <v>11.580500000000006</v>
          </cell>
          <cell r="H46">
            <v>4560.6072122745618</v>
          </cell>
          <cell r="I46">
            <v>3761.7416126070066</v>
          </cell>
        </row>
        <row r="47">
          <cell r="A47">
            <v>11.885250000000006</v>
          </cell>
          <cell r="H47">
            <v>4000.4645700791043</v>
          </cell>
          <cell r="I47">
            <v>4412.6999234266914</v>
          </cell>
        </row>
        <row r="48">
          <cell r="A48">
            <v>12.190000000000007</v>
          </cell>
          <cell r="H48">
            <v>5752.6535958510376</v>
          </cell>
        </row>
        <row r="49">
          <cell r="A49">
            <v>12.494750000000007</v>
          </cell>
          <cell r="H49">
            <v>1299.0573027386999</v>
          </cell>
          <cell r="I49">
            <v>1163.8282189548836</v>
          </cell>
        </row>
        <row r="50">
          <cell r="A50">
            <v>12.799500000000007</v>
          </cell>
          <cell r="H50">
            <v>39.70880211780279</v>
          </cell>
          <cell r="I50">
            <v>28.597863571368492</v>
          </cell>
        </row>
        <row r="51">
          <cell r="A51">
            <v>13.104250000000008</v>
          </cell>
          <cell r="H51">
            <v>128.08838564385374</v>
          </cell>
          <cell r="I51">
            <v>99.589923842999411</v>
          </cell>
        </row>
        <row r="52">
          <cell r="A52">
            <v>13.409000000000008</v>
          </cell>
          <cell r="H52" t="e">
            <v>#DIV/0!</v>
          </cell>
          <cell r="I52" t="e">
            <v>#DIV/0!</v>
          </cell>
        </row>
        <row r="53">
          <cell r="A53">
            <v>13.713750000000008</v>
          </cell>
          <cell r="H53" t="e">
            <v>#DIV/0!</v>
          </cell>
          <cell r="I53" t="e">
            <v>#DIV/0!</v>
          </cell>
        </row>
        <row r="54">
          <cell r="A54">
            <v>14.018500000000008</v>
          </cell>
          <cell r="H54" t="e">
            <v>#DIV/0!</v>
          </cell>
          <cell r="I54" t="e">
            <v>#DIV/0!</v>
          </cell>
        </row>
      </sheetData>
      <sheetData sheetId="9">
        <row r="8">
          <cell r="H8" t="str">
            <v>K-DPIL 1 (l/h/bar)</v>
          </cell>
          <cell r="I8" t="str">
            <v>K-DPIL 2 (l/h/bar)</v>
          </cell>
        </row>
        <row r="9">
          <cell r="A9">
            <v>0.30475000000000002</v>
          </cell>
        </row>
        <row r="10">
          <cell r="A10">
            <v>0.60950000000000004</v>
          </cell>
          <cell r="H10">
            <v>337.89491468153403</v>
          </cell>
          <cell r="I10">
            <v>149.25373134328359</v>
          </cell>
        </row>
        <row r="11">
          <cell r="A11">
            <v>0.91425000000000001</v>
          </cell>
          <cell r="H11">
            <v>396.70948925208984</v>
          </cell>
          <cell r="I11">
            <v>156.79442508710798</v>
          </cell>
        </row>
        <row r="12">
          <cell r="A12">
            <v>1.2190000000000001</v>
          </cell>
          <cell r="H12">
            <v>201.63322915616493</v>
          </cell>
          <cell r="I12">
            <v>131.57894736842104</v>
          </cell>
        </row>
        <row r="13">
          <cell r="A13">
            <v>1.5237500000000002</v>
          </cell>
          <cell r="H13">
            <v>63.788027477919542</v>
          </cell>
          <cell r="I13">
            <v>34.871244635193129</v>
          </cell>
        </row>
        <row r="14">
          <cell r="A14">
            <v>1.8285000000000002</v>
          </cell>
          <cell r="H14">
            <v>75.187969924812023</v>
          </cell>
          <cell r="I14">
            <v>82.908163265306101</v>
          </cell>
        </row>
        <row r="15">
          <cell r="A15">
            <v>2.1332500000000003</v>
          </cell>
          <cell r="H15">
            <v>14.339973645453842</v>
          </cell>
          <cell r="I15">
            <v>14.6484375</v>
          </cell>
        </row>
        <row r="16">
          <cell r="A16">
            <v>2.4380000000000002</v>
          </cell>
          <cell r="H16">
            <v>14.588452088452089</v>
          </cell>
          <cell r="I16">
            <v>9.9351600083664504</v>
          </cell>
        </row>
        <row r="17">
          <cell r="A17">
            <v>2.74275</v>
          </cell>
          <cell r="H17">
            <v>33.851055356431701</v>
          </cell>
          <cell r="I17">
            <v>21.097046413502106</v>
          </cell>
        </row>
        <row r="18">
          <cell r="A18">
            <v>3.0474999999999999</v>
          </cell>
          <cell r="H18">
            <v>271.77605652941975</v>
          </cell>
          <cell r="I18">
            <v>163.93442622950818</v>
          </cell>
        </row>
        <row r="19">
          <cell r="A19">
            <v>3.3522499999999997</v>
          </cell>
          <cell r="H19">
            <v>268.42732144657202</v>
          </cell>
          <cell r="I19">
            <v>155.22875816993465</v>
          </cell>
        </row>
        <row r="20">
          <cell r="A20">
            <v>3.6569999999999996</v>
          </cell>
          <cell r="H20">
            <v>168.89765109430323</v>
          </cell>
          <cell r="I20">
            <v>115.44011544011542</v>
          </cell>
        </row>
        <row r="21">
          <cell r="A21">
            <v>3.9617499999999994</v>
          </cell>
          <cell r="H21">
            <v>33.851055356431701</v>
          </cell>
          <cell r="I21">
            <v>21.042850896370787</v>
          </cell>
        </row>
        <row r="22">
          <cell r="A22">
            <v>4.2664999999999997</v>
          </cell>
          <cell r="H22">
            <v>126.58227848101265</v>
          </cell>
          <cell r="I22">
            <v>158.04597701149424</v>
          </cell>
        </row>
        <row r="23">
          <cell r="A23">
            <v>4.57125</v>
          </cell>
          <cell r="H23">
            <v>97.087378640776677</v>
          </cell>
          <cell r="I23">
            <v>107.484076433121</v>
          </cell>
        </row>
        <row r="24">
          <cell r="A24">
            <v>4.8760000000000003</v>
          </cell>
          <cell r="H24">
            <v>11.117926698359145</v>
          </cell>
          <cell r="I24">
            <v>10.483337011697197</v>
          </cell>
        </row>
        <row r="25">
          <cell r="A25">
            <v>5.1807500000000006</v>
          </cell>
          <cell r="H25">
            <v>31.834460803820132</v>
          </cell>
          <cell r="I25">
            <v>19.400732916576846</v>
          </cell>
        </row>
        <row r="26">
          <cell r="A26">
            <v>5.4855000000000009</v>
          </cell>
          <cell r="H26">
            <v>27.15121136173768</v>
          </cell>
          <cell r="I26">
            <v>16.42421398404505</v>
          </cell>
        </row>
        <row r="27">
          <cell r="A27">
            <v>5.7902500000000012</v>
          </cell>
          <cell r="H27">
            <v>6.1218243036424855</v>
          </cell>
          <cell r="I27">
            <v>3.9432176656151419</v>
          </cell>
        </row>
        <row r="28">
          <cell r="A28">
            <v>6.0950000000000015</v>
          </cell>
          <cell r="H28">
            <v>116.82367599410595</v>
          </cell>
          <cell r="I28">
            <v>72.106929300035162</v>
          </cell>
        </row>
        <row r="29">
          <cell r="A29">
            <v>6.3997500000000018</v>
          </cell>
          <cell r="H29">
            <v>31.137002812374448</v>
          </cell>
          <cell r="I29">
            <v>19.744696482688951</v>
          </cell>
        </row>
        <row r="30">
          <cell r="A30">
            <v>6.7045000000000021</v>
          </cell>
          <cell r="H30">
            <v>11.160714285714286</v>
          </cell>
          <cell r="I30">
            <v>8.6686981191551951</v>
          </cell>
        </row>
        <row r="31">
          <cell r="A31">
            <v>7.0092500000000024</v>
          </cell>
          <cell r="H31">
            <v>79.835435032104513</v>
          </cell>
          <cell r="I31">
            <v>59.414990859232169</v>
          </cell>
        </row>
        <row r="32">
          <cell r="A32">
            <v>7.3140000000000027</v>
          </cell>
          <cell r="H32">
            <v>9.9251794167048413</v>
          </cell>
          <cell r="I32">
            <v>8.4114395577986052</v>
          </cell>
        </row>
        <row r="33">
          <cell r="A33">
            <v>7.618750000000003</v>
          </cell>
          <cell r="H33">
            <v>6451.6129032258168</v>
          </cell>
          <cell r="I33">
            <v>7480.7227529059683</v>
          </cell>
        </row>
        <row r="34">
          <cell r="A34">
            <v>7.9235000000000033</v>
          </cell>
          <cell r="H34">
            <v>3468.2080924855513</v>
          </cell>
          <cell r="I34">
            <v>6269.5924764890651</v>
          </cell>
        </row>
        <row r="35">
          <cell r="A35">
            <v>8.2282500000000027</v>
          </cell>
          <cell r="H35">
            <v>5825.8083309059211</v>
          </cell>
          <cell r="I35">
            <v>6269.5924764890651</v>
          </cell>
        </row>
        <row r="36">
          <cell r="A36">
            <v>8.533000000000003</v>
          </cell>
          <cell r="H36">
            <v>5630.7985972780307</v>
          </cell>
          <cell r="I36">
            <v>4231.1760746225591</v>
          </cell>
        </row>
        <row r="37">
          <cell r="A37">
            <v>8.8377500000000033</v>
          </cell>
          <cell r="H37">
            <v>4960.7143428653626</v>
          </cell>
          <cell r="I37">
            <v>5788.5855645782258</v>
          </cell>
        </row>
        <row r="38">
          <cell r="A38">
            <v>9.1425000000000036</v>
          </cell>
          <cell r="H38">
            <v>4960.7143428653626</v>
          </cell>
          <cell r="I38">
            <v>4373.6137206510293</v>
          </cell>
        </row>
        <row r="39">
          <cell r="A39">
            <v>9.4472500000000039</v>
          </cell>
          <cell r="H39">
            <v>6112.1438865491946</v>
          </cell>
          <cell r="I39">
            <v>10502.504443367252</v>
          </cell>
        </row>
        <row r="40">
          <cell r="A40">
            <v>9.7520000000000042</v>
          </cell>
          <cell r="H40">
            <v>4359.1511803652538</v>
          </cell>
          <cell r="I40">
            <v>5809.2769684511559</v>
          </cell>
        </row>
        <row r="41">
          <cell r="A41">
            <v>10.056750000000005</v>
          </cell>
          <cell r="H41">
            <v>5630.7985972780307</v>
          </cell>
          <cell r="I41">
            <v>18321.209142993386</v>
          </cell>
        </row>
        <row r="42">
          <cell r="A42">
            <v>10.361500000000005</v>
          </cell>
          <cell r="H42">
            <v>7012.8598601376971</v>
          </cell>
          <cell r="I42">
            <v>4175.3653444676538</v>
          </cell>
        </row>
        <row r="43">
          <cell r="A43">
            <v>10.666250000000005</v>
          </cell>
          <cell r="H43">
            <v>4345.8062969234834</v>
          </cell>
          <cell r="I43">
            <v>2631.117347833715</v>
          </cell>
        </row>
        <row r="44">
          <cell r="A44">
            <v>10.971000000000005</v>
          </cell>
          <cell r="H44">
            <v>4960.7143428653626</v>
          </cell>
          <cell r="I44">
            <v>2848.2493438854235</v>
          </cell>
        </row>
        <row r="45">
          <cell r="A45">
            <v>11.275750000000006</v>
          </cell>
          <cell r="H45">
            <v>5825.8083309059211</v>
          </cell>
          <cell r="I45">
            <v>4061.3017666662799</v>
          </cell>
        </row>
        <row r="46">
          <cell r="A46">
            <v>11.580500000000006</v>
          </cell>
          <cell r="H46">
            <v>28.815580286168522</v>
          </cell>
          <cell r="I46">
            <v>17.772511848341232</v>
          </cell>
        </row>
        <row r="47">
          <cell r="A47">
            <v>11.885250000000006</v>
          </cell>
          <cell r="H47">
            <v>38.145539906103288</v>
          </cell>
          <cell r="I47">
            <v>41.322314049586772</v>
          </cell>
        </row>
        <row r="48">
          <cell r="A48">
            <v>12.190000000000007</v>
          </cell>
          <cell r="H48">
            <v>65.62141692149649</v>
          </cell>
          <cell r="I48">
            <v>60.124127230411169</v>
          </cell>
        </row>
        <row r="49">
          <cell r="A49">
            <v>12.494750000000007</v>
          </cell>
          <cell r="H49">
            <v>23.566378633150041</v>
          </cell>
          <cell r="I49">
            <v>11.441647597254006</v>
          </cell>
        </row>
        <row r="50">
          <cell r="A50">
            <v>12.799500000000007</v>
          </cell>
          <cell r="H50">
            <v>68.728522336769743</v>
          </cell>
          <cell r="I50">
            <v>86.741016109045859</v>
          </cell>
        </row>
        <row r="51">
          <cell r="A51">
            <v>13.104250000000008</v>
          </cell>
          <cell r="H51">
            <v>73.053719372971429</v>
          </cell>
          <cell r="I51">
            <v>54.179566563467496</v>
          </cell>
        </row>
        <row r="52">
          <cell r="A52">
            <v>13.409000000000008</v>
          </cell>
          <cell r="H52">
            <v>65.363582083444271</v>
          </cell>
          <cell r="I52">
            <v>59.288537549407117</v>
          </cell>
        </row>
        <row r="53">
          <cell r="A53">
            <v>13.713750000000008</v>
          </cell>
        </row>
        <row r="54">
          <cell r="A54">
            <v>14.018500000000008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D2" sqref="D2"/>
    </sheetView>
  </sheetViews>
  <sheetFormatPr baseColWidth="10" defaultRowHeight="15" x14ac:dyDescent="0.25"/>
  <cols>
    <col min="1" max="1" width="16.42578125" style="10" bestFit="1" customWidth="1"/>
    <col min="2" max="16384" width="11.42578125" style="10"/>
  </cols>
  <sheetData>
    <row r="1" spans="1:7" x14ac:dyDescent="0.25">
      <c r="D1" s="20" t="s">
        <v>7</v>
      </c>
      <c r="E1" s="20"/>
      <c r="F1" s="20"/>
      <c r="G1" s="20"/>
    </row>
    <row r="2" spans="1:7" x14ac:dyDescent="0.25">
      <c r="A2" s="10">
        <v>116.95</v>
      </c>
      <c r="B2" s="11" t="s">
        <v>67</v>
      </c>
      <c r="C2" s="11" t="s">
        <v>54</v>
      </c>
      <c r="D2" s="10">
        <v>10</v>
      </c>
      <c r="E2" s="10">
        <v>20</v>
      </c>
      <c r="F2" s="10">
        <v>30</v>
      </c>
      <c r="G2" s="10">
        <v>40</v>
      </c>
    </row>
    <row r="3" spans="1:7" x14ac:dyDescent="0.25">
      <c r="A3" s="11"/>
      <c r="B3" s="10">
        <v>11.89</v>
      </c>
      <c r="C3" s="10">
        <f>$A$2-B3</f>
        <v>105.06</v>
      </c>
      <c r="D3" s="12">
        <v>9.5610000000000001E-3</v>
      </c>
      <c r="E3" s="13">
        <v>2.4970000000000001E-3</v>
      </c>
      <c r="G3" s="12">
        <v>1.451E-3</v>
      </c>
    </row>
    <row r="4" spans="1:7" x14ac:dyDescent="0.25">
      <c r="A4" s="11"/>
      <c r="B4" s="10">
        <v>10.67</v>
      </c>
      <c r="C4" s="10">
        <f>$A$2-B4</f>
        <v>106.28</v>
      </c>
      <c r="D4" s="12">
        <v>1.0549999999999999E-3</v>
      </c>
      <c r="E4" s="13">
        <v>1.3140000000000001E-3</v>
      </c>
      <c r="F4" s="12">
        <v>9.031E-4</v>
      </c>
      <c r="G4" s="12">
        <v>7.628E-4</v>
      </c>
    </row>
    <row r="5" spans="1:7" x14ac:dyDescent="0.25">
      <c r="B5" s="10">
        <v>9.75</v>
      </c>
      <c r="C5" s="10">
        <f>$A$2-B5</f>
        <v>107.2</v>
      </c>
      <c r="D5" s="12">
        <v>6.2549999999999997E-4</v>
      </c>
      <c r="E5" s="13">
        <v>6.5700000000000003E-4</v>
      </c>
      <c r="F5" s="13">
        <v>6.0210000000000005E-4</v>
      </c>
      <c r="G5" s="12">
        <v>6.9010000000000002E-4</v>
      </c>
    </row>
    <row r="6" spans="1:7" x14ac:dyDescent="0.25">
      <c r="B6" s="10">
        <v>8.84</v>
      </c>
      <c r="C6" s="10">
        <f>$A$2-B6</f>
        <v>108.11</v>
      </c>
      <c r="D6" s="13">
        <v>1.9810000000000001E-3</v>
      </c>
      <c r="E6" s="13">
        <v>8.6939999999999999E-4</v>
      </c>
      <c r="F6" s="12">
        <v>5.9239999999999998E-4</v>
      </c>
      <c r="G6" s="12">
        <v>4.5560000000000002E-4</v>
      </c>
    </row>
    <row r="7" spans="1:7" x14ac:dyDescent="0.25">
      <c r="A7" s="14"/>
      <c r="B7" s="14"/>
      <c r="C7" s="14"/>
      <c r="D7" s="14"/>
    </row>
    <row r="8" spans="1:7" x14ac:dyDescent="0.25">
      <c r="A8" s="15"/>
      <c r="B8" s="16"/>
      <c r="C8" s="16"/>
      <c r="D8" s="16"/>
    </row>
    <row r="9" spans="1:7" x14ac:dyDescent="0.25">
      <c r="A9" s="15"/>
      <c r="B9" s="16"/>
      <c r="C9" s="16"/>
      <c r="D9" s="17"/>
    </row>
    <row r="10" spans="1:7" x14ac:dyDescent="0.25">
      <c r="A10" s="15"/>
      <c r="B10" s="16"/>
      <c r="C10" s="16"/>
      <c r="D10" s="17"/>
    </row>
    <row r="11" spans="1:7" x14ac:dyDescent="0.25">
      <c r="A11" s="15"/>
      <c r="B11" s="16"/>
      <c r="C11" s="16"/>
      <c r="D11" s="17"/>
    </row>
    <row r="12" spans="1:7" x14ac:dyDescent="0.25">
      <c r="A12" s="15"/>
      <c r="B12" s="16"/>
      <c r="C12" s="16"/>
      <c r="D12" s="16"/>
    </row>
    <row r="13" spans="1:7" x14ac:dyDescent="0.25">
      <c r="A13" s="15"/>
      <c r="B13" s="16"/>
      <c r="C13" s="16"/>
      <c r="D13" s="16"/>
    </row>
    <row r="14" spans="1:7" x14ac:dyDescent="0.25">
      <c r="A14" s="15"/>
      <c r="B14" s="16"/>
      <c r="C14" s="16"/>
      <c r="D14" s="16"/>
    </row>
    <row r="15" spans="1:7" x14ac:dyDescent="0.25">
      <c r="A15" s="15"/>
      <c r="B15" s="16"/>
      <c r="C15" s="16"/>
      <c r="D15" s="17"/>
    </row>
    <row r="16" spans="1:7" x14ac:dyDescent="0.25">
      <c r="A16" s="15"/>
      <c r="B16" s="16"/>
      <c r="C16" s="16"/>
      <c r="D16" s="17"/>
    </row>
    <row r="17" spans="1:4" x14ac:dyDescent="0.25">
      <c r="A17" s="15"/>
      <c r="B17" s="16"/>
      <c r="C17" s="16"/>
      <c r="D17" s="17"/>
    </row>
    <row r="18" spans="1:4" x14ac:dyDescent="0.25">
      <c r="A18" s="15"/>
      <c r="B18" s="16"/>
      <c r="C18" s="16"/>
      <c r="D18" s="17"/>
    </row>
    <row r="19" spans="1:4" x14ac:dyDescent="0.25">
      <c r="A19" s="15"/>
      <c r="B19" s="16"/>
      <c r="C19" s="16"/>
      <c r="D19" s="17"/>
    </row>
    <row r="20" spans="1:4" x14ac:dyDescent="0.25">
      <c r="A20" s="15"/>
      <c r="B20" s="16"/>
      <c r="C20" s="16"/>
      <c r="D20" s="16"/>
    </row>
    <row r="21" spans="1:4" x14ac:dyDescent="0.25">
      <c r="A21" s="15"/>
      <c r="B21" s="16"/>
      <c r="C21" s="16"/>
      <c r="D21" s="16"/>
    </row>
    <row r="22" spans="1:4" x14ac:dyDescent="0.25">
      <c r="A22" s="15"/>
      <c r="B22" s="16"/>
      <c r="C22" s="16"/>
      <c r="D22" s="16"/>
    </row>
    <row r="23" spans="1:4" x14ac:dyDescent="0.25">
      <c r="A23" s="15"/>
      <c r="B23" s="16"/>
      <c r="C23" s="16"/>
      <c r="D23" s="17"/>
    </row>
    <row r="24" spans="1:4" x14ac:dyDescent="0.25">
      <c r="A24" s="15"/>
      <c r="B24" s="16"/>
      <c r="C24" s="16"/>
      <c r="D24" s="17"/>
    </row>
    <row r="25" spans="1:4" x14ac:dyDescent="0.25">
      <c r="A25" s="15"/>
      <c r="B25" s="16"/>
      <c r="C25" s="16"/>
      <c r="D25" s="17"/>
    </row>
    <row r="26" spans="1:4" x14ac:dyDescent="0.25">
      <c r="A26" s="15"/>
      <c r="B26" s="16"/>
      <c r="C26" s="16"/>
      <c r="D26" s="17"/>
    </row>
    <row r="27" spans="1:4" x14ac:dyDescent="0.25">
      <c r="A27" s="15"/>
      <c r="B27" s="16"/>
      <c r="C27" s="16"/>
      <c r="D27" s="17"/>
    </row>
    <row r="28" spans="1:4" x14ac:dyDescent="0.25">
      <c r="A28" s="15"/>
      <c r="B28" s="16"/>
      <c r="C28" s="16"/>
      <c r="D28" s="17"/>
    </row>
    <row r="29" spans="1:4" x14ac:dyDescent="0.25">
      <c r="A29" s="15"/>
      <c r="B29" s="16"/>
      <c r="C29" s="16"/>
      <c r="D29" s="17"/>
    </row>
    <row r="30" spans="1:4" x14ac:dyDescent="0.25">
      <c r="A30" s="15"/>
      <c r="B30" s="16"/>
      <c r="C30" s="16"/>
      <c r="D30" s="16"/>
    </row>
    <row r="31" spans="1:4" x14ac:dyDescent="0.25">
      <c r="A31" s="15"/>
      <c r="B31" s="16"/>
      <c r="C31" s="16"/>
      <c r="D31" s="16"/>
    </row>
    <row r="32" spans="1:4" x14ac:dyDescent="0.25">
      <c r="A32" s="15"/>
      <c r="B32" s="16"/>
      <c r="C32" s="16"/>
      <c r="D32" s="16"/>
    </row>
    <row r="33" spans="1:4" x14ac:dyDescent="0.25">
      <c r="A33" s="15"/>
      <c r="B33" s="16"/>
      <c r="C33" s="16"/>
      <c r="D33" s="16"/>
    </row>
    <row r="34" spans="1:4" x14ac:dyDescent="0.25">
      <c r="A34" s="15"/>
      <c r="B34" s="16"/>
      <c r="C34" s="16"/>
      <c r="D34" s="16"/>
    </row>
    <row r="35" spans="1:4" x14ac:dyDescent="0.25">
      <c r="A35" s="15"/>
      <c r="B35" s="16"/>
      <c r="C35" s="16"/>
      <c r="D35" s="16"/>
    </row>
    <row r="36" spans="1:4" x14ac:dyDescent="0.25">
      <c r="A36" s="15"/>
      <c r="B36" s="16"/>
      <c r="C36" s="16"/>
      <c r="D36" s="16"/>
    </row>
    <row r="37" spans="1:4" x14ac:dyDescent="0.25">
      <c r="A37" s="15"/>
      <c r="B37" s="16"/>
      <c r="C37" s="16"/>
      <c r="D37" s="16"/>
    </row>
    <row r="38" spans="1:4" x14ac:dyDescent="0.25">
      <c r="A38" s="15"/>
      <c r="B38" s="16"/>
      <c r="C38" s="16"/>
      <c r="D38" s="16"/>
    </row>
    <row r="39" spans="1:4" x14ac:dyDescent="0.25">
      <c r="A39" s="15"/>
      <c r="B39" s="16"/>
      <c r="C39" s="16"/>
      <c r="D39" s="16"/>
    </row>
    <row r="40" spans="1:4" x14ac:dyDescent="0.25">
      <c r="A40" s="15"/>
      <c r="B40" s="16"/>
      <c r="C40" s="16"/>
      <c r="D40" s="16"/>
    </row>
    <row r="41" spans="1:4" x14ac:dyDescent="0.25">
      <c r="A41" s="15"/>
      <c r="B41" s="16"/>
      <c r="C41" s="16"/>
      <c r="D41" s="16"/>
    </row>
    <row r="42" spans="1:4" x14ac:dyDescent="0.25">
      <c r="A42" s="15"/>
      <c r="B42" s="16"/>
      <c r="C42" s="16"/>
      <c r="D42" s="16"/>
    </row>
    <row r="43" spans="1:4" x14ac:dyDescent="0.25">
      <c r="A43" s="15"/>
      <c r="B43" s="16"/>
      <c r="C43" s="16"/>
      <c r="D43" s="17"/>
    </row>
    <row r="44" spans="1:4" x14ac:dyDescent="0.25">
      <c r="A44" s="15"/>
      <c r="B44" s="16"/>
      <c r="C44" s="16"/>
      <c r="D44" s="17"/>
    </row>
    <row r="45" spans="1:4" x14ac:dyDescent="0.25">
      <c r="A45" s="18"/>
      <c r="B45" s="16"/>
      <c r="C45" s="16"/>
      <c r="D45" s="17"/>
    </row>
    <row r="46" spans="1:4" x14ac:dyDescent="0.25">
      <c r="A46" s="15"/>
      <c r="B46" s="16"/>
      <c r="C46" s="16"/>
      <c r="D46" s="16"/>
    </row>
    <row r="47" spans="1:4" x14ac:dyDescent="0.25">
      <c r="A47" s="15"/>
      <c r="B47" s="16"/>
      <c r="C47" s="16"/>
      <c r="D47" s="16"/>
    </row>
    <row r="48" spans="1:4" x14ac:dyDescent="0.25">
      <c r="A48" s="14"/>
      <c r="B48" s="14"/>
      <c r="C48" s="14"/>
      <c r="D48" s="14"/>
    </row>
    <row r="49" spans="1:4" x14ac:dyDescent="0.25">
      <c r="A49" s="14"/>
      <c r="B49" s="14"/>
      <c r="C49" s="14"/>
      <c r="D49" s="14"/>
    </row>
    <row r="50" spans="1:4" x14ac:dyDescent="0.25">
      <c r="A50" s="14"/>
      <c r="B50" s="14"/>
      <c r="C50" s="14"/>
      <c r="D50" s="14"/>
    </row>
    <row r="51" spans="1:4" x14ac:dyDescent="0.25">
      <c r="A51" s="14"/>
      <c r="B51" s="14"/>
      <c r="C51" s="14"/>
      <c r="D51" s="14"/>
    </row>
    <row r="52" spans="1:4" x14ac:dyDescent="0.25">
      <c r="A52" s="14"/>
      <c r="B52" s="14"/>
      <c r="C52" s="14"/>
      <c r="D52" s="14"/>
    </row>
    <row r="53" spans="1:4" x14ac:dyDescent="0.25">
      <c r="A53" s="14"/>
      <c r="B53" s="14"/>
      <c r="C53" s="14"/>
      <c r="D53" s="14"/>
    </row>
    <row r="54" spans="1:4" x14ac:dyDescent="0.25">
      <c r="A54" s="14"/>
      <c r="B54" s="14"/>
      <c r="C54" s="14"/>
      <c r="D54" s="14"/>
    </row>
    <row r="55" spans="1:4" x14ac:dyDescent="0.25">
      <c r="A55" s="14"/>
      <c r="B55" s="14"/>
      <c r="C55" s="14"/>
      <c r="D55" s="14"/>
    </row>
    <row r="56" spans="1:4" x14ac:dyDescent="0.25">
      <c r="A56" s="14"/>
      <c r="B56" s="14"/>
      <c r="C56" s="14"/>
      <c r="D56" s="14"/>
    </row>
    <row r="57" spans="1:4" x14ac:dyDescent="0.25">
      <c r="A57" s="14"/>
      <c r="B57" s="14"/>
      <c r="C57" s="14"/>
      <c r="D57" s="14"/>
    </row>
    <row r="58" spans="1:4" x14ac:dyDescent="0.25">
      <c r="A58" s="14"/>
      <c r="B58" s="14"/>
      <c r="C58" s="14"/>
      <c r="D58" s="14"/>
    </row>
    <row r="59" spans="1:4" x14ac:dyDescent="0.25">
      <c r="A59" s="14"/>
      <c r="B59" s="14"/>
      <c r="C59" s="14"/>
      <c r="D59" s="14"/>
    </row>
    <row r="60" spans="1:4" x14ac:dyDescent="0.25">
      <c r="A60" s="14"/>
      <c r="B60" s="14"/>
      <c r="C60" s="14"/>
      <c r="D60" s="14"/>
    </row>
    <row r="61" spans="1:4" x14ac:dyDescent="0.25">
      <c r="A61" s="14"/>
      <c r="B61" s="14"/>
      <c r="C61" s="14"/>
      <c r="D61" s="14"/>
    </row>
    <row r="62" spans="1:4" x14ac:dyDescent="0.25">
      <c r="A62" s="14"/>
      <c r="B62" s="14"/>
      <c r="C62" s="14"/>
      <c r="D62" s="14"/>
    </row>
    <row r="63" spans="1:4" x14ac:dyDescent="0.25">
      <c r="A63" s="14"/>
      <c r="B63" s="14"/>
      <c r="C63" s="14"/>
      <c r="D63" s="14"/>
    </row>
    <row r="64" spans="1:4" x14ac:dyDescent="0.25">
      <c r="A64" s="14"/>
      <c r="B64" s="14"/>
      <c r="C64" s="14"/>
      <c r="D64" s="14"/>
    </row>
    <row r="65" spans="1:4" x14ac:dyDescent="0.25">
      <c r="A65" s="14"/>
      <c r="B65" s="14"/>
      <c r="C65" s="14"/>
      <c r="D65" s="14"/>
    </row>
    <row r="66" spans="1:4" x14ac:dyDescent="0.25">
      <c r="A66" s="14"/>
      <c r="B66" s="14"/>
      <c r="C66" s="14"/>
      <c r="D66" s="14"/>
    </row>
    <row r="67" spans="1:4" x14ac:dyDescent="0.25">
      <c r="A67" s="14"/>
      <c r="B67" s="14"/>
      <c r="C67" s="14"/>
      <c r="D67" s="14"/>
    </row>
    <row r="68" spans="1:4" x14ac:dyDescent="0.25">
      <c r="A68" s="14"/>
      <c r="B68" s="14"/>
      <c r="C68" s="14"/>
      <c r="D68" s="14"/>
    </row>
    <row r="69" spans="1:4" x14ac:dyDescent="0.25">
      <c r="A69" s="14"/>
      <c r="B69" s="14"/>
      <c r="C69" s="14"/>
      <c r="D69" s="14"/>
    </row>
    <row r="70" spans="1:4" x14ac:dyDescent="0.25">
      <c r="A70" s="14"/>
      <c r="B70" s="14"/>
      <c r="C70" s="14"/>
      <c r="D70" s="14"/>
    </row>
    <row r="71" spans="1:4" x14ac:dyDescent="0.25">
      <c r="A71" s="14"/>
      <c r="B71" s="14"/>
      <c r="C71" s="14"/>
      <c r="D71" s="14"/>
    </row>
    <row r="72" spans="1:4" x14ac:dyDescent="0.25">
      <c r="A72" s="14"/>
      <c r="B72" s="14"/>
      <c r="C72" s="14"/>
      <c r="D72" s="14"/>
    </row>
    <row r="73" spans="1:4" x14ac:dyDescent="0.25">
      <c r="A73" s="14"/>
      <c r="B73" s="14"/>
      <c r="C73" s="14"/>
      <c r="D73" s="14"/>
    </row>
    <row r="74" spans="1:4" x14ac:dyDescent="0.25">
      <c r="A74" s="14"/>
      <c r="B74" s="14"/>
      <c r="C74" s="14"/>
      <c r="D74" s="14"/>
    </row>
  </sheetData>
  <mergeCells count="1">
    <mergeCell ref="D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workbookViewId="0">
      <selection activeCell="C2" sqref="C2"/>
    </sheetView>
  </sheetViews>
  <sheetFormatPr baseColWidth="10" defaultRowHeight="15" x14ac:dyDescent="0.25"/>
  <cols>
    <col min="1" max="1" width="12.85546875" customWidth="1"/>
    <col min="3" max="3" width="12" bestFit="1" customWidth="1"/>
  </cols>
  <sheetData>
    <row r="1" spans="1:8" x14ac:dyDescent="0.25">
      <c r="A1" t="s">
        <v>0</v>
      </c>
      <c r="C1">
        <v>116.97</v>
      </c>
    </row>
    <row r="2" spans="1:8" x14ac:dyDescent="0.25">
      <c r="A2" t="s">
        <v>4</v>
      </c>
    </row>
    <row r="3" spans="1:8" x14ac:dyDescent="0.25">
      <c r="A3" s="19" t="s">
        <v>1</v>
      </c>
    </row>
    <row r="4" spans="1:8" x14ac:dyDescent="0.25">
      <c r="A4" t="s">
        <v>2</v>
      </c>
      <c r="C4" t="s">
        <v>11</v>
      </c>
      <c r="F4" t="s">
        <v>12</v>
      </c>
    </row>
    <row r="6" spans="1:8" x14ac:dyDescent="0.25">
      <c r="A6" t="s">
        <v>3</v>
      </c>
      <c r="B6" t="s">
        <v>7</v>
      </c>
      <c r="C6" t="s">
        <v>5</v>
      </c>
      <c r="D6" t="s">
        <v>6</v>
      </c>
      <c r="F6" t="s">
        <v>7</v>
      </c>
      <c r="G6" t="s">
        <v>5</v>
      </c>
      <c r="H6" t="s">
        <v>6</v>
      </c>
    </row>
    <row r="7" spans="1:8" x14ac:dyDescent="0.25">
      <c r="B7">
        <v>20</v>
      </c>
      <c r="C7" s="1">
        <v>2.967E-3</v>
      </c>
      <c r="D7" s="1">
        <v>3.4619999999999998E-3</v>
      </c>
      <c r="F7">
        <v>20</v>
      </c>
      <c r="G7" s="1">
        <v>3.516E-3</v>
      </c>
      <c r="H7" s="1">
        <v>3.2560000000000002E-3</v>
      </c>
    </row>
    <row r="8" spans="1:8" x14ac:dyDescent="0.25">
      <c r="B8">
        <v>20</v>
      </c>
      <c r="C8" s="1">
        <v>2.8670000000000002E-3</v>
      </c>
      <c r="D8" s="1">
        <v>3.3213000000000001E-3</v>
      </c>
      <c r="F8">
        <v>20</v>
      </c>
      <c r="G8" s="1">
        <v>3.7680000000000001E-3</v>
      </c>
      <c r="H8" s="1">
        <v>3.852E-3</v>
      </c>
    </row>
    <row r="9" spans="1:8" x14ac:dyDescent="0.25">
      <c r="B9">
        <v>20</v>
      </c>
      <c r="C9" s="1">
        <v>2.911E-3</v>
      </c>
      <c r="D9" s="1">
        <v>3.241E-3</v>
      </c>
      <c r="F9">
        <v>20</v>
      </c>
      <c r="G9" s="1">
        <v>3.921E-3</v>
      </c>
      <c r="H9" s="1">
        <v>4.0210000000000003E-3</v>
      </c>
    </row>
    <row r="10" spans="1:8" x14ac:dyDescent="0.25">
      <c r="B10">
        <v>40</v>
      </c>
      <c r="C10" s="1">
        <v>2.3379999999999998E-3</v>
      </c>
      <c r="D10" s="1">
        <v>2.3419999999999999E-3</v>
      </c>
      <c r="F10">
        <v>40</v>
      </c>
      <c r="G10" s="1">
        <v>2.209E-3</v>
      </c>
      <c r="H10" s="1">
        <v>2.1189999999999998E-3</v>
      </c>
    </row>
    <row r="11" spans="1:8" x14ac:dyDescent="0.25">
      <c r="B11">
        <v>40</v>
      </c>
      <c r="C11" s="1">
        <v>2.3289999999999999E-3</v>
      </c>
      <c r="D11" s="1">
        <v>2.2529999999999998E-3</v>
      </c>
      <c r="F11">
        <v>40</v>
      </c>
      <c r="G11" s="1">
        <v>2.1210000000000001E-3</v>
      </c>
      <c r="H11" s="1">
        <v>2.1310000000000001E-3</v>
      </c>
    </row>
    <row r="12" spans="1:8" x14ac:dyDescent="0.25">
      <c r="B12">
        <v>40</v>
      </c>
      <c r="C12" s="1">
        <v>2.294E-3</v>
      </c>
      <c r="D12" s="1">
        <v>2.261E-3</v>
      </c>
      <c r="F12">
        <v>40</v>
      </c>
      <c r="G12" s="1">
        <v>2.1329999999999999E-3</v>
      </c>
      <c r="H12" s="1">
        <v>2.0309999999999998E-3</v>
      </c>
    </row>
    <row r="13" spans="1:8" x14ac:dyDescent="0.25">
      <c r="B13">
        <v>60</v>
      </c>
      <c r="C13" s="1">
        <v>1.9610000000000001E-3</v>
      </c>
      <c r="D13" s="1">
        <v>1.725E-3</v>
      </c>
      <c r="F13">
        <v>60</v>
      </c>
      <c r="G13" s="1">
        <v>2.0309999999999998E-3</v>
      </c>
      <c r="H13" s="1">
        <v>1.691E-3</v>
      </c>
    </row>
    <row r="14" spans="1:8" x14ac:dyDescent="0.25">
      <c r="B14">
        <v>60</v>
      </c>
      <c r="C14" s="1">
        <v>1.949E-3</v>
      </c>
      <c r="D14" s="1">
        <v>1.7179999999999999E-3</v>
      </c>
      <c r="F14">
        <v>60</v>
      </c>
      <c r="G14" s="1">
        <v>1.9469999999999999E-3</v>
      </c>
      <c r="H14" s="1">
        <v>1.7409999999999999E-3</v>
      </c>
    </row>
    <row r="15" spans="1:8" x14ac:dyDescent="0.25">
      <c r="B15">
        <v>20</v>
      </c>
      <c r="C15" s="1">
        <v>3.0010000000000002E-3</v>
      </c>
      <c r="D15" s="1">
        <v>2.9099999999999998E-3</v>
      </c>
      <c r="F15">
        <v>20</v>
      </c>
      <c r="G15" s="1">
        <v>3.5260000000000001E-3</v>
      </c>
      <c r="H15" s="1">
        <v>3.48E-3</v>
      </c>
    </row>
    <row r="16" spans="1:8" x14ac:dyDescent="0.25">
      <c r="B16">
        <v>20</v>
      </c>
      <c r="C16" s="1">
        <v>3.1489999999999999E-3</v>
      </c>
      <c r="D16" s="1">
        <v>3.3010000000000001E-3</v>
      </c>
      <c r="F16">
        <v>20</v>
      </c>
      <c r="G16" s="1">
        <v>3.6480000000000002E-3</v>
      </c>
      <c r="H16" s="1">
        <v>3.6480000000000002E-3</v>
      </c>
    </row>
    <row r="17" spans="1:8" x14ac:dyDescent="0.25">
      <c r="B17" t="s">
        <v>8</v>
      </c>
      <c r="C17" s="5">
        <f>AVERAGE(C7:C9,C15:C16)</f>
        <v>2.9790000000000003E-3</v>
      </c>
      <c r="D17" s="5">
        <f>AVERAGE(D7:D9,D15:D16)</f>
        <v>3.2470600000000004E-3</v>
      </c>
      <c r="F17" t="s">
        <v>8</v>
      </c>
      <c r="G17" s="5">
        <f>AVERAGE(G7:G9,G15:G16)</f>
        <v>3.6757999999999999E-3</v>
      </c>
      <c r="H17" s="5">
        <f>AVERAGE(H7:H9,H15:H16)</f>
        <v>3.6514000000000004E-3</v>
      </c>
    </row>
    <row r="18" spans="1:8" x14ac:dyDescent="0.25">
      <c r="B18" t="s">
        <v>9</v>
      </c>
      <c r="C18" s="1">
        <f>MIN(C7:C9,C15:C16)</f>
        <v>2.8670000000000002E-3</v>
      </c>
      <c r="D18" s="1">
        <f>MIN(D7:D9,D15:D16)</f>
        <v>2.9099999999999998E-3</v>
      </c>
      <c r="F18" t="s">
        <v>9</v>
      </c>
      <c r="G18" s="1">
        <f>MIN(G7:G9,G15:G16)</f>
        <v>3.516E-3</v>
      </c>
      <c r="H18" s="1">
        <f>MIN(H7:H9,H15:H16)</f>
        <v>3.2560000000000002E-3</v>
      </c>
    </row>
    <row r="19" spans="1:8" x14ac:dyDescent="0.25">
      <c r="B19" t="s">
        <v>10</v>
      </c>
      <c r="C19" s="1">
        <f>MAX(C7:C9,C15:C16)</f>
        <v>3.1489999999999999E-3</v>
      </c>
      <c r="D19" s="1">
        <f>MAX(D7:D9,D15:D16)</f>
        <v>3.4619999999999998E-3</v>
      </c>
      <c r="F19" t="s">
        <v>10</v>
      </c>
      <c r="G19" s="1">
        <f>MAX(G7:G16)</f>
        <v>3.921E-3</v>
      </c>
      <c r="H19" s="1">
        <f>MAX(H7:H16)</f>
        <v>4.0210000000000003E-3</v>
      </c>
    </row>
    <row r="20" spans="1:8" x14ac:dyDescent="0.25">
      <c r="B20" t="s">
        <v>13</v>
      </c>
      <c r="C20">
        <f>STDEVP(C7:C9,C15:C16)</f>
        <v>9.6639536422729106E-5</v>
      </c>
      <c r="D20">
        <f>STDEVP(D7:D9,D15:D16)</f>
        <v>1.8344834259267654E-4</v>
      </c>
      <c r="F20" t="s">
        <v>13</v>
      </c>
      <c r="G20">
        <f>STDEVP(G7:G9,G15:G16)</f>
        <v>1.5321409856798425E-4</v>
      </c>
      <c r="H20">
        <f>STDEVP(H7:H9,H15:H16)</f>
        <v>2.6928616748730336E-4</v>
      </c>
    </row>
    <row r="21" spans="1:8" x14ac:dyDescent="0.25">
      <c r="B21" t="s">
        <v>14</v>
      </c>
      <c r="C21" s="2">
        <f>GEOMEAN(C7:C9,C15:C16)</f>
        <v>2.9774550938705823E-3</v>
      </c>
      <c r="D21" s="2">
        <f>GEOMEAN(D7:D9,D15:D16)</f>
        <v>3.2416829939047854E-3</v>
      </c>
      <c r="F21" t="s">
        <v>14</v>
      </c>
      <c r="G21" s="2">
        <f>GEOMEAN(G7:G9,G15:G16)</f>
        <v>3.6726432822282093E-3</v>
      </c>
      <c r="H21" s="2">
        <f>GEOMEAN(H7:H9,H15:H16)</f>
        <v>3.6413947713547388E-3</v>
      </c>
    </row>
    <row r="24" spans="1:8" x14ac:dyDescent="0.25">
      <c r="A24" s="19" t="s">
        <v>15</v>
      </c>
    </row>
    <row r="25" spans="1:8" x14ac:dyDescent="0.25">
      <c r="A25" t="s">
        <v>16</v>
      </c>
      <c r="C25" t="s">
        <v>11</v>
      </c>
      <c r="F25" t="s">
        <v>12</v>
      </c>
    </row>
    <row r="26" spans="1:8" x14ac:dyDescent="0.25">
      <c r="B26" t="s">
        <v>7</v>
      </c>
      <c r="C26" t="s">
        <v>5</v>
      </c>
      <c r="D26" t="s">
        <v>6</v>
      </c>
      <c r="F26" t="s">
        <v>7</v>
      </c>
      <c r="G26" t="s">
        <v>5</v>
      </c>
      <c r="H26" t="s">
        <v>6</v>
      </c>
    </row>
    <row r="27" spans="1:8" x14ac:dyDescent="0.25">
      <c r="B27" s="3">
        <v>20</v>
      </c>
      <c r="C27" s="1">
        <v>2.8890000000000001E-3</v>
      </c>
      <c r="D27" s="1">
        <v>2.6700000000000001E-3</v>
      </c>
      <c r="F27" s="3">
        <v>20</v>
      </c>
      <c r="G27" s="1">
        <v>2.6159999999999998E-3</v>
      </c>
      <c r="H27" s="1">
        <v>2.6389999999999999E-3</v>
      </c>
    </row>
    <row r="28" spans="1:8" x14ac:dyDescent="0.25">
      <c r="B28" s="3">
        <v>20</v>
      </c>
      <c r="C28" s="1">
        <v>2.8879999999999999E-3</v>
      </c>
      <c r="D28" s="1">
        <v>2.7079999999999999E-3</v>
      </c>
      <c r="F28" s="3">
        <v>20</v>
      </c>
      <c r="G28" s="1">
        <v>2.9810000000000001E-3</v>
      </c>
      <c r="H28" s="1">
        <v>2.8189999999999999E-3</v>
      </c>
    </row>
    <row r="29" spans="1:8" x14ac:dyDescent="0.25">
      <c r="B29" s="3">
        <v>20</v>
      </c>
      <c r="C29" s="1">
        <v>2.7190000000000001E-3</v>
      </c>
      <c r="D29" s="1">
        <v>2.872E-3</v>
      </c>
      <c r="F29" s="3">
        <v>20</v>
      </c>
      <c r="G29" s="1">
        <v>2.7139999999999998E-3</v>
      </c>
      <c r="H29" s="1">
        <v>2.8760000000000001E-3</v>
      </c>
    </row>
    <row r="30" spans="1:8" x14ac:dyDescent="0.25">
      <c r="B30">
        <v>40</v>
      </c>
      <c r="C30" s="1">
        <v>2.1810000000000002E-3</v>
      </c>
      <c r="D30" s="1">
        <v>2.0339999999999998E-3</v>
      </c>
      <c r="F30" s="3">
        <v>40</v>
      </c>
      <c r="G30" s="1">
        <v>2.336E-3</v>
      </c>
      <c r="H30" s="1">
        <v>2.362E-3</v>
      </c>
    </row>
    <row r="31" spans="1:8" x14ac:dyDescent="0.25">
      <c r="B31">
        <v>40</v>
      </c>
      <c r="C31" s="1">
        <v>2.3189999999999999E-3</v>
      </c>
      <c r="D31" s="1">
        <v>2.2269999999999998E-3</v>
      </c>
      <c r="F31" s="3">
        <v>40</v>
      </c>
      <c r="G31" s="1">
        <v>2.362E-3</v>
      </c>
      <c r="H31" s="1">
        <v>2.3379999999999998E-3</v>
      </c>
    </row>
    <row r="32" spans="1:8" x14ac:dyDescent="0.25">
      <c r="B32">
        <v>40</v>
      </c>
      <c r="C32" s="1">
        <v>2.3E-3</v>
      </c>
      <c r="D32" s="1">
        <v>2.261E-3</v>
      </c>
      <c r="F32" s="3">
        <v>40</v>
      </c>
      <c r="G32" s="1">
        <v>2.2880000000000001E-3</v>
      </c>
      <c r="H32" s="1">
        <v>2.199E-3</v>
      </c>
    </row>
    <row r="33" spans="1:8" x14ac:dyDescent="0.25">
      <c r="B33">
        <v>60</v>
      </c>
      <c r="C33" s="1">
        <v>1.902E-3</v>
      </c>
      <c r="D33" s="1">
        <v>1.7639999999999999E-3</v>
      </c>
      <c r="F33">
        <v>60</v>
      </c>
      <c r="G33" s="1">
        <v>1.8129999999999999E-3</v>
      </c>
      <c r="H33" s="1">
        <v>1.7129999999999999E-3</v>
      </c>
    </row>
    <row r="34" spans="1:8" x14ac:dyDescent="0.25">
      <c r="B34">
        <v>60</v>
      </c>
      <c r="C34" s="1">
        <v>1.9059999999999999E-3</v>
      </c>
      <c r="D34" s="1">
        <v>1.7899999999999999E-3</v>
      </c>
      <c r="F34">
        <v>60</v>
      </c>
      <c r="G34" s="1">
        <v>1.836E-3</v>
      </c>
      <c r="H34" s="1">
        <v>1.665E-3</v>
      </c>
    </row>
    <row r="35" spans="1:8" x14ac:dyDescent="0.25">
      <c r="B35" s="3">
        <v>20</v>
      </c>
      <c r="C35" s="1">
        <v>2.882E-3</v>
      </c>
      <c r="D35" s="1">
        <v>2.7079999999999999E-3</v>
      </c>
      <c r="F35" s="3">
        <v>20</v>
      </c>
      <c r="G35" s="1">
        <v>2.6719999999999999E-3</v>
      </c>
      <c r="H35" s="1">
        <v>2.699E-3</v>
      </c>
    </row>
    <row r="36" spans="1:8" x14ac:dyDescent="0.25">
      <c r="B36" s="3">
        <v>20</v>
      </c>
      <c r="C36" s="1">
        <v>2.921E-3</v>
      </c>
      <c r="D36" s="1">
        <v>2.9039999999999999E-3</v>
      </c>
      <c r="F36" s="3">
        <v>20</v>
      </c>
      <c r="G36" s="1">
        <v>3.0699999999999998E-3</v>
      </c>
      <c r="H36" s="1">
        <v>2.8419999999999999E-3</v>
      </c>
    </row>
    <row r="37" spans="1:8" x14ac:dyDescent="0.25">
      <c r="B37" t="s">
        <v>8</v>
      </c>
      <c r="C37" s="5">
        <f>AVERAGE(C27:C36)</f>
        <v>2.4907000000000002E-3</v>
      </c>
      <c r="D37" s="5">
        <f>AVERAGE(D27:D36)</f>
        <v>2.3938000000000002E-3</v>
      </c>
      <c r="F37" t="s">
        <v>8</v>
      </c>
      <c r="G37" s="5">
        <f>AVERAGE(G27:G36)</f>
        <v>2.4687999999999997E-3</v>
      </c>
      <c r="H37" s="5">
        <f>AVERAGE(H27:H36)</f>
        <v>2.4152000000000002E-3</v>
      </c>
    </row>
    <row r="38" spans="1:8" x14ac:dyDescent="0.25">
      <c r="B38" t="s">
        <v>9</v>
      </c>
      <c r="C38" s="1">
        <f>MIN(C27:C37)</f>
        <v>1.902E-3</v>
      </c>
      <c r="D38" s="1">
        <f>MIN(D27:D37)</f>
        <v>1.7639999999999999E-3</v>
      </c>
      <c r="F38" t="s">
        <v>9</v>
      </c>
      <c r="G38" s="1">
        <f>MIN(G27:G37)</f>
        <v>1.8129999999999999E-3</v>
      </c>
      <c r="H38" s="1">
        <f>MIN(H27:H37)</f>
        <v>1.665E-3</v>
      </c>
    </row>
    <row r="39" spans="1:8" x14ac:dyDescent="0.25">
      <c r="B39" t="s">
        <v>10</v>
      </c>
      <c r="C39" s="1">
        <f>MAX(C27:C36)</f>
        <v>2.921E-3</v>
      </c>
      <c r="D39" s="1">
        <f>MAX(D27:D36)</f>
        <v>2.9039999999999999E-3</v>
      </c>
      <c r="F39" t="s">
        <v>10</v>
      </c>
      <c r="G39" s="1">
        <f>MAX(G27:G36)</f>
        <v>3.0699999999999998E-3</v>
      </c>
      <c r="H39" s="1">
        <f>MAX(H27:H36)</f>
        <v>2.8760000000000001E-3</v>
      </c>
    </row>
    <row r="40" spans="1:8" x14ac:dyDescent="0.25">
      <c r="B40" t="s">
        <v>13</v>
      </c>
      <c r="C40">
        <f>STDEVP(C27:C36)</f>
        <v>3.9459955651267522E-4</v>
      </c>
      <c r="D40">
        <f>STDEVP(D27:D36)</f>
        <v>4.1217054722529606E-4</v>
      </c>
      <c r="F40" t="s">
        <v>13</v>
      </c>
      <c r="G40">
        <f>STDEVP(G27:G36)</f>
        <v>4.0485943239598602E-4</v>
      </c>
      <c r="H40">
        <f>STDEVP(H27:H36)</f>
        <v>4.2421640703772882E-4</v>
      </c>
    </row>
    <row r="41" spans="1:8" x14ac:dyDescent="0.25">
      <c r="B41" t="s">
        <v>14</v>
      </c>
      <c r="C41" s="2">
        <f>GEOMEAN(C27:C36)</f>
        <v>2.458100941192698E-3</v>
      </c>
      <c r="D41" s="2">
        <f>GEOMEAN(D27:D36)</f>
        <v>2.3565209054240447E-3</v>
      </c>
      <c r="F41" t="s">
        <v>14</v>
      </c>
      <c r="G41" s="2">
        <f>GEOMEAN(G27:G36)</f>
        <v>2.4339203514653152E-3</v>
      </c>
      <c r="H41" s="2">
        <f>GEOMEAN(H27:H36)</f>
        <v>2.3739258721811964E-3</v>
      </c>
    </row>
    <row r="43" spans="1:8" x14ac:dyDescent="0.25">
      <c r="A43" s="19" t="s">
        <v>17</v>
      </c>
    </row>
    <row r="44" spans="1:8" x14ac:dyDescent="0.25">
      <c r="A44" t="s">
        <v>18</v>
      </c>
      <c r="C44" t="s">
        <v>11</v>
      </c>
      <c r="F44" t="s">
        <v>12</v>
      </c>
    </row>
    <row r="45" spans="1:8" x14ac:dyDescent="0.25">
      <c r="B45" t="s">
        <v>7</v>
      </c>
      <c r="C45" t="s">
        <v>5</v>
      </c>
      <c r="D45" t="s">
        <v>6</v>
      </c>
      <c r="F45" t="s">
        <v>7</v>
      </c>
      <c r="G45" t="s">
        <v>5</v>
      </c>
      <c r="H45" t="s">
        <v>6</v>
      </c>
    </row>
    <row r="46" spans="1:8" x14ac:dyDescent="0.25">
      <c r="B46" s="3">
        <v>20</v>
      </c>
      <c r="C46" s="1">
        <v>3.2390000000000001E-3</v>
      </c>
      <c r="D46" s="1">
        <v>2.9819999999999998E-3</v>
      </c>
      <c r="F46" s="3">
        <v>20</v>
      </c>
      <c r="G46" s="1">
        <v>3.3570000000000002E-3</v>
      </c>
      <c r="H46" s="1">
        <v>3.3089999999999999E-3</v>
      </c>
    </row>
    <row r="47" spans="1:8" x14ac:dyDescent="0.25">
      <c r="B47" s="3">
        <v>20</v>
      </c>
      <c r="C47" s="1">
        <v>3.2550000000000001E-3</v>
      </c>
      <c r="D47" s="1">
        <v>2.993E-3</v>
      </c>
      <c r="F47" s="3">
        <v>20</v>
      </c>
      <c r="G47" s="1">
        <v>3.5929999999999998E-3</v>
      </c>
      <c r="H47" s="1">
        <v>3.4039999999999999E-3</v>
      </c>
    </row>
    <row r="48" spans="1:8" x14ac:dyDescent="0.25">
      <c r="B48" s="3">
        <v>20</v>
      </c>
      <c r="C48" s="1">
        <v>3.3080000000000002E-3</v>
      </c>
      <c r="D48" s="1">
        <v>3.0130000000000001E-3</v>
      </c>
      <c r="F48" s="3">
        <v>20</v>
      </c>
      <c r="G48" s="1">
        <v>3.5170000000000002E-3</v>
      </c>
      <c r="H48" s="1">
        <v>3.3400000000000001E-3</v>
      </c>
    </row>
    <row r="49" spans="1:8" x14ac:dyDescent="0.25">
      <c r="B49" s="3">
        <v>40</v>
      </c>
      <c r="C49" s="1">
        <v>2.8770000000000002E-3</v>
      </c>
      <c r="D49" s="1">
        <v>2.696E-3</v>
      </c>
      <c r="F49">
        <v>40</v>
      </c>
      <c r="G49" s="1">
        <v>2.846E-3</v>
      </c>
      <c r="H49" s="1">
        <v>2.8119999999999998E-3</v>
      </c>
    </row>
    <row r="50" spans="1:8" x14ac:dyDescent="0.25">
      <c r="B50" s="3">
        <v>40</v>
      </c>
      <c r="C50" s="1">
        <v>2.7880000000000001E-3</v>
      </c>
      <c r="D50" s="1">
        <v>2.3219999999999998E-3</v>
      </c>
      <c r="F50">
        <v>40</v>
      </c>
      <c r="G50" s="1">
        <v>3.1220000000000002E-3</v>
      </c>
      <c r="H50" s="1">
        <v>2.8270000000000001E-3</v>
      </c>
    </row>
    <row r="51" spans="1:8" x14ac:dyDescent="0.25">
      <c r="B51" s="3">
        <v>40</v>
      </c>
      <c r="C51" s="1">
        <v>2.826E-3</v>
      </c>
      <c r="D51" s="1">
        <v>2.385E-3</v>
      </c>
      <c r="F51">
        <v>40</v>
      </c>
      <c r="G51" s="1">
        <v>2.895E-3</v>
      </c>
      <c r="H51" s="1">
        <v>3.0839999999999999E-3</v>
      </c>
    </row>
    <row r="52" spans="1:8" x14ac:dyDescent="0.25">
      <c r="B52">
        <v>60</v>
      </c>
      <c r="C52" s="1">
        <v>2.4229999999999998E-3</v>
      </c>
      <c r="D52" s="1">
        <v>2.137E-3</v>
      </c>
      <c r="F52">
        <v>60</v>
      </c>
      <c r="G52" s="1">
        <v>2.2650000000000001E-3</v>
      </c>
      <c r="H52" s="1">
        <v>2.2009999999999998E-3</v>
      </c>
    </row>
    <row r="53" spans="1:8" x14ac:dyDescent="0.25">
      <c r="B53">
        <v>60</v>
      </c>
      <c r="C53" s="1">
        <v>2.4239999999999999E-3</v>
      </c>
      <c r="D53" s="1">
        <v>2.0999999999999999E-3</v>
      </c>
      <c r="F53">
        <v>60</v>
      </c>
      <c r="G53" s="1">
        <v>2.3240000000000001E-3</v>
      </c>
      <c r="H53" s="1">
        <v>2.3050000000000002E-3</v>
      </c>
    </row>
    <row r="54" spans="1:8" x14ac:dyDescent="0.25">
      <c r="B54" s="3">
        <v>20</v>
      </c>
      <c r="C54" s="1">
        <v>3.7039999999999998E-3</v>
      </c>
      <c r="D54" s="1">
        <v>3.6289999999999998E-3</v>
      </c>
      <c r="F54" s="3">
        <v>20</v>
      </c>
      <c r="G54" s="1">
        <v>3.5100000000000001E-3</v>
      </c>
      <c r="H54" s="1">
        <v>3.2569999999999999E-3</v>
      </c>
    </row>
    <row r="55" spans="1:8" x14ac:dyDescent="0.25">
      <c r="B55" s="3">
        <v>20</v>
      </c>
      <c r="C55" s="1">
        <v>3.702E-3</v>
      </c>
      <c r="D55" s="1">
        <v>3.3050000000000002E-3</v>
      </c>
      <c r="F55" s="3">
        <v>20</v>
      </c>
      <c r="G55" s="1">
        <v>3.9170000000000003E-3</v>
      </c>
      <c r="H55" s="1">
        <v>3.6740000000000002E-3</v>
      </c>
    </row>
    <row r="56" spans="1:8" x14ac:dyDescent="0.25">
      <c r="B56" t="s">
        <v>8</v>
      </c>
      <c r="C56" s="5">
        <f>AVERAGE(C46:C51,C54:C55)</f>
        <v>3.212375E-3</v>
      </c>
      <c r="D56" s="5">
        <f>AVERAGE(D46:D51,D54:D55)</f>
        <v>2.9156249999999998E-3</v>
      </c>
      <c r="F56" t="s">
        <v>8</v>
      </c>
      <c r="G56" s="5">
        <f>AVERAGE(G46:G48,G54:G55)</f>
        <v>3.5788E-3</v>
      </c>
      <c r="H56" s="5">
        <f>AVERAGE(H46:H48,H54:H55)</f>
        <v>3.3967999999999997E-3</v>
      </c>
    </row>
    <row r="57" spans="1:8" x14ac:dyDescent="0.25">
      <c r="B57" t="s">
        <v>9</v>
      </c>
      <c r="C57" s="1">
        <f>MIN(C46:C51,C54:C55)</f>
        <v>2.7880000000000001E-3</v>
      </c>
      <c r="D57" s="1">
        <f>MIN(D46:D51,D54:D55)</f>
        <v>2.3219999999999998E-3</v>
      </c>
      <c r="F57" t="s">
        <v>9</v>
      </c>
      <c r="G57" s="1">
        <f>MIN(G46:G48,G54:G55)</f>
        <v>3.3570000000000002E-3</v>
      </c>
      <c r="H57" s="1">
        <f>MIN(H46:H48,H54:H55)</f>
        <v>3.2569999999999999E-3</v>
      </c>
    </row>
    <row r="58" spans="1:8" x14ac:dyDescent="0.25">
      <c r="B58" t="s">
        <v>10</v>
      </c>
      <c r="C58" s="1">
        <f>MAX(C46:C51,C54:C55)</f>
        <v>3.7039999999999998E-3</v>
      </c>
      <c r="D58" s="1">
        <f>MAX(D46:D51,D54:D55)</f>
        <v>3.6289999999999998E-3</v>
      </c>
      <c r="F58" t="s">
        <v>10</v>
      </c>
      <c r="G58" s="1">
        <f>MAX(G46:G48,G54:G55)</f>
        <v>3.9170000000000003E-3</v>
      </c>
      <c r="H58" s="1">
        <f>MAX(H46:H48,H54:H55)</f>
        <v>3.6740000000000002E-3</v>
      </c>
    </row>
    <row r="59" spans="1:8" x14ac:dyDescent="0.25">
      <c r="B59" t="s">
        <v>13</v>
      </c>
      <c r="C59">
        <f>STDEVP(C46:C51,C54:C55)</f>
        <v>3.4186142569029334E-4</v>
      </c>
      <c r="D59">
        <f>STDEVP(D46:D51,D54:D55)</f>
        <v>4.1270144702314774E-4</v>
      </c>
      <c r="F59" t="s">
        <v>13</v>
      </c>
      <c r="G59">
        <f>STDEVP(G46:G48,G54:G55)</f>
        <v>1.8564956234798946E-4</v>
      </c>
      <c r="H59">
        <f>STDEVP(H46:H48,H54:H55)</f>
        <v>1.4654064282648696E-4</v>
      </c>
    </row>
    <row r="60" spans="1:8" x14ac:dyDescent="0.25">
      <c r="B60" t="s">
        <v>14</v>
      </c>
      <c r="C60" s="2">
        <f>GEOMEAN(C46:C55)</f>
        <v>3.0226827339800296E-3</v>
      </c>
      <c r="D60" s="2">
        <f>GEOMEAN(D46:D55)</f>
        <v>2.7131051285785262E-3</v>
      </c>
      <c r="F60" t="s">
        <v>14</v>
      </c>
      <c r="G60" s="2">
        <f>GEOMEAN(G46:G48,G54:G55)</f>
        <v>3.5741133605690697E-3</v>
      </c>
      <c r="H60" s="2">
        <f>GEOMEAN(H46:H48,H54:H55)</f>
        <v>3.3937350921209369E-3</v>
      </c>
    </row>
    <row r="62" spans="1:8" x14ac:dyDescent="0.25">
      <c r="A62" s="19" t="s">
        <v>34</v>
      </c>
    </row>
    <row r="63" spans="1:8" x14ac:dyDescent="0.25">
      <c r="A63" t="s">
        <v>33</v>
      </c>
      <c r="C63" t="s">
        <v>11</v>
      </c>
    </row>
    <row r="64" spans="1:8" x14ac:dyDescent="0.25">
      <c r="B64" t="s">
        <v>7</v>
      </c>
      <c r="C64" t="s">
        <v>5</v>
      </c>
      <c r="D64" t="s">
        <v>6</v>
      </c>
    </row>
    <row r="65" spans="2:5" x14ac:dyDescent="0.25">
      <c r="B65" s="3">
        <v>20</v>
      </c>
      <c r="C65" s="4">
        <v>2.7209999999999999E-3</v>
      </c>
      <c r="D65" s="4">
        <v>2.7520000000000001E-3</v>
      </c>
      <c r="E65" s="6"/>
    </row>
    <row r="66" spans="2:5" x14ac:dyDescent="0.25">
      <c r="B66" s="3">
        <v>20</v>
      </c>
      <c r="C66" s="4">
        <v>2.836E-3</v>
      </c>
      <c r="D66" s="4">
        <v>2.8999999999999998E-3</v>
      </c>
      <c r="E66" s="6"/>
    </row>
    <row r="67" spans="2:5" x14ac:dyDescent="0.25">
      <c r="B67" s="3">
        <v>20</v>
      </c>
      <c r="C67" s="4">
        <v>2.8570000000000002E-3</v>
      </c>
      <c r="D67" s="4">
        <v>2.7980000000000001E-3</v>
      </c>
      <c r="E67" s="6"/>
    </row>
    <row r="68" spans="2:5" x14ac:dyDescent="0.25">
      <c r="B68" s="3">
        <v>40</v>
      </c>
      <c r="C68" s="4">
        <v>2.31E-3</v>
      </c>
      <c r="D68" s="4">
        <v>2.2680000000000001E-3</v>
      </c>
      <c r="E68" s="6"/>
    </row>
    <row r="69" spans="2:5" x14ac:dyDescent="0.25">
      <c r="B69" s="6">
        <v>40</v>
      </c>
      <c r="C69" s="4">
        <v>2.163E-3</v>
      </c>
      <c r="D69" s="4">
        <v>2.0019999999999999E-3</v>
      </c>
      <c r="E69" s="6"/>
    </row>
    <row r="70" spans="2:5" x14ac:dyDescent="0.25">
      <c r="B70" s="6">
        <v>40</v>
      </c>
      <c r="C70" s="4">
        <v>2.215E-3</v>
      </c>
      <c r="D70" s="4">
        <v>2.1440000000000001E-3</v>
      </c>
      <c r="E70" s="6"/>
    </row>
    <row r="71" spans="2:5" x14ac:dyDescent="0.25">
      <c r="B71" s="6">
        <v>60</v>
      </c>
      <c r="C71" s="4">
        <v>1.9970000000000001E-3</v>
      </c>
      <c r="D71" s="4">
        <v>1.879E-3</v>
      </c>
      <c r="E71" s="6"/>
    </row>
    <row r="72" spans="2:5" x14ac:dyDescent="0.25">
      <c r="B72" s="6">
        <v>60</v>
      </c>
      <c r="C72" s="4">
        <v>1.9810000000000001E-3</v>
      </c>
      <c r="D72" s="4">
        <v>1.8090000000000001E-3</v>
      </c>
      <c r="E72" s="6"/>
    </row>
    <row r="73" spans="2:5" x14ac:dyDescent="0.25">
      <c r="B73" s="3">
        <v>20</v>
      </c>
      <c r="C73" s="4">
        <v>2.7729999999999999E-3</v>
      </c>
      <c r="D73" s="4">
        <v>2.862E-3</v>
      </c>
      <c r="E73" s="6"/>
    </row>
    <row r="74" spans="2:5" x14ac:dyDescent="0.25">
      <c r="B74" s="3">
        <v>20</v>
      </c>
      <c r="C74" s="4">
        <v>2.7699999999999999E-3</v>
      </c>
      <c r="D74" s="4">
        <v>2.8600000000000001E-3</v>
      </c>
      <c r="E74" s="6"/>
    </row>
    <row r="75" spans="2:5" x14ac:dyDescent="0.25">
      <c r="B75" t="s">
        <v>8</v>
      </c>
      <c r="C75" s="5">
        <f>AVERAGE(C65:C68,C73:C74)</f>
        <v>2.711166666666666E-3</v>
      </c>
      <c r="D75" s="5">
        <f>AVERAGE(D65:D68,D73:D74)</f>
        <v>2.7399999999999998E-3</v>
      </c>
    </row>
    <row r="76" spans="2:5" x14ac:dyDescent="0.25">
      <c r="B76" t="s">
        <v>9</v>
      </c>
      <c r="C76" s="1">
        <f>MIN(C65:C68,C73:C74)</f>
        <v>2.31E-3</v>
      </c>
      <c r="D76" s="1">
        <f>MIN(D65:D68,D73:D74)</f>
        <v>2.2680000000000001E-3</v>
      </c>
    </row>
    <row r="77" spans="2:5" x14ac:dyDescent="0.25">
      <c r="B77" t="s">
        <v>10</v>
      </c>
      <c r="C77" s="1">
        <f>MAX(C65:C68,C73:C74)</f>
        <v>2.8570000000000002E-3</v>
      </c>
      <c r="D77" s="1">
        <f>MAX(D65:D68,D73:D74)</f>
        <v>2.8999999999999998E-3</v>
      </c>
    </row>
    <row r="78" spans="2:5" x14ac:dyDescent="0.25">
      <c r="B78" t="s">
        <v>13</v>
      </c>
      <c r="C78">
        <f>STDEVP(C65:C68,C73:C74)</f>
        <v>1.8491747408566403E-4</v>
      </c>
      <c r="D78">
        <f>STDEVP(D65:D68,D73:D74)</f>
        <v>2.1647786645906009E-4</v>
      </c>
    </row>
    <row r="79" spans="2:5" x14ac:dyDescent="0.25">
      <c r="B79" t="s">
        <v>14</v>
      </c>
      <c r="C79" s="2">
        <f>GEOMEAN(C65:C74)</f>
        <v>2.4378553980031461E-3</v>
      </c>
      <c r="D79" s="2">
        <f>GEOMEAN(D65:D74)</f>
        <v>2.3887060259922322E-3</v>
      </c>
    </row>
    <row r="81" spans="1:4" x14ac:dyDescent="0.25">
      <c r="A81" s="19" t="s">
        <v>19</v>
      </c>
    </row>
    <row r="82" spans="1:4" x14ac:dyDescent="0.25">
      <c r="A82" t="s">
        <v>20</v>
      </c>
      <c r="C82" t="s">
        <v>11</v>
      </c>
    </row>
    <row r="83" spans="1:4" x14ac:dyDescent="0.25">
      <c r="B83" t="s">
        <v>7</v>
      </c>
      <c r="C83" t="s">
        <v>5</v>
      </c>
      <c r="D83" t="s">
        <v>6</v>
      </c>
    </row>
    <row r="84" spans="1:4" x14ac:dyDescent="0.25">
      <c r="B84" s="3">
        <v>20</v>
      </c>
      <c r="C84" s="4">
        <v>2.3779999999999999E-3</v>
      </c>
      <c r="D84" s="4"/>
    </row>
    <row r="85" spans="1:4" x14ac:dyDescent="0.25">
      <c r="B85" s="3">
        <v>20</v>
      </c>
      <c r="C85" s="4">
        <v>2.4599999999999999E-3</v>
      </c>
      <c r="D85" s="4"/>
    </row>
    <row r="86" spans="1:4" x14ac:dyDescent="0.25">
      <c r="B86" s="3">
        <v>20</v>
      </c>
      <c r="C86" s="4">
        <v>2.3609999999999998E-3</v>
      </c>
      <c r="D86" s="4"/>
    </row>
    <row r="87" spans="1:4" x14ac:dyDescent="0.25">
      <c r="B87" s="3">
        <v>40</v>
      </c>
      <c r="C87" s="4">
        <v>2.1059999999999998E-3</v>
      </c>
      <c r="D87" s="4"/>
    </row>
    <row r="88" spans="1:4" x14ac:dyDescent="0.25">
      <c r="B88" s="6">
        <v>40</v>
      </c>
      <c r="C88" s="4">
        <v>2.0249999999999999E-3</v>
      </c>
      <c r="D88" s="4"/>
    </row>
    <row r="89" spans="1:4" x14ac:dyDescent="0.25">
      <c r="B89" s="6">
        <v>40</v>
      </c>
      <c r="C89" s="4"/>
      <c r="D89" s="4"/>
    </row>
    <row r="90" spans="1:4" x14ac:dyDescent="0.25">
      <c r="B90" s="6">
        <v>60</v>
      </c>
      <c r="C90" s="4">
        <v>1.882E-3</v>
      </c>
      <c r="D90" s="4"/>
    </row>
    <row r="91" spans="1:4" x14ac:dyDescent="0.25">
      <c r="B91" s="6">
        <v>60</v>
      </c>
      <c r="C91" s="4"/>
      <c r="D91" s="4"/>
    </row>
    <row r="92" spans="1:4" x14ac:dyDescent="0.25">
      <c r="B92" s="3">
        <v>20</v>
      </c>
      <c r="C92" s="4">
        <v>2.2729999999999998E-3</v>
      </c>
      <c r="D92" s="4"/>
    </row>
    <row r="93" spans="1:4" x14ac:dyDescent="0.25">
      <c r="B93" s="3">
        <v>20</v>
      </c>
      <c r="C93" s="4">
        <v>2.2850000000000001E-3</v>
      </c>
      <c r="D93" s="4"/>
    </row>
    <row r="94" spans="1:4" x14ac:dyDescent="0.25">
      <c r="B94" t="s">
        <v>8</v>
      </c>
      <c r="C94" s="5">
        <f>AVERAGE(C84:C87,C92:C93)</f>
        <v>2.3105000000000005E-3</v>
      </c>
      <c r="D94" s="5" t="e">
        <f>AVERAGE(D84:D93)</f>
        <v>#DIV/0!</v>
      </c>
    </row>
    <row r="95" spans="1:4" x14ac:dyDescent="0.25">
      <c r="B95" t="s">
        <v>9</v>
      </c>
      <c r="C95" s="1">
        <f>MIN(C84:C87,C92:C93)</f>
        <v>2.1059999999999998E-3</v>
      </c>
      <c r="D95" s="1" t="e">
        <f>MIN(D84:D94)</f>
        <v>#DIV/0!</v>
      </c>
    </row>
    <row r="96" spans="1:4" x14ac:dyDescent="0.25">
      <c r="B96" t="s">
        <v>10</v>
      </c>
      <c r="C96" s="1">
        <f>MAX(C84:C87,C92:C93)</f>
        <v>2.4599999999999999E-3</v>
      </c>
      <c r="D96" s="1">
        <f>MAX(D84:D93)</f>
        <v>0</v>
      </c>
    </row>
    <row r="97" spans="1:4" x14ac:dyDescent="0.25">
      <c r="B97" t="s">
        <v>13</v>
      </c>
      <c r="C97">
        <f>STDEVP(C84:C87,C92:C93)</f>
        <v>1.1055428530816889E-4</v>
      </c>
      <c r="D97" t="e">
        <f>STDEVP(D84:D93)</f>
        <v>#DIV/0!</v>
      </c>
    </row>
    <row r="98" spans="1:4" x14ac:dyDescent="0.25">
      <c r="B98" t="s">
        <v>14</v>
      </c>
      <c r="C98" s="2">
        <f>GEOMEAN(C84:C87,C92:C93)</f>
        <v>2.3077981732131745E-3</v>
      </c>
      <c r="D98" s="2" t="e">
        <f>GEOMEAN(D84:D93)</f>
        <v>#NUM!</v>
      </c>
    </row>
    <row r="100" spans="1:4" x14ac:dyDescent="0.25">
      <c r="A100" s="19" t="s">
        <v>21</v>
      </c>
    </row>
    <row r="101" spans="1:4" x14ac:dyDescent="0.25">
      <c r="A101" t="s">
        <v>22</v>
      </c>
      <c r="C101" t="s">
        <v>11</v>
      </c>
    </row>
    <row r="102" spans="1:4" x14ac:dyDescent="0.25">
      <c r="B102" t="s">
        <v>7</v>
      </c>
      <c r="C102" t="s">
        <v>5</v>
      </c>
      <c r="D102" t="s">
        <v>6</v>
      </c>
    </row>
    <row r="103" spans="1:4" x14ac:dyDescent="0.25">
      <c r="B103" s="3">
        <v>20</v>
      </c>
      <c r="C103" s="4">
        <v>2.1779999999999998E-3</v>
      </c>
      <c r="D103" s="4"/>
    </row>
    <row r="104" spans="1:4" x14ac:dyDescent="0.25">
      <c r="B104" s="3">
        <v>20</v>
      </c>
      <c r="C104" s="4">
        <v>2.1580000000000002E-3</v>
      </c>
      <c r="D104" s="4"/>
    </row>
    <row r="105" spans="1:4" x14ac:dyDescent="0.25">
      <c r="B105" s="3">
        <v>20</v>
      </c>
      <c r="C105" s="4">
        <v>2.2360000000000001E-3</v>
      </c>
      <c r="D105" s="4"/>
    </row>
    <row r="106" spans="1:4" x14ac:dyDescent="0.25">
      <c r="B106" s="3">
        <v>40</v>
      </c>
      <c r="C106" s="4">
        <v>2.003E-3</v>
      </c>
      <c r="D106" s="4"/>
    </row>
    <row r="107" spans="1:4" x14ac:dyDescent="0.25">
      <c r="B107" s="3">
        <v>40</v>
      </c>
      <c r="C107" s="4">
        <v>2.1489999999999999E-3</v>
      </c>
      <c r="D107" s="4"/>
    </row>
    <row r="108" spans="1:4" x14ac:dyDescent="0.25">
      <c r="B108" s="3">
        <v>40</v>
      </c>
      <c r="C108" s="4">
        <v>2.0070000000000001E-3</v>
      </c>
      <c r="D108" s="4"/>
    </row>
    <row r="109" spans="1:4" x14ac:dyDescent="0.25">
      <c r="B109" s="6">
        <v>60</v>
      </c>
      <c r="C109" s="4">
        <v>1.8240000000000001E-3</v>
      </c>
      <c r="D109" s="4"/>
    </row>
    <row r="110" spans="1:4" x14ac:dyDescent="0.25">
      <c r="B110" s="6">
        <v>60</v>
      </c>
      <c r="C110" s="4"/>
      <c r="D110" s="4"/>
    </row>
    <row r="111" spans="1:4" x14ac:dyDescent="0.25">
      <c r="B111" s="3">
        <v>20</v>
      </c>
      <c r="C111" s="4">
        <v>2.1810000000000002E-3</v>
      </c>
      <c r="D111" s="4"/>
    </row>
    <row r="112" spans="1:4" x14ac:dyDescent="0.25">
      <c r="B112" s="3">
        <v>20</v>
      </c>
      <c r="C112" s="4">
        <v>2.1710000000000002E-3</v>
      </c>
      <c r="D112" s="4"/>
    </row>
    <row r="113" spans="1:4" x14ac:dyDescent="0.25">
      <c r="B113" t="s">
        <v>8</v>
      </c>
      <c r="C113" s="5">
        <f>AVERAGE(C103:C108,C111:C112)</f>
        <v>2.1353750000000001E-3</v>
      </c>
      <c r="D113" s="5" t="e">
        <f>AVERAGE(D103:D112)</f>
        <v>#DIV/0!</v>
      </c>
    </row>
    <row r="114" spans="1:4" x14ac:dyDescent="0.25">
      <c r="B114" t="s">
        <v>9</v>
      </c>
      <c r="C114" s="1">
        <f>MIN(C103:C108,C111:C112)</f>
        <v>2.003E-3</v>
      </c>
      <c r="D114" s="1" t="e">
        <f>MIN(D103:D113)</f>
        <v>#DIV/0!</v>
      </c>
    </row>
    <row r="115" spans="1:4" x14ac:dyDescent="0.25">
      <c r="B115" t="s">
        <v>10</v>
      </c>
      <c r="C115" s="1">
        <f>MAX(C103:C108,C111:C112)</f>
        <v>2.2360000000000001E-3</v>
      </c>
      <c r="D115" s="1">
        <f>MAX(D103:D112)</f>
        <v>0</v>
      </c>
    </row>
    <row r="116" spans="1:4" x14ac:dyDescent="0.25">
      <c r="B116" t="s">
        <v>13</v>
      </c>
      <c r="C116">
        <f>STDEVP(C103:C108,C111:C112)</f>
        <v>7.9052099118239754E-5</v>
      </c>
      <c r="D116" t="e">
        <f>STDEVP(D103:D112)</f>
        <v>#DIV/0!</v>
      </c>
    </row>
    <row r="117" spans="1:4" x14ac:dyDescent="0.25">
      <c r="B117" t="s">
        <v>14</v>
      </c>
      <c r="C117" s="2">
        <f>GEOMEAN(C103:C108,C111:C112)</f>
        <v>2.1338808583386583E-3</v>
      </c>
      <c r="D117" s="2" t="e">
        <f>GEOMEAN(D103:D112)</f>
        <v>#NUM!</v>
      </c>
    </row>
    <row r="119" spans="1:4" x14ac:dyDescent="0.25">
      <c r="A119" s="19" t="s">
        <v>23</v>
      </c>
    </row>
    <row r="120" spans="1:4" x14ac:dyDescent="0.25">
      <c r="A120" t="s">
        <v>24</v>
      </c>
      <c r="C120" t="s">
        <v>11</v>
      </c>
    </row>
    <row r="121" spans="1:4" x14ac:dyDescent="0.25">
      <c r="B121" t="s">
        <v>7</v>
      </c>
      <c r="C121" t="s">
        <v>5</v>
      </c>
      <c r="D121" t="s">
        <v>6</v>
      </c>
    </row>
    <row r="122" spans="1:4" x14ac:dyDescent="0.25">
      <c r="B122" s="3">
        <v>20</v>
      </c>
      <c r="C122" s="4">
        <v>2.1389999999999998E-3</v>
      </c>
      <c r="D122" s="4"/>
    </row>
    <row r="123" spans="1:4" x14ac:dyDescent="0.25">
      <c r="B123" s="3">
        <v>20</v>
      </c>
      <c r="C123" s="4">
        <v>2.1069999999999999E-3</v>
      </c>
      <c r="D123" s="4"/>
    </row>
    <row r="124" spans="1:4" x14ac:dyDescent="0.25">
      <c r="B124" s="3">
        <v>20</v>
      </c>
      <c r="C124" s="4">
        <v>2.0920000000000001E-3</v>
      </c>
      <c r="D124" s="4"/>
    </row>
    <row r="125" spans="1:4" x14ac:dyDescent="0.25">
      <c r="B125" s="6">
        <v>40</v>
      </c>
      <c r="C125" s="4">
        <v>1.936E-3</v>
      </c>
      <c r="D125" s="4"/>
    </row>
    <row r="126" spans="1:4" x14ac:dyDescent="0.25">
      <c r="B126" s="6">
        <v>40</v>
      </c>
      <c r="C126" s="4"/>
      <c r="D126" s="4"/>
    </row>
    <row r="127" spans="1:4" x14ac:dyDescent="0.25">
      <c r="B127" s="6">
        <v>40</v>
      </c>
      <c r="C127" s="4"/>
      <c r="D127" s="4"/>
    </row>
    <row r="128" spans="1:4" x14ac:dyDescent="0.25">
      <c r="B128" s="6">
        <v>60</v>
      </c>
      <c r="C128" s="4">
        <v>1.7160000000000001E-3</v>
      </c>
      <c r="D128" s="4"/>
    </row>
    <row r="129" spans="1:4" x14ac:dyDescent="0.25">
      <c r="B129" s="6">
        <v>60</v>
      </c>
      <c r="C129" s="4"/>
      <c r="D129" s="4"/>
    </row>
    <row r="130" spans="1:4" x14ac:dyDescent="0.25">
      <c r="B130" s="3">
        <v>20</v>
      </c>
      <c r="C130" s="4">
        <v>2.1180000000000001E-3</v>
      </c>
      <c r="D130" s="4"/>
    </row>
    <row r="131" spans="1:4" x14ac:dyDescent="0.25">
      <c r="B131" s="3">
        <v>20</v>
      </c>
      <c r="C131" s="4">
        <v>2.1610000000000002E-3</v>
      </c>
      <c r="D131" s="4"/>
    </row>
    <row r="132" spans="1:4" x14ac:dyDescent="0.25">
      <c r="B132" t="s">
        <v>8</v>
      </c>
      <c r="C132" s="5">
        <f>AVERAGE(C122:C124,C130:C131)</f>
        <v>2.1234000000000001E-3</v>
      </c>
      <c r="D132" s="5" t="e">
        <f>AVERAGE(D122:D131)</f>
        <v>#DIV/0!</v>
      </c>
    </row>
    <row r="133" spans="1:4" x14ac:dyDescent="0.25">
      <c r="B133" t="s">
        <v>9</v>
      </c>
      <c r="C133" s="1">
        <f>MIN(C122:C124,C130:C131)</f>
        <v>2.0920000000000001E-3</v>
      </c>
      <c r="D133" s="1" t="e">
        <f>MIN(D122:D132)</f>
        <v>#DIV/0!</v>
      </c>
    </row>
    <row r="134" spans="1:4" x14ac:dyDescent="0.25">
      <c r="B134" t="s">
        <v>10</v>
      </c>
      <c r="C134" s="1">
        <f>MAX(C122:C124,C130:C131)</f>
        <v>2.1610000000000002E-3</v>
      </c>
      <c r="D134" s="1">
        <f>MAX(D122:D131)</f>
        <v>0</v>
      </c>
    </row>
    <row r="135" spans="1:4" x14ac:dyDescent="0.25">
      <c r="B135" t="s">
        <v>13</v>
      </c>
      <c r="C135">
        <f>STDEVP(C122:C124,C130:C131)</f>
        <v>2.4253659517689287E-5</v>
      </c>
      <c r="D135" t="e">
        <f>STDEVP(D122:D131)</f>
        <v>#DIV/0!</v>
      </c>
    </row>
    <row r="136" spans="1:4" x14ac:dyDescent="0.25">
      <c r="B136" t="s">
        <v>14</v>
      </c>
      <c r="C136" s="2">
        <f>GEOMEAN(C122:C124,C130:C131)</f>
        <v>2.1232617914757356E-3</v>
      </c>
      <c r="D136" s="2" t="e">
        <f>GEOMEAN(D122:D131)</f>
        <v>#NUM!</v>
      </c>
    </row>
    <row r="138" spans="1:4" x14ac:dyDescent="0.25">
      <c r="A138" s="19" t="s">
        <v>25</v>
      </c>
    </row>
    <row r="139" spans="1:4" x14ac:dyDescent="0.25">
      <c r="A139" t="s">
        <v>26</v>
      </c>
      <c r="C139" t="s">
        <v>11</v>
      </c>
    </row>
    <row r="140" spans="1:4" x14ac:dyDescent="0.25">
      <c r="B140" t="s">
        <v>7</v>
      </c>
      <c r="C140" t="s">
        <v>5</v>
      </c>
      <c r="D140" t="s">
        <v>6</v>
      </c>
    </row>
    <row r="141" spans="1:4" x14ac:dyDescent="0.25">
      <c r="B141" s="3">
        <v>20</v>
      </c>
      <c r="C141" s="4">
        <v>2.6129999999999999E-3</v>
      </c>
      <c r="D141" s="4"/>
    </row>
    <row r="142" spans="1:4" x14ac:dyDescent="0.25">
      <c r="B142" s="3">
        <v>20</v>
      </c>
      <c r="C142" s="4">
        <v>2.7230000000000002E-3</v>
      </c>
      <c r="D142" s="4"/>
    </row>
    <row r="143" spans="1:4" x14ac:dyDescent="0.25">
      <c r="B143" s="3">
        <v>20</v>
      </c>
      <c r="C143" s="4">
        <v>2.6380000000000002E-3</v>
      </c>
      <c r="D143" s="4"/>
    </row>
    <row r="144" spans="1:4" x14ac:dyDescent="0.25">
      <c r="B144" s="6">
        <v>40</v>
      </c>
      <c r="C144" s="4">
        <v>2.2880000000000001E-3</v>
      </c>
      <c r="D144" s="4"/>
    </row>
    <row r="145" spans="1:4" x14ac:dyDescent="0.25">
      <c r="B145" s="6">
        <v>40</v>
      </c>
      <c r="C145" s="4"/>
      <c r="D145" s="4"/>
    </row>
    <row r="146" spans="1:4" x14ac:dyDescent="0.25">
      <c r="B146" s="6">
        <v>40</v>
      </c>
      <c r="C146" s="4">
        <v>2.2929999999999999E-3</v>
      </c>
      <c r="D146" s="4"/>
    </row>
    <row r="147" spans="1:4" x14ac:dyDescent="0.25">
      <c r="B147" s="6">
        <v>60</v>
      </c>
      <c r="C147" s="4">
        <v>2.019E-3</v>
      </c>
      <c r="D147" s="4"/>
    </row>
    <row r="148" spans="1:4" x14ac:dyDescent="0.25">
      <c r="B148" s="6">
        <v>60</v>
      </c>
      <c r="C148" s="4"/>
      <c r="D148" s="4"/>
    </row>
    <row r="149" spans="1:4" x14ac:dyDescent="0.25">
      <c r="B149" s="3">
        <v>20</v>
      </c>
      <c r="C149" s="4">
        <v>2.5890000000000002E-3</v>
      </c>
      <c r="D149" s="4"/>
    </row>
    <row r="150" spans="1:4" x14ac:dyDescent="0.25">
      <c r="B150" s="3">
        <v>20</v>
      </c>
      <c r="C150" s="4">
        <v>2.6809999999999998E-3</v>
      </c>
      <c r="D150" s="4"/>
    </row>
    <row r="151" spans="1:4" x14ac:dyDescent="0.25">
      <c r="B151" t="s">
        <v>8</v>
      </c>
      <c r="C151" s="5">
        <f>AVERAGE(C141:C143,C149:C150)</f>
        <v>2.6487999999999998E-3</v>
      </c>
      <c r="D151" s="5" t="e">
        <f>AVERAGE(D141:D150)</f>
        <v>#DIV/0!</v>
      </c>
    </row>
    <row r="152" spans="1:4" x14ac:dyDescent="0.25">
      <c r="B152" t="s">
        <v>9</v>
      </c>
      <c r="C152" s="1">
        <f>MIN(C141:C143,C149:C150)</f>
        <v>2.5890000000000002E-3</v>
      </c>
      <c r="D152" s="1" t="e">
        <f>MIN(D141:D151)</f>
        <v>#DIV/0!</v>
      </c>
    </row>
    <row r="153" spans="1:4" x14ac:dyDescent="0.25">
      <c r="B153" t="s">
        <v>10</v>
      </c>
      <c r="C153" s="1">
        <f>MAX(C141:C143,C149:C150)</f>
        <v>2.7230000000000002E-3</v>
      </c>
      <c r="D153" s="1">
        <f>MAX(D141:D150)</f>
        <v>0</v>
      </c>
    </row>
    <row r="154" spans="1:4" x14ac:dyDescent="0.25">
      <c r="B154" t="s">
        <v>13</v>
      </c>
      <c r="C154">
        <f>STDEVP(C141:C143,C149:C150)</f>
        <v>4.7993332870306053E-5</v>
      </c>
      <c r="D154" t="e">
        <f>STDEVP(D141:D150)</f>
        <v>#DIV/0!</v>
      </c>
    </row>
    <row r="155" spans="1:4" x14ac:dyDescent="0.25">
      <c r="B155" t="s">
        <v>14</v>
      </c>
      <c r="C155" s="2">
        <f>GEOMEAN(C141:C143,C149:C150)</f>
        <v>2.6483668391704676E-3</v>
      </c>
      <c r="D155" s="2" t="e">
        <f>GEOMEAN(D141:D150)</f>
        <v>#NUM!</v>
      </c>
    </row>
    <row r="157" spans="1:4" x14ac:dyDescent="0.25">
      <c r="A157" s="19" t="s">
        <v>27</v>
      </c>
    </row>
    <row r="158" spans="1:4" x14ac:dyDescent="0.25">
      <c r="A158" t="s">
        <v>28</v>
      </c>
      <c r="C158" t="s">
        <v>11</v>
      </c>
    </row>
    <row r="159" spans="1:4" x14ac:dyDescent="0.25">
      <c r="B159" t="s">
        <v>7</v>
      </c>
      <c r="C159" t="s">
        <v>5</v>
      </c>
      <c r="D159" t="s">
        <v>6</v>
      </c>
    </row>
    <row r="160" spans="1:4" x14ac:dyDescent="0.25">
      <c r="B160" s="3">
        <v>20</v>
      </c>
      <c r="C160" s="4">
        <v>2.6380000000000002E-3</v>
      </c>
      <c r="D160" s="4"/>
    </row>
    <row r="161" spans="1:4" x14ac:dyDescent="0.25">
      <c r="B161" s="3">
        <v>20</v>
      </c>
      <c r="C161" s="4">
        <v>2.7699999999999999E-3</v>
      </c>
      <c r="D161" s="4"/>
    </row>
    <row r="162" spans="1:4" x14ac:dyDescent="0.25">
      <c r="B162" s="3">
        <v>20</v>
      </c>
      <c r="C162" s="4">
        <v>2.7669999999999999E-3</v>
      </c>
      <c r="D162" s="4"/>
    </row>
    <row r="163" spans="1:4" x14ac:dyDescent="0.25">
      <c r="B163" s="3">
        <v>40</v>
      </c>
      <c r="C163" s="4">
        <v>2.441E-3</v>
      </c>
      <c r="D163" s="4"/>
    </row>
    <row r="164" spans="1:4" x14ac:dyDescent="0.25">
      <c r="B164" s="6">
        <v>40</v>
      </c>
      <c r="C164" s="4"/>
      <c r="D164" s="4"/>
    </row>
    <row r="165" spans="1:4" x14ac:dyDescent="0.25">
      <c r="B165" s="6">
        <v>40</v>
      </c>
      <c r="C165" s="4"/>
      <c r="D165" s="4"/>
    </row>
    <row r="166" spans="1:4" x14ac:dyDescent="0.25">
      <c r="B166" s="6">
        <v>60</v>
      </c>
      <c r="C166" s="4">
        <v>2.0439999999999998E-3</v>
      </c>
      <c r="D166" s="4"/>
    </row>
    <row r="167" spans="1:4" x14ac:dyDescent="0.25">
      <c r="B167" s="6">
        <v>60</v>
      </c>
      <c r="C167" s="4"/>
      <c r="D167" s="4"/>
    </row>
    <row r="168" spans="1:4" x14ac:dyDescent="0.25">
      <c r="B168" s="3">
        <v>20</v>
      </c>
      <c r="C168" s="4">
        <v>2.7550000000000001E-3</v>
      </c>
      <c r="D168" s="4"/>
    </row>
    <row r="169" spans="1:4" x14ac:dyDescent="0.25">
      <c r="B169" s="3">
        <v>20</v>
      </c>
      <c r="C169" s="4">
        <v>2.7520000000000001E-3</v>
      </c>
      <c r="D169" s="4"/>
    </row>
    <row r="170" spans="1:4" x14ac:dyDescent="0.25">
      <c r="B170" t="s">
        <v>8</v>
      </c>
      <c r="C170" s="5">
        <f>AVERAGE(C160:C163,C168:C169)</f>
        <v>2.6871666666666671E-3</v>
      </c>
      <c r="D170" s="5" t="e">
        <f>AVERAGE(D160:D169)</f>
        <v>#DIV/0!</v>
      </c>
    </row>
    <row r="171" spans="1:4" x14ac:dyDescent="0.25">
      <c r="B171" t="s">
        <v>9</v>
      </c>
      <c r="C171" s="1">
        <f>MIN(C160:C163,C168:C169)</f>
        <v>2.441E-3</v>
      </c>
      <c r="D171" s="1" t="e">
        <f>MIN(D160:D170)</f>
        <v>#DIV/0!</v>
      </c>
    </row>
    <row r="172" spans="1:4" x14ac:dyDescent="0.25">
      <c r="B172" t="s">
        <v>10</v>
      </c>
      <c r="C172" s="1">
        <f>MAX(C160:C163,C168:C169)</f>
        <v>2.7699999999999999E-3</v>
      </c>
      <c r="D172" s="1">
        <f>MAX(D160:D169)</f>
        <v>0</v>
      </c>
    </row>
    <row r="173" spans="1:4" x14ac:dyDescent="0.25">
      <c r="B173" t="s">
        <v>13</v>
      </c>
      <c r="C173">
        <f>STDEVP(C160:C163,C168:C169)</f>
        <v>1.1906219196518914E-4</v>
      </c>
      <c r="D173" t="e">
        <f>STDEVP(D160:D169)</f>
        <v>#DIV/0!</v>
      </c>
    </row>
    <row r="174" spans="1:4" x14ac:dyDescent="0.25">
      <c r="B174" t="s">
        <v>14</v>
      </c>
      <c r="C174" s="2">
        <f>GEOMEAN(C160:C163,C168:C169)</f>
        <v>2.6844186985102536E-3</v>
      </c>
      <c r="D174" s="2" t="e">
        <f>GEOMEAN(D160:D169)</f>
        <v>#NUM!</v>
      </c>
    </row>
    <row r="176" spans="1:4" x14ac:dyDescent="0.25">
      <c r="A176" s="19" t="s">
        <v>29</v>
      </c>
    </row>
    <row r="177" spans="1:4" x14ac:dyDescent="0.25">
      <c r="A177" t="s">
        <v>30</v>
      </c>
      <c r="C177" t="s">
        <v>11</v>
      </c>
    </row>
    <row r="178" spans="1:4" x14ac:dyDescent="0.25">
      <c r="B178" t="s">
        <v>7</v>
      </c>
      <c r="C178" t="s">
        <v>5</v>
      </c>
      <c r="D178" t="s">
        <v>6</v>
      </c>
    </row>
    <row r="179" spans="1:4" x14ac:dyDescent="0.25">
      <c r="B179" s="3">
        <v>20</v>
      </c>
      <c r="C179" s="4">
        <v>2.5330000000000001E-3</v>
      </c>
      <c r="D179" s="4"/>
    </row>
    <row r="180" spans="1:4" x14ac:dyDescent="0.25">
      <c r="B180" s="3">
        <v>20</v>
      </c>
      <c r="C180" s="4">
        <v>2.4529999999999999E-3</v>
      </c>
      <c r="D180" s="4"/>
    </row>
    <row r="181" spans="1:4" x14ac:dyDescent="0.25">
      <c r="B181" s="3">
        <v>20</v>
      </c>
      <c r="C181" s="4">
        <v>2.4599999999999999E-3</v>
      </c>
      <c r="D181" s="4"/>
    </row>
    <row r="182" spans="1:4" x14ac:dyDescent="0.25">
      <c r="B182" s="3">
        <v>40</v>
      </c>
      <c r="C182" s="4">
        <v>2.2910000000000001E-3</v>
      </c>
      <c r="D182" s="4"/>
    </row>
    <row r="183" spans="1:4" x14ac:dyDescent="0.25">
      <c r="B183" s="6">
        <v>40</v>
      </c>
      <c r="C183" s="4"/>
      <c r="D183" s="4"/>
    </row>
    <row r="184" spans="1:4" x14ac:dyDescent="0.25">
      <c r="B184" s="6">
        <v>40</v>
      </c>
      <c r="C184" s="4"/>
      <c r="D184" s="4"/>
    </row>
    <row r="185" spans="1:4" x14ac:dyDescent="0.25">
      <c r="B185" s="6">
        <v>60</v>
      </c>
      <c r="C185" s="4">
        <v>2.0370000000000002E-3</v>
      </c>
      <c r="D185" s="4"/>
    </row>
    <row r="186" spans="1:4" x14ac:dyDescent="0.25">
      <c r="B186" s="6">
        <v>60</v>
      </c>
      <c r="C186" s="4"/>
      <c r="D186" s="4"/>
    </row>
    <row r="187" spans="1:4" x14ac:dyDescent="0.25">
      <c r="B187" s="3">
        <v>20</v>
      </c>
      <c r="C187" s="4">
        <v>2.63E-3</v>
      </c>
      <c r="D187" s="4"/>
    </row>
    <row r="188" spans="1:4" x14ac:dyDescent="0.25">
      <c r="B188" s="3">
        <v>20</v>
      </c>
      <c r="C188" s="4">
        <v>2.5709999999999999E-3</v>
      </c>
      <c r="D188" s="4"/>
    </row>
    <row r="189" spans="1:4" x14ac:dyDescent="0.25">
      <c r="B189" t="s">
        <v>8</v>
      </c>
      <c r="C189" s="5">
        <f>AVERAGE(C179:C182,C187:C188)</f>
        <v>2.4896666666666665E-3</v>
      </c>
      <c r="D189" s="5" t="e">
        <f>AVERAGE(D179:D188)</f>
        <v>#DIV/0!</v>
      </c>
    </row>
    <row r="190" spans="1:4" x14ac:dyDescent="0.25">
      <c r="B190" t="s">
        <v>9</v>
      </c>
      <c r="C190" s="1">
        <f>MIN(C179:C182,C187:C188)</f>
        <v>2.2910000000000001E-3</v>
      </c>
      <c r="D190" s="1" t="e">
        <f>MIN(D179:D189)</f>
        <v>#DIV/0!</v>
      </c>
    </row>
    <row r="191" spans="1:4" x14ac:dyDescent="0.25">
      <c r="B191" t="s">
        <v>10</v>
      </c>
      <c r="C191" s="1">
        <f>MAX(C179:C182,C187:C188)</f>
        <v>2.63E-3</v>
      </c>
      <c r="D191" s="1">
        <f>MAX(D179:D188)</f>
        <v>0</v>
      </c>
    </row>
    <row r="192" spans="1:4" x14ac:dyDescent="0.25">
      <c r="B192" t="s">
        <v>13</v>
      </c>
      <c r="C192">
        <f>STDEVP(C179:C182,C187:C188)</f>
        <v>1.0791920846427456E-4</v>
      </c>
      <c r="D192" t="e">
        <f>STDEVP(D179:D188)</f>
        <v>#DIV/0!</v>
      </c>
    </row>
    <row r="193" spans="1:4" x14ac:dyDescent="0.25">
      <c r="B193" t="s">
        <v>14</v>
      </c>
      <c r="C193" s="2">
        <f>GEOMEAN(C179:C182,C187:C188)</f>
        <v>2.4872825704456369E-3</v>
      </c>
      <c r="D193" s="2" t="e">
        <f>GEOMEAN(D179:D188)</f>
        <v>#NUM!</v>
      </c>
    </row>
    <row r="195" spans="1:4" x14ac:dyDescent="0.25">
      <c r="A195" s="19" t="s">
        <v>31</v>
      </c>
    </row>
    <row r="196" spans="1:4" x14ac:dyDescent="0.25">
      <c r="A196" t="s">
        <v>32</v>
      </c>
      <c r="C196" t="s">
        <v>11</v>
      </c>
    </row>
    <row r="197" spans="1:4" x14ac:dyDescent="0.25">
      <c r="B197" t="s">
        <v>7</v>
      </c>
      <c r="C197" t="s">
        <v>5</v>
      </c>
      <c r="D197" t="s">
        <v>6</v>
      </c>
    </row>
    <row r="198" spans="1:4" x14ac:dyDescent="0.25">
      <c r="B198" s="3">
        <v>20</v>
      </c>
      <c r="C198" s="4">
        <v>8.3969999999999997E-4</v>
      </c>
      <c r="D198" s="4"/>
    </row>
    <row r="199" spans="1:4" x14ac:dyDescent="0.25">
      <c r="B199" s="3">
        <v>20</v>
      </c>
      <c r="C199" s="4">
        <v>8.3500000000000002E-4</v>
      </c>
      <c r="D199" s="4"/>
    </row>
    <row r="200" spans="1:4" x14ac:dyDescent="0.25">
      <c r="B200" s="3">
        <v>20</v>
      </c>
      <c r="C200" s="4">
        <v>8.5309999999999997E-4</v>
      </c>
      <c r="D200" s="4"/>
    </row>
    <row r="201" spans="1:4" x14ac:dyDescent="0.25">
      <c r="B201" s="3">
        <v>40</v>
      </c>
      <c r="C201" s="4">
        <v>6.826E-4</v>
      </c>
      <c r="D201" s="4"/>
    </row>
    <row r="202" spans="1:4" x14ac:dyDescent="0.25">
      <c r="B202" s="6">
        <v>40</v>
      </c>
      <c r="C202" s="4">
        <v>3.9500000000000001E-4</v>
      </c>
      <c r="D202" s="4"/>
    </row>
    <row r="203" spans="1:4" x14ac:dyDescent="0.25">
      <c r="B203" s="3">
        <v>40</v>
      </c>
      <c r="C203" s="4">
        <v>6.0760000000000002E-4</v>
      </c>
      <c r="D203" s="4"/>
    </row>
    <row r="204" spans="1:4" x14ac:dyDescent="0.25">
      <c r="B204" s="3">
        <v>20</v>
      </c>
      <c r="C204" s="4">
        <v>7.584E-4</v>
      </c>
      <c r="D204" s="4"/>
    </row>
    <row r="205" spans="1:4" x14ac:dyDescent="0.25">
      <c r="B205" s="6">
        <v>40</v>
      </c>
      <c r="C205" s="4">
        <v>7.8089999999999995E-4</v>
      </c>
      <c r="D205" s="4"/>
    </row>
    <row r="206" spans="1:4" x14ac:dyDescent="0.25">
      <c r="B206" s="6">
        <v>60</v>
      </c>
      <c r="C206" s="4">
        <v>2.0900000000000001E-4</v>
      </c>
      <c r="D206" s="4"/>
    </row>
    <row r="207" spans="1:4" x14ac:dyDescent="0.25">
      <c r="B207" s="6">
        <v>60</v>
      </c>
      <c r="C207" s="4">
        <v>1.1179999999999999E-4</v>
      </c>
      <c r="D207" s="4"/>
    </row>
    <row r="208" spans="1:4" x14ac:dyDescent="0.25">
      <c r="B208" s="3">
        <v>40</v>
      </c>
      <c r="C208" s="4">
        <v>8.3330000000000003E-4</v>
      </c>
      <c r="D208" s="4"/>
    </row>
    <row r="209" spans="2:4" x14ac:dyDescent="0.25">
      <c r="B209" t="s">
        <v>8</v>
      </c>
      <c r="C209" s="5">
        <f>AVERAGE(C198:C208)</f>
        <v>6.2785454545454542E-4</v>
      </c>
      <c r="D209" s="5" t="e">
        <f>AVERAGE(D198:D207)</f>
        <v>#DIV/0!</v>
      </c>
    </row>
    <row r="210" spans="2:4" x14ac:dyDescent="0.25">
      <c r="B210" t="s">
        <v>9</v>
      </c>
      <c r="C210" s="1">
        <f>MIN(C198:C201,C203:C204,C208)</f>
        <v>6.0760000000000002E-4</v>
      </c>
      <c r="D210" s="1" t="e">
        <f>MIN(D198:D209)</f>
        <v>#DIV/0!</v>
      </c>
    </row>
    <row r="211" spans="2:4" x14ac:dyDescent="0.25">
      <c r="B211" t="s">
        <v>10</v>
      </c>
      <c r="C211" s="1">
        <f>MAX(C198:C201,C203:C204,C208)</f>
        <v>8.5309999999999997E-4</v>
      </c>
      <c r="D211" s="1">
        <f>MAX(D198:D207)</f>
        <v>0</v>
      </c>
    </row>
    <row r="212" spans="2:4" x14ac:dyDescent="0.25">
      <c r="B212" t="s">
        <v>13</v>
      </c>
      <c r="C212">
        <f>STDEVP(C198:C201,C203:C204,C208)</f>
        <v>8.7901916581923896E-5</v>
      </c>
      <c r="D212" t="e">
        <f>STDEVP(D198:D207)</f>
        <v>#DIV/0!</v>
      </c>
    </row>
    <row r="213" spans="2:4" x14ac:dyDescent="0.25">
      <c r="B213" t="s">
        <v>14</v>
      </c>
      <c r="C213" s="2">
        <f>GEOMEAN(C198:C201,C203:C204,C208)</f>
        <v>7.6743578565980253E-4</v>
      </c>
      <c r="D213" s="2" t="e">
        <f>GEOMEAN(D198:D207)</f>
        <v>#NUM!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4" workbookViewId="0">
      <selection activeCell="A103" sqref="A103"/>
    </sheetView>
  </sheetViews>
  <sheetFormatPr baseColWidth="10" defaultRowHeight="15" x14ac:dyDescent="0.25"/>
  <cols>
    <col min="3" max="5" width="12" bestFit="1" customWidth="1"/>
  </cols>
  <sheetData>
    <row r="1" spans="1:5" x14ac:dyDescent="0.25">
      <c r="A1" t="s">
        <v>35</v>
      </c>
      <c r="D1">
        <v>116.08</v>
      </c>
    </row>
    <row r="2" spans="1:5" x14ac:dyDescent="0.25">
      <c r="A2" t="s">
        <v>42</v>
      </c>
    </row>
    <row r="3" spans="1:5" x14ac:dyDescent="0.25">
      <c r="A3" s="19" t="s">
        <v>36</v>
      </c>
    </row>
    <row r="4" spans="1:5" x14ac:dyDescent="0.25">
      <c r="A4" t="s">
        <v>37</v>
      </c>
      <c r="C4" t="s">
        <v>11</v>
      </c>
    </row>
    <row r="6" spans="1:5" x14ac:dyDescent="0.25">
      <c r="A6" t="s">
        <v>3</v>
      </c>
      <c r="B6" t="s">
        <v>7</v>
      </c>
      <c r="C6" t="s">
        <v>38</v>
      </c>
      <c r="D6" t="s">
        <v>40</v>
      </c>
      <c r="E6" t="s">
        <v>41</v>
      </c>
    </row>
    <row r="7" spans="1:5" x14ac:dyDescent="0.25">
      <c r="B7">
        <v>20</v>
      </c>
      <c r="C7" s="1" t="s">
        <v>39</v>
      </c>
      <c r="D7" s="7">
        <v>2.0359999999999999E-4</v>
      </c>
      <c r="E7" s="2"/>
    </row>
    <row r="8" spans="1:5" x14ac:dyDescent="0.25">
      <c r="B8">
        <v>20</v>
      </c>
      <c r="C8" s="1" t="s">
        <v>39</v>
      </c>
      <c r="D8" s="7">
        <v>2.028E-4</v>
      </c>
      <c r="E8" s="2">
        <v>2.7359999999999998E-4</v>
      </c>
    </row>
    <row r="9" spans="1:5" x14ac:dyDescent="0.25">
      <c r="B9">
        <v>20</v>
      </c>
      <c r="C9" s="1" t="s">
        <v>39</v>
      </c>
      <c r="D9" s="7">
        <v>2.566E-4</v>
      </c>
      <c r="E9" s="2">
        <v>3.4680000000000003E-4</v>
      </c>
    </row>
    <row r="10" spans="1:5" x14ac:dyDescent="0.25">
      <c r="B10">
        <v>40</v>
      </c>
      <c r="C10" s="1" t="s">
        <v>39</v>
      </c>
      <c r="D10" s="7">
        <v>2.9379999999999999E-4</v>
      </c>
      <c r="E10" s="2">
        <v>3.971E-4</v>
      </c>
    </row>
    <row r="11" spans="1:5" x14ac:dyDescent="0.25">
      <c r="B11">
        <v>40</v>
      </c>
      <c r="C11" s="1" t="s">
        <v>39</v>
      </c>
      <c r="D11" s="7">
        <v>3.6329999999999999E-4</v>
      </c>
      <c r="E11" s="2">
        <v>4.906E-4</v>
      </c>
    </row>
    <row r="12" spans="1:5" x14ac:dyDescent="0.25">
      <c r="B12">
        <v>40</v>
      </c>
      <c r="C12" s="1" t="s">
        <v>39</v>
      </c>
      <c r="D12" s="7">
        <v>3.6719999999999998E-4</v>
      </c>
      <c r="E12" s="2">
        <v>4.9569999999999996E-4</v>
      </c>
    </row>
    <row r="13" spans="1:5" x14ac:dyDescent="0.25">
      <c r="B13">
        <v>60</v>
      </c>
      <c r="C13" s="1" t="s">
        <v>39</v>
      </c>
      <c r="D13" s="7">
        <v>3.946E-4</v>
      </c>
      <c r="E13" s="2">
        <v>5.3280000000000005E-4</v>
      </c>
    </row>
    <row r="14" spans="1:5" x14ac:dyDescent="0.25">
      <c r="B14">
        <v>60</v>
      </c>
      <c r="C14" s="1" t="s">
        <v>39</v>
      </c>
      <c r="D14" s="7">
        <v>3.902E-4</v>
      </c>
      <c r="E14" s="2">
        <v>5.2669999999999995E-4</v>
      </c>
    </row>
    <row r="15" spans="1:5" x14ac:dyDescent="0.25">
      <c r="B15">
        <v>20</v>
      </c>
      <c r="C15" s="1" t="s">
        <v>39</v>
      </c>
      <c r="D15" s="7">
        <v>1.9709999999999999E-4</v>
      </c>
      <c r="E15" s="2">
        <v>2.6630000000000002E-4</v>
      </c>
    </row>
    <row r="16" spans="1:5" x14ac:dyDescent="0.25">
      <c r="B16">
        <v>20</v>
      </c>
      <c r="C16" s="1" t="s">
        <v>39</v>
      </c>
      <c r="D16" s="7">
        <v>2.1149999999999999E-4</v>
      </c>
      <c r="E16" s="2">
        <v>2.8509999999999999E-4</v>
      </c>
    </row>
    <row r="17" spans="1:5" x14ac:dyDescent="0.25">
      <c r="B17" t="s">
        <v>8</v>
      </c>
      <c r="C17" s="5" t="e">
        <f>AVERAGE(C7:C9,C15:C16)</f>
        <v>#DIV/0!</v>
      </c>
      <c r="D17" s="5">
        <f>AVERAGE(D7:D9,D15:D16)</f>
        <v>2.1431999999999997E-4</v>
      </c>
      <c r="E17" s="5">
        <f t="shared" ref="E17" si="0">AVERAGE(E7:E9,E15:E16)</f>
        <v>2.9294999999999999E-4</v>
      </c>
    </row>
    <row r="18" spans="1:5" x14ac:dyDescent="0.25">
      <c r="B18" t="s">
        <v>9</v>
      </c>
      <c r="C18" s="1">
        <f>MIN(C7:C9,C15:C16)</f>
        <v>0</v>
      </c>
      <c r="D18" s="1">
        <f>MIN(D7:D16)</f>
        <v>1.9709999999999999E-4</v>
      </c>
      <c r="E18" s="1">
        <f t="shared" ref="E18" si="1">MIN(E7:E9,E15:E16)</f>
        <v>2.6630000000000002E-4</v>
      </c>
    </row>
    <row r="19" spans="1:5" x14ac:dyDescent="0.25">
      <c r="B19" t="s">
        <v>10</v>
      </c>
      <c r="C19" s="1">
        <f>MAX(C7:C16)</f>
        <v>0</v>
      </c>
      <c r="D19" s="1">
        <f>MAX(D7:D16)</f>
        <v>3.946E-4</v>
      </c>
      <c r="E19" s="1">
        <f t="shared" ref="E19" si="2">MAX(E7:E16)</f>
        <v>5.3280000000000005E-4</v>
      </c>
    </row>
    <row r="20" spans="1:5" x14ac:dyDescent="0.25">
      <c r="B20" t="s">
        <v>13</v>
      </c>
      <c r="C20" t="e">
        <f>STDEVP(C7:C9,C15:C16)</f>
        <v>#DIV/0!</v>
      </c>
      <c r="D20">
        <f>STDEVP(D7:D16)</f>
        <v>7.9541272934244652E-5</v>
      </c>
      <c r="E20">
        <f t="shared" ref="E20" si="3">STDEVP(E7:E9,E15:E16)</f>
        <v>3.1804441513725729E-5</v>
      </c>
    </row>
    <row r="21" spans="1:5" x14ac:dyDescent="0.25">
      <c r="B21" t="s">
        <v>14</v>
      </c>
      <c r="C21" s="2" t="e">
        <f>GEOMEAN(C7:C9,C15:C16)</f>
        <v>#NUM!</v>
      </c>
      <c r="D21" s="2">
        <f>GEOMEAN(D7:D16)</f>
        <v>2.7706161283782009E-4</v>
      </c>
      <c r="E21" s="2">
        <f t="shared" ref="E21" si="4">GEOMEAN(E7:E9,E15:E16)</f>
        <v>2.9133381195386808E-4</v>
      </c>
    </row>
    <row r="23" spans="1:5" x14ac:dyDescent="0.25">
      <c r="A23" s="19" t="s">
        <v>44</v>
      </c>
    </row>
    <row r="24" spans="1:5" x14ac:dyDescent="0.25">
      <c r="A24" t="s">
        <v>43</v>
      </c>
      <c r="C24" t="s">
        <v>11</v>
      </c>
    </row>
    <row r="26" spans="1:5" x14ac:dyDescent="0.25">
      <c r="A26" t="s">
        <v>3</v>
      </c>
      <c r="B26" t="s">
        <v>7</v>
      </c>
      <c r="C26" t="s">
        <v>38</v>
      </c>
      <c r="D26" t="s">
        <v>40</v>
      </c>
      <c r="E26" t="s">
        <v>41</v>
      </c>
    </row>
    <row r="27" spans="1:5" x14ac:dyDescent="0.25">
      <c r="B27">
        <v>20</v>
      </c>
      <c r="C27" s="9">
        <v>1.116E-3</v>
      </c>
      <c r="D27" s="8">
        <v>8.8199999999999997E-4</v>
      </c>
      <c r="E27" s="7">
        <v>1.163E-3</v>
      </c>
    </row>
    <row r="28" spans="1:5" x14ac:dyDescent="0.25">
      <c r="B28">
        <v>20</v>
      </c>
      <c r="C28" s="9">
        <v>9.6690000000000003E-4</v>
      </c>
      <c r="D28" s="8">
        <v>7.7689999999999996E-4</v>
      </c>
      <c r="E28" s="7">
        <v>1.024E-3</v>
      </c>
    </row>
    <row r="29" spans="1:5" x14ac:dyDescent="0.25">
      <c r="B29">
        <v>20</v>
      </c>
      <c r="C29" s="9">
        <v>9.9789999999999992E-4</v>
      </c>
      <c r="D29" s="8">
        <v>7.9140000000000005E-4</v>
      </c>
      <c r="E29" s="7">
        <v>1.0430000000000001E-3</v>
      </c>
    </row>
    <row r="30" spans="1:5" x14ac:dyDescent="0.25">
      <c r="B30">
        <v>40</v>
      </c>
      <c r="C30" s="9">
        <v>8.8489999999999999E-4</v>
      </c>
      <c r="D30" s="8">
        <v>7.3499999999999998E-4</v>
      </c>
      <c r="E30" s="7">
        <v>9.6889999999999997E-4</v>
      </c>
    </row>
    <row r="31" spans="1:5" x14ac:dyDescent="0.25">
      <c r="B31">
        <v>40</v>
      </c>
      <c r="C31" s="9">
        <v>9.2770000000000005E-4</v>
      </c>
      <c r="D31" s="8">
        <v>7.6820000000000002E-4</v>
      </c>
      <c r="E31" s="7">
        <v>1.013E-3</v>
      </c>
    </row>
    <row r="32" spans="1:5" x14ac:dyDescent="0.25">
      <c r="B32">
        <v>40</v>
      </c>
      <c r="C32" s="9">
        <v>8.8659999999999997E-4</v>
      </c>
      <c r="D32" s="8">
        <v>7.3789999999999999E-4</v>
      </c>
      <c r="E32" s="7">
        <v>9.7269999999999995E-4</v>
      </c>
    </row>
    <row r="33" spans="1:6" x14ac:dyDescent="0.25">
      <c r="B33">
        <v>60</v>
      </c>
      <c r="C33" s="9">
        <v>7.6559999999999996E-4</v>
      </c>
      <c r="D33" s="8">
        <v>6.512E-4</v>
      </c>
      <c r="E33" s="7">
        <v>8.5879999999999995E-4</v>
      </c>
    </row>
    <row r="34" spans="1:6" x14ac:dyDescent="0.25">
      <c r="B34">
        <v>60</v>
      </c>
      <c r="C34" s="9">
        <v>8.6669999999999998E-4</v>
      </c>
      <c r="D34" s="8">
        <v>7.5449999999999996E-4</v>
      </c>
      <c r="E34" s="7">
        <v>9.9470000000000005E-4</v>
      </c>
    </row>
    <row r="35" spans="1:6" x14ac:dyDescent="0.25">
      <c r="B35">
        <v>20</v>
      </c>
      <c r="C35" s="9">
        <v>1.088E-3</v>
      </c>
      <c r="D35" s="8">
        <v>8.3429999999999995E-4</v>
      </c>
      <c r="E35" s="7">
        <v>1.1000000000000001E-3</v>
      </c>
    </row>
    <row r="36" spans="1:6" x14ac:dyDescent="0.25">
      <c r="B36">
        <v>20</v>
      </c>
      <c r="C36" s="9">
        <v>1.0920000000000001E-3</v>
      </c>
      <c r="D36" s="8"/>
      <c r="E36" s="7">
        <v>1.111E-3</v>
      </c>
      <c r="F36" t="s">
        <v>53</v>
      </c>
    </row>
    <row r="37" spans="1:6" x14ac:dyDescent="0.25">
      <c r="B37" t="s">
        <v>8</v>
      </c>
      <c r="C37" s="5">
        <f>AVERAGE(C27:C36)</f>
        <v>9.5923000000000015E-4</v>
      </c>
      <c r="D37" s="5">
        <f t="shared" ref="D37" si="5">AVERAGE(D27:D29,D35:D36)</f>
        <v>8.2114999999999998E-4</v>
      </c>
      <c r="E37" s="5">
        <f>AVERAGE(E27:E36)</f>
        <v>1.02491E-3</v>
      </c>
      <c r="F37">
        <f>(C37+E37)/2</f>
        <v>9.9207000000000006E-4</v>
      </c>
    </row>
    <row r="38" spans="1:6" x14ac:dyDescent="0.25">
      <c r="B38" t="s">
        <v>9</v>
      </c>
      <c r="C38" s="1">
        <f>MIN(C27:C36)</f>
        <v>7.6559999999999996E-4</v>
      </c>
      <c r="D38" s="1">
        <f t="shared" ref="D38" si="6">MIN(D27:D29,D35:D36)</f>
        <v>7.7689999999999996E-4</v>
      </c>
      <c r="E38" s="1">
        <f>MIN(E27:E36)</f>
        <v>8.5879999999999995E-4</v>
      </c>
    </row>
    <row r="39" spans="1:6" x14ac:dyDescent="0.25">
      <c r="B39" t="s">
        <v>10</v>
      </c>
      <c r="C39" s="1">
        <f>MAX(C27:C36)</f>
        <v>1.116E-3</v>
      </c>
      <c r="D39" s="1">
        <f t="shared" ref="D39" si="7">MAX(D27:D36)</f>
        <v>8.8199999999999997E-4</v>
      </c>
      <c r="E39" s="1">
        <f>MAX(E27:E36)</f>
        <v>1.163E-3</v>
      </c>
    </row>
    <row r="40" spans="1:6" x14ac:dyDescent="0.25">
      <c r="B40" t="s">
        <v>13</v>
      </c>
      <c r="C40">
        <f>STDEVP(C27:C36)</f>
        <v>1.087148568503864E-4</v>
      </c>
      <c r="D40">
        <f t="shared" ref="D40" si="8">STDEVP(D27:D29,D35:D36)</f>
        <v>4.0984051776270228E-5</v>
      </c>
      <c r="E40">
        <f>STDEVP(E27:E36)</f>
        <v>8.1827225909229042E-5</v>
      </c>
    </row>
    <row r="41" spans="1:6" x14ac:dyDescent="0.25">
      <c r="B41" t="s">
        <v>14</v>
      </c>
      <c r="C41" s="2">
        <f>GEOMEAN(C27:C36)</f>
        <v>9.5299023618593943E-4</v>
      </c>
      <c r="D41" s="2">
        <f t="shared" ref="D41" si="9">GEOMEAN(D27:D29,D35:D36)</f>
        <v>8.201400096883246E-4</v>
      </c>
      <c r="E41" s="2">
        <f>GEOMEAN(E27:E36)</f>
        <v>1.0215796178571442E-3</v>
      </c>
    </row>
    <row r="43" spans="1:6" x14ac:dyDescent="0.25">
      <c r="A43" s="19" t="s">
        <v>45</v>
      </c>
    </row>
    <row r="44" spans="1:6" x14ac:dyDescent="0.25">
      <c r="A44" t="s">
        <v>46</v>
      </c>
      <c r="C44" t="s">
        <v>11</v>
      </c>
    </row>
    <row r="46" spans="1:6" x14ac:dyDescent="0.25">
      <c r="A46" t="s">
        <v>3</v>
      </c>
      <c r="B46" t="s">
        <v>7</v>
      </c>
      <c r="C46" t="s">
        <v>38</v>
      </c>
      <c r="D46" t="s">
        <v>40</v>
      </c>
      <c r="E46" t="s">
        <v>41</v>
      </c>
    </row>
    <row r="47" spans="1:6" x14ac:dyDescent="0.25">
      <c r="B47">
        <v>20</v>
      </c>
      <c r="C47" s="9">
        <v>3.0339999999999998E-3</v>
      </c>
      <c r="D47" s="8"/>
      <c r="E47" s="8"/>
    </row>
    <row r="48" spans="1:6" x14ac:dyDescent="0.25">
      <c r="B48">
        <v>20</v>
      </c>
      <c r="C48" s="9">
        <v>3.052E-3</v>
      </c>
      <c r="D48" s="8"/>
      <c r="E48" s="8"/>
    </row>
    <row r="49" spans="1:5" x14ac:dyDescent="0.25">
      <c r="B49">
        <v>20</v>
      </c>
      <c r="C49" s="9">
        <v>3.029E-3</v>
      </c>
      <c r="D49" s="8"/>
      <c r="E49" s="8"/>
    </row>
    <row r="50" spans="1:5" x14ac:dyDescent="0.25">
      <c r="B50">
        <v>40</v>
      </c>
      <c r="C50" s="4">
        <v>2.5209999999999998E-3</v>
      </c>
      <c r="D50" s="8"/>
      <c r="E50" s="8"/>
    </row>
    <row r="51" spans="1:5" x14ac:dyDescent="0.25">
      <c r="B51">
        <v>40</v>
      </c>
      <c r="C51" s="4">
        <v>2.2899999999999999E-3</v>
      </c>
      <c r="D51" s="8"/>
      <c r="E51" s="8"/>
    </row>
    <row r="52" spans="1:5" x14ac:dyDescent="0.25">
      <c r="B52">
        <v>40</v>
      </c>
      <c r="C52" s="4">
        <v>2.643E-3</v>
      </c>
      <c r="D52" s="8"/>
      <c r="E52" s="8"/>
    </row>
    <row r="53" spans="1:5" x14ac:dyDescent="0.25">
      <c r="B53">
        <v>60</v>
      </c>
      <c r="C53" s="4">
        <v>2.6180000000000001E-3</v>
      </c>
      <c r="D53" s="8"/>
      <c r="E53" s="8"/>
    </row>
    <row r="54" spans="1:5" x14ac:dyDescent="0.25">
      <c r="B54">
        <v>60</v>
      </c>
      <c r="C54" s="4"/>
      <c r="D54" s="8"/>
      <c r="E54" s="8"/>
    </row>
    <row r="55" spans="1:5" x14ac:dyDescent="0.25">
      <c r="B55">
        <v>20</v>
      </c>
      <c r="C55" s="9">
        <v>2.9940000000000001E-3</v>
      </c>
      <c r="D55" s="8"/>
      <c r="E55" s="8"/>
    </row>
    <row r="56" spans="1:5" x14ac:dyDescent="0.25">
      <c r="B56">
        <v>20</v>
      </c>
      <c r="C56" s="9">
        <v>3.078E-3</v>
      </c>
      <c r="D56" s="8"/>
      <c r="E56" s="8"/>
    </row>
    <row r="57" spans="1:5" x14ac:dyDescent="0.25">
      <c r="B57" t="s">
        <v>8</v>
      </c>
      <c r="C57" s="5">
        <f>AVERAGE(C47:C49,C55:C56)</f>
        <v>3.0374E-3</v>
      </c>
      <c r="D57" s="5" t="e">
        <f t="shared" ref="D57" si="10">AVERAGE(D47:D49,D55:D56)</f>
        <v>#DIV/0!</v>
      </c>
      <c r="E57" s="5" t="e">
        <f>AVERAGE(E47:E56)</f>
        <v>#DIV/0!</v>
      </c>
    </row>
    <row r="58" spans="1:5" x14ac:dyDescent="0.25">
      <c r="B58" t="s">
        <v>9</v>
      </c>
      <c r="C58" s="1">
        <f>MIN(C47:C49,C55:C56)</f>
        <v>2.9940000000000001E-3</v>
      </c>
      <c r="D58" s="1">
        <f t="shared" ref="D58" si="11">MIN(D47:D49,D55:D56)</f>
        <v>0</v>
      </c>
      <c r="E58" s="1">
        <f>MIN(E47:E56)</f>
        <v>0</v>
      </c>
    </row>
    <row r="59" spans="1:5" x14ac:dyDescent="0.25">
      <c r="B59" t="s">
        <v>10</v>
      </c>
      <c r="C59" s="1">
        <f>MAX(C47:C49,C55:C56)</f>
        <v>3.078E-3</v>
      </c>
      <c r="D59" s="1">
        <f t="shared" ref="D59" si="12">MAX(D47:D56)</f>
        <v>0</v>
      </c>
      <c r="E59" s="1">
        <f>MAX(E47:E56)</f>
        <v>0</v>
      </c>
    </row>
    <row r="60" spans="1:5" x14ac:dyDescent="0.25">
      <c r="B60" t="s">
        <v>13</v>
      </c>
      <c r="C60">
        <f>STDEVP(C47:C49,C55:C56)</f>
        <v>2.7666586345264899E-5</v>
      </c>
      <c r="D60" t="e">
        <f t="shared" ref="D60" si="13">STDEVP(D47:D49,D55:D56)</f>
        <v>#DIV/0!</v>
      </c>
      <c r="E60" t="e">
        <f>STDEVP(E47:E56)</f>
        <v>#DIV/0!</v>
      </c>
    </row>
    <row r="61" spans="1:5" x14ac:dyDescent="0.25">
      <c r="B61" t="s">
        <v>14</v>
      </c>
      <c r="C61" s="2">
        <f>GEOMEAN(C47:C49,C55:C56)</f>
        <v>3.0372738996336818E-3</v>
      </c>
      <c r="D61" s="2" t="e">
        <f t="shared" ref="D61" si="14">GEOMEAN(D47:D49,D55:D56)</f>
        <v>#NUM!</v>
      </c>
      <c r="E61" s="2" t="e">
        <f>GEOMEAN(E47:E56)</f>
        <v>#NUM!</v>
      </c>
    </row>
    <row r="63" spans="1:5" x14ac:dyDescent="0.25">
      <c r="A63" s="19" t="s">
        <v>47</v>
      </c>
    </row>
    <row r="64" spans="1:5" x14ac:dyDescent="0.25">
      <c r="A64" t="s">
        <v>48</v>
      </c>
      <c r="C64" t="s">
        <v>11</v>
      </c>
    </row>
    <row r="66" spans="1:5" x14ac:dyDescent="0.25">
      <c r="A66" t="s">
        <v>3</v>
      </c>
      <c r="B66" t="s">
        <v>7</v>
      </c>
      <c r="C66" t="s">
        <v>38</v>
      </c>
      <c r="D66" t="s">
        <v>40</v>
      </c>
      <c r="E66" t="s">
        <v>41</v>
      </c>
    </row>
    <row r="67" spans="1:5" x14ac:dyDescent="0.25">
      <c r="B67">
        <v>20</v>
      </c>
      <c r="C67" s="9">
        <v>2.8050000000000002E-3</v>
      </c>
      <c r="D67" s="8"/>
      <c r="E67" s="8"/>
    </row>
    <row r="68" spans="1:5" x14ac:dyDescent="0.25">
      <c r="B68">
        <v>20</v>
      </c>
      <c r="C68" s="9">
        <v>2.8149999999999998E-3</v>
      </c>
      <c r="D68" s="8"/>
      <c r="E68" s="8"/>
    </row>
    <row r="69" spans="1:5" x14ac:dyDescent="0.25">
      <c r="B69">
        <v>20</v>
      </c>
      <c r="C69" s="4"/>
      <c r="D69" s="8"/>
      <c r="E69" s="8"/>
    </row>
    <row r="70" spans="1:5" x14ac:dyDescent="0.25">
      <c r="B70">
        <v>40</v>
      </c>
      <c r="C70" s="4">
        <v>2.3370000000000001E-3</v>
      </c>
      <c r="D70" s="8"/>
      <c r="E70" s="8"/>
    </row>
    <row r="71" spans="1:5" x14ac:dyDescent="0.25">
      <c r="B71">
        <v>40</v>
      </c>
      <c r="C71" s="4">
        <v>2.2829999999999999E-3</v>
      </c>
      <c r="D71" s="8"/>
      <c r="E71" s="8"/>
    </row>
    <row r="72" spans="1:5" x14ac:dyDescent="0.25">
      <c r="B72">
        <v>40</v>
      </c>
      <c r="C72" s="4">
        <v>2.2759999999999998E-3</v>
      </c>
      <c r="D72" s="8"/>
      <c r="E72" s="8"/>
    </row>
    <row r="73" spans="1:5" x14ac:dyDescent="0.25">
      <c r="B73">
        <v>60</v>
      </c>
      <c r="C73" s="4">
        <v>1.9810000000000001E-3</v>
      </c>
      <c r="D73" s="8"/>
      <c r="E73" s="8"/>
    </row>
    <row r="74" spans="1:5" x14ac:dyDescent="0.25">
      <c r="B74">
        <v>60</v>
      </c>
      <c r="C74" s="4">
        <v>1.9740000000000001E-3</v>
      </c>
      <c r="D74" s="8"/>
      <c r="E74" s="8"/>
    </row>
    <row r="75" spans="1:5" x14ac:dyDescent="0.25">
      <c r="B75">
        <v>20</v>
      </c>
      <c r="C75" s="9">
        <v>2.8570000000000002E-3</v>
      </c>
      <c r="D75" s="8"/>
      <c r="E75" s="8"/>
    </row>
    <row r="76" spans="1:5" x14ac:dyDescent="0.25">
      <c r="B76">
        <v>20</v>
      </c>
      <c r="C76" s="9">
        <v>2.8089999999999999E-3</v>
      </c>
      <c r="D76" s="8"/>
      <c r="E76" s="8"/>
    </row>
    <row r="77" spans="1:5" x14ac:dyDescent="0.25">
      <c r="B77" t="s">
        <v>8</v>
      </c>
      <c r="C77" s="5">
        <f>AVERAGE(C67:C68,C75:C76)</f>
        <v>2.8215000000000002E-3</v>
      </c>
      <c r="D77" s="5" t="e">
        <f t="shared" ref="D77" si="15">AVERAGE(D67:D69,D75:D76)</f>
        <v>#DIV/0!</v>
      </c>
      <c r="E77" s="5" t="e">
        <f>AVERAGE(E67:E76)</f>
        <v>#DIV/0!</v>
      </c>
    </row>
    <row r="78" spans="1:5" x14ac:dyDescent="0.25">
      <c r="B78" t="s">
        <v>9</v>
      </c>
      <c r="C78" s="1">
        <f>MIN(C67:C68,C75:C76)</f>
        <v>2.8050000000000002E-3</v>
      </c>
      <c r="D78" s="1">
        <f t="shared" ref="D78" si="16">MIN(D67:D69,D75:D76)</f>
        <v>0</v>
      </c>
      <c r="E78" s="1">
        <f>MIN(E67:E76)</f>
        <v>0</v>
      </c>
    </row>
    <row r="79" spans="1:5" x14ac:dyDescent="0.25">
      <c r="B79" t="s">
        <v>10</v>
      </c>
      <c r="C79" s="1">
        <f>MAX(C67:C68,C75:C76)</f>
        <v>2.8570000000000002E-3</v>
      </c>
      <c r="D79" s="1">
        <f t="shared" ref="D79" si="17">MAX(D67:D76)</f>
        <v>0</v>
      </c>
      <c r="E79" s="1">
        <f>MAX(E67:E76)</f>
        <v>0</v>
      </c>
    </row>
    <row r="80" spans="1:5" x14ac:dyDescent="0.25">
      <c r="B80" t="s">
        <v>13</v>
      </c>
      <c r="C80">
        <f>STDEVP(C67:C68,C75:C76)</f>
        <v>2.0802644062714787E-5</v>
      </c>
      <c r="D80" t="e">
        <f t="shared" ref="D80" si="18">STDEVP(D67:D69,D75:D76)</f>
        <v>#DIV/0!</v>
      </c>
      <c r="E80" t="e">
        <f>STDEVP(E67:E76)</f>
        <v>#DIV/0!</v>
      </c>
    </row>
    <row r="81" spans="1:5" x14ac:dyDescent="0.25">
      <c r="B81" t="s">
        <v>14</v>
      </c>
      <c r="C81" s="2">
        <f>GEOMEAN(C67:C68,C75:C76)</f>
        <v>2.8214237064221681E-3</v>
      </c>
      <c r="D81" s="2" t="e">
        <f t="shared" ref="D81" si="19">GEOMEAN(D67:D69,D75:D76)</f>
        <v>#NUM!</v>
      </c>
      <c r="E81" s="2" t="e">
        <f>GEOMEAN(E67:E76)</f>
        <v>#NUM!</v>
      </c>
    </row>
    <row r="83" spans="1:5" x14ac:dyDescent="0.25">
      <c r="A83" s="19" t="s">
        <v>49</v>
      </c>
    </row>
    <row r="84" spans="1:5" x14ac:dyDescent="0.25">
      <c r="A84" t="s">
        <v>50</v>
      </c>
      <c r="C84" t="s">
        <v>11</v>
      </c>
    </row>
    <row r="86" spans="1:5" x14ac:dyDescent="0.25">
      <c r="A86" t="s">
        <v>3</v>
      </c>
      <c r="B86" t="s">
        <v>7</v>
      </c>
      <c r="C86" t="s">
        <v>38</v>
      </c>
      <c r="D86" t="s">
        <v>40</v>
      </c>
      <c r="E86" t="s">
        <v>41</v>
      </c>
    </row>
    <row r="87" spans="1:5" x14ac:dyDescent="0.25">
      <c r="B87">
        <v>20</v>
      </c>
      <c r="C87" s="9">
        <v>3.356E-3</v>
      </c>
      <c r="D87" s="8"/>
      <c r="E87" s="8"/>
    </row>
    <row r="88" spans="1:5" x14ac:dyDescent="0.25">
      <c r="B88">
        <v>20</v>
      </c>
      <c r="C88" s="9">
        <v>3.2889999999999998E-3</v>
      </c>
      <c r="D88" s="8"/>
      <c r="E88" s="8"/>
    </row>
    <row r="89" spans="1:5" x14ac:dyDescent="0.25">
      <c r="B89">
        <v>20</v>
      </c>
      <c r="C89" s="9">
        <v>3.3240000000000001E-3</v>
      </c>
      <c r="D89" s="8"/>
      <c r="E89" s="8"/>
    </row>
    <row r="90" spans="1:5" x14ac:dyDescent="0.25">
      <c r="B90">
        <v>40</v>
      </c>
      <c r="C90" s="4">
        <v>2.8479999999999998E-3</v>
      </c>
      <c r="D90" s="8"/>
      <c r="E90" s="8"/>
    </row>
    <row r="91" spans="1:5" x14ac:dyDescent="0.25">
      <c r="B91">
        <v>40</v>
      </c>
      <c r="C91" s="4">
        <v>2.8609999999999998E-3</v>
      </c>
      <c r="D91" s="8"/>
      <c r="E91" s="8"/>
    </row>
    <row r="92" spans="1:5" x14ac:dyDescent="0.25">
      <c r="B92">
        <v>40</v>
      </c>
      <c r="C92" s="4"/>
      <c r="D92" s="8"/>
      <c r="E92" s="8"/>
    </row>
    <row r="93" spans="1:5" x14ac:dyDescent="0.25">
      <c r="B93">
        <v>60</v>
      </c>
      <c r="C93" s="4">
        <v>2.3540000000000002E-3</v>
      </c>
      <c r="D93" s="8"/>
      <c r="E93" s="8"/>
    </row>
    <row r="94" spans="1:5" x14ac:dyDescent="0.25">
      <c r="B94">
        <v>60</v>
      </c>
      <c r="C94" s="4"/>
      <c r="D94" s="8"/>
      <c r="E94" s="8"/>
    </row>
    <row r="95" spans="1:5" x14ac:dyDescent="0.25">
      <c r="B95">
        <v>20</v>
      </c>
      <c r="C95" s="9">
        <v>3.3210000000000002E-3</v>
      </c>
      <c r="D95" s="8"/>
      <c r="E95" s="8"/>
    </row>
    <row r="96" spans="1:5" x14ac:dyDescent="0.25">
      <c r="B96">
        <v>20</v>
      </c>
      <c r="C96" s="9">
        <v>3.3010000000000001E-3</v>
      </c>
      <c r="D96" s="8"/>
      <c r="E96" s="8"/>
    </row>
    <row r="97" spans="1:5" x14ac:dyDescent="0.25">
      <c r="B97" t="s">
        <v>8</v>
      </c>
      <c r="C97" s="5">
        <f>AVERAGE(C87:C89,C95:C96)</f>
        <v>3.3182000000000003E-3</v>
      </c>
      <c r="D97" s="5" t="e">
        <f t="shared" ref="D97" si="20">AVERAGE(D87:D89,D95:D96)</f>
        <v>#DIV/0!</v>
      </c>
      <c r="E97" s="5" t="e">
        <f>AVERAGE(E87:E96)</f>
        <v>#DIV/0!</v>
      </c>
    </row>
    <row r="98" spans="1:5" x14ac:dyDescent="0.25">
      <c r="B98" t="s">
        <v>9</v>
      </c>
      <c r="C98" s="1">
        <f>MIN(C87:C89,C95:C96)</f>
        <v>3.2889999999999998E-3</v>
      </c>
      <c r="D98" s="1">
        <f t="shared" ref="D98" si="21">MIN(D87:D89,D95:D96)</f>
        <v>0</v>
      </c>
      <c r="E98" s="1">
        <f>MIN(E87:E96)</f>
        <v>0</v>
      </c>
    </row>
    <row r="99" spans="1:5" x14ac:dyDescent="0.25">
      <c r="B99" t="s">
        <v>10</v>
      </c>
      <c r="C99" s="1">
        <f>MAX(C87:C89,C95:C96)</f>
        <v>3.356E-3</v>
      </c>
      <c r="D99" s="1">
        <f t="shared" ref="D99" si="22">MAX(D87:D96)</f>
        <v>0</v>
      </c>
      <c r="E99" s="1">
        <f>MAX(E87:E96)</f>
        <v>0</v>
      </c>
    </row>
    <row r="100" spans="1:5" x14ac:dyDescent="0.25">
      <c r="B100" t="s">
        <v>13</v>
      </c>
      <c r="C100">
        <f>STDEVP(C87:C89,C95:C96)</f>
        <v>2.288580345978708E-5</v>
      </c>
      <c r="D100" t="e">
        <f t="shared" ref="D100" si="23">STDEVP(D87:D89,D95:D96)</f>
        <v>#DIV/0!</v>
      </c>
      <c r="E100" t="e">
        <f>STDEVP(E87:E96)</f>
        <v>#DIV/0!</v>
      </c>
    </row>
    <row r="101" spans="1:5" x14ac:dyDescent="0.25">
      <c r="B101" t="s">
        <v>14</v>
      </c>
      <c r="C101" s="2">
        <f>GEOMEAN(C87:C89,C95:C96)</f>
        <v>3.3181212215150154E-3</v>
      </c>
      <c r="D101" s="2" t="e">
        <f t="shared" ref="D101" si="24">GEOMEAN(D87:D89,D95:D96)</f>
        <v>#NUM!</v>
      </c>
      <c r="E101" s="2" t="e">
        <f>GEOMEAN(E87:E96)</f>
        <v>#NUM!</v>
      </c>
    </row>
    <row r="103" spans="1:5" x14ac:dyDescent="0.25">
      <c r="A103" s="19" t="s">
        <v>51</v>
      </c>
    </row>
    <row r="104" spans="1:5" x14ac:dyDescent="0.25">
      <c r="A104" t="s">
        <v>52</v>
      </c>
      <c r="C104" t="s">
        <v>11</v>
      </c>
    </row>
    <row r="106" spans="1:5" x14ac:dyDescent="0.25">
      <c r="A106" t="s">
        <v>3</v>
      </c>
      <c r="B106" t="s">
        <v>7</v>
      </c>
      <c r="C106" t="s">
        <v>38</v>
      </c>
      <c r="D106" t="s">
        <v>40</v>
      </c>
      <c r="E106" t="s">
        <v>41</v>
      </c>
    </row>
    <row r="107" spans="1:5" x14ac:dyDescent="0.25">
      <c r="B107">
        <v>20</v>
      </c>
      <c r="C107" s="9">
        <v>2.9689999999999999E-3</v>
      </c>
      <c r="D107" s="8"/>
      <c r="E107" s="8"/>
    </row>
    <row r="108" spans="1:5" x14ac:dyDescent="0.25">
      <c r="B108">
        <v>20</v>
      </c>
      <c r="C108" s="9">
        <v>2.9810000000000001E-3</v>
      </c>
      <c r="D108" s="8"/>
      <c r="E108" s="8"/>
    </row>
    <row r="109" spans="1:5" x14ac:dyDescent="0.25">
      <c r="B109">
        <v>20</v>
      </c>
      <c r="C109" s="9">
        <v>3.0599999999999998E-3</v>
      </c>
      <c r="D109" s="8"/>
      <c r="E109" s="8"/>
    </row>
    <row r="110" spans="1:5" x14ac:dyDescent="0.25">
      <c r="B110">
        <v>40</v>
      </c>
      <c r="C110" s="4">
        <v>2.6090000000000002E-3</v>
      </c>
      <c r="D110" s="8"/>
      <c r="E110" s="8"/>
    </row>
    <row r="111" spans="1:5" x14ac:dyDescent="0.25">
      <c r="B111">
        <v>40</v>
      </c>
      <c r="C111" s="4">
        <v>2.6090000000000002E-3</v>
      </c>
      <c r="D111" s="8"/>
      <c r="E111" s="8"/>
    </row>
    <row r="112" spans="1:5" x14ac:dyDescent="0.25">
      <c r="B112">
        <v>40</v>
      </c>
      <c r="C112" s="4">
        <v>2.6519999999999998E-3</v>
      </c>
      <c r="D112" s="8"/>
      <c r="E112" s="8"/>
    </row>
    <row r="113" spans="2:5" x14ac:dyDescent="0.25">
      <c r="B113">
        <v>60</v>
      </c>
      <c r="C113" s="4">
        <v>2.3739999999999998E-3</v>
      </c>
      <c r="D113" s="8"/>
      <c r="E113" s="8"/>
    </row>
    <row r="114" spans="2:5" x14ac:dyDescent="0.25">
      <c r="B114">
        <v>60</v>
      </c>
      <c r="C114" s="4">
        <v>2.4190000000000001E-3</v>
      </c>
      <c r="D114" s="8"/>
      <c r="E114" s="8"/>
    </row>
    <row r="115" spans="2:5" x14ac:dyDescent="0.25">
      <c r="B115">
        <v>20</v>
      </c>
      <c r="C115" s="9">
        <v>2.9069999999999999E-3</v>
      </c>
      <c r="D115" s="8"/>
      <c r="E115" s="8"/>
    </row>
    <row r="116" spans="2:5" x14ac:dyDescent="0.25">
      <c r="B116">
        <v>20</v>
      </c>
      <c r="C116" s="9">
        <v>2.9250000000000001E-3</v>
      </c>
      <c r="D116" s="8"/>
      <c r="E116" s="8"/>
    </row>
    <row r="117" spans="2:5" x14ac:dyDescent="0.25">
      <c r="B117" t="s">
        <v>8</v>
      </c>
      <c r="C117" s="5">
        <f>AVERAGE(C107:C109,C115:C116)</f>
        <v>2.9684000000000004E-3</v>
      </c>
      <c r="D117" s="5" t="e">
        <f t="shared" ref="D117" si="25">AVERAGE(D107:D109,D115:D116)</f>
        <v>#DIV/0!</v>
      </c>
      <c r="E117" s="5" t="e">
        <f>AVERAGE(E107:E116)</f>
        <v>#DIV/0!</v>
      </c>
    </row>
    <row r="118" spans="2:5" x14ac:dyDescent="0.25">
      <c r="B118" t="s">
        <v>9</v>
      </c>
      <c r="C118" s="1">
        <f>MIN(C107:C109,C115:C116)</f>
        <v>2.9069999999999999E-3</v>
      </c>
      <c r="D118" s="1">
        <f t="shared" ref="D118" si="26">MIN(D107:D109,D115:D116)</f>
        <v>0</v>
      </c>
      <c r="E118" s="1">
        <f>MIN(E107:E116)</f>
        <v>0</v>
      </c>
    </row>
    <row r="119" spans="2:5" x14ac:dyDescent="0.25">
      <c r="B119" t="s">
        <v>10</v>
      </c>
      <c r="C119" s="1">
        <f>MAX(C107:C109,C115:C116)</f>
        <v>3.0599999999999998E-3</v>
      </c>
      <c r="D119" s="1">
        <f t="shared" ref="D119" si="27">MAX(D107:D116)</f>
        <v>0</v>
      </c>
      <c r="E119" s="1">
        <f>MAX(E107:E116)</f>
        <v>0</v>
      </c>
    </row>
    <row r="120" spans="2:5" x14ac:dyDescent="0.25">
      <c r="B120" t="s">
        <v>13</v>
      </c>
      <c r="C120">
        <f>STDEVP(C107:C109,C115:C116)</f>
        <v>5.3297654732642737E-5</v>
      </c>
      <c r="D120" t="e">
        <f t="shared" ref="D120" si="28">STDEVP(D107:D109,D115:D116)</f>
        <v>#DIV/0!</v>
      </c>
      <c r="E120" t="e">
        <f>STDEVP(E107:E116)</f>
        <v>#DIV/0!</v>
      </c>
    </row>
    <row r="121" spans="2:5" x14ac:dyDescent="0.25">
      <c r="B121" t="s">
        <v>14</v>
      </c>
      <c r="C121" s="2">
        <f>GEOMEAN(C107:C109,C115:C116)</f>
        <v>2.9679248524834652E-3</v>
      </c>
      <c r="D121" s="2" t="e">
        <f t="shared" ref="D121" si="29">GEOMEAN(D107:D109,D115:D116)</f>
        <v>#NUM!</v>
      </c>
      <c r="E121" s="2" t="e">
        <f>GEOMEAN(E107:E116)</f>
        <v>#NUM!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selection activeCell="A123" sqref="A123"/>
    </sheetView>
  </sheetViews>
  <sheetFormatPr baseColWidth="10" defaultRowHeight="15" x14ac:dyDescent="0.25"/>
  <cols>
    <col min="3" max="3" width="12" bestFit="1" customWidth="1"/>
  </cols>
  <sheetData>
    <row r="1" spans="1:5" x14ac:dyDescent="0.25">
      <c r="A1" t="s">
        <v>35</v>
      </c>
      <c r="D1">
        <v>115.72</v>
      </c>
    </row>
    <row r="2" spans="1:5" x14ac:dyDescent="0.25">
      <c r="A2" t="s">
        <v>42</v>
      </c>
    </row>
    <row r="3" spans="1:5" x14ac:dyDescent="0.25">
      <c r="A3" s="19" t="s">
        <v>36</v>
      </c>
    </row>
    <row r="4" spans="1:5" x14ac:dyDescent="0.25">
      <c r="A4" t="s">
        <v>37</v>
      </c>
      <c r="C4" t="s">
        <v>11</v>
      </c>
    </row>
    <row r="6" spans="1:5" x14ac:dyDescent="0.25">
      <c r="A6" t="s">
        <v>3</v>
      </c>
      <c r="B6" t="s">
        <v>7</v>
      </c>
      <c r="C6" t="s">
        <v>38</v>
      </c>
      <c r="D6" s="6"/>
    </row>
    <row r="7" spans="1:5" x14ac:dyDescent="0.25">
      <c r="B7">
        <v>20</v>
      </c>
      <c r="C7" s="9">
        <v>4.6810000000000003E-3</v>
      </c>
      <c r="D7" s="8"/>
      <c r="E7" s="2"/>
    </row>
    <row r="8" spans="1:5" x14ac:dyDescent="0.25">
      <c r="B8">
        <v>20</v>
      </c>
      <c r="C8" s="9">
        <v>4.2430000000000002E-3</v>
      </c>
      <c r="D8" s="8"/>
      <c r="E8" s="2"/>
    </row>
    <row r="9" spans="1:5" x14ac:dyDescent="0.25">
      <c r="B9">
        <v>20</v>
      </c>
      <c r="C9" s="9">
        <v>4.6769999999999997E-3</v>
      </c>
      <c r="D9" s="8"/>
      <c r="E9" s="2"/>
    </row>
    <row r="10" spans="1:5" x14ac:dyDescent="0.25">
      <c r="B10">
        <v>40</v>
      </c>
      <c r="C10" s="4">
        <v>3.2959999999999999E-3</v>
      </c>
      <c r="D10" s="8"/>
      <c r="E10" s="2"/>
    </row>
    <row r="11" spans="1:5" x14ac:dyDescent="0.25">
      <c r="B11">
        <v>40</v>
      </c>
      <c r="C11" s="4">
        <v>3.4039999999999999E-3</v>
      </c>
      <c r="D11" s="8"/>
      <c r="E11" s="2"/>
    </row>
    <row r="12" spans="1:5" x14ac:dyDescent="0.25">
      <c r="B12">
        <v>40</v>
      </c>
      <c r="C12" s="4">
        <v>3.3730000000000001E-3</v>
      </c>
      <c r="D12" s="8"/>
      <c r="E12" s="2"/>
    </row>
    <row r="13" spans="1:5" x14ac:dyDescent="0.25">
      <c r="B13">
        <v>60</v>
      </c>
      <c r="C13" s="4">
        <v>2.0240000000000002E-3</v>
      </c>
      <c r="D13" s="8"/>
      <c r="E13" s="2"/>
    </row>
    <row r="14" spans="1:5" x14ac:dyDescent="0.25">
      <c r="B14">
        <v>60</v>
      </c>
      <c r="C14" s="4">
        <v>1.9870000000000001E-3</v>
      </c>
      <c r="D14" s="8"/>
      <c r="E14" s="2"/>
    </row>
    <row r="15" spans="1:5" x14ac:dyDescent="0.25">
      <c r="B15">
        <v>20</v>
      </c>
      <c r="C15" s="9">
        <v>4.169E-3</v>
      </c>
      <c r="D15" s="8"/>
      <c r="E15" s="2"/>
    </row>
    <row r="16" spans="1:5" x14ac:dyDescent="0.25">
      <c r="B16">
        <v>20</v>
      </c>
      <c r="C16" s="9">
        <v>4.2940000000000001E-3</v>
      </c>
      <c r="D16" s="8"/>
      <c r="E16" s="2"/>
    </row>
    <row r="17" spans="1:5" x14ac:dyDescent="0.25">
      <c r="B17" t="s">
        <v>8</v>
      </c>
      <c r="C17" s="5">
        <f>AVERAGE(C7:C9,C15:C16)</f>
        <v>4.4127999999999997E-3</v>
      </c>
      <c r="D17" s="4"/>
      <c r="E17" s="4"/>
    </row>
    <row r="18" spans="1:5" x14ac:dyDescent="0.25">
      <c r="B18" t="s">
        <v>9</v>
      </c>
      <c r="C18" s="1">
        <f>MIN(C7:C9,C15:C16)</f>
        <v>4.169E-3</v>
      </c>
      <c r="D18" s="4"/>
      <c r="E18" s="4"/>
    </row>
    <row r="19" spans="1:5" x14ac:dyDescent="0.25">
      <c r="B19" t="s">
        <v>10</v>
      </c>
      <c r="C19" s="1">
        <f>MAX(C7:C9,C15:C16)</f>
        <v>4.6810000000000003E-3</v>
      </c>
      <c r="D19" s="4"/>
      <c r="E19" s="4"/>
    </row>
    <row r="20" spans="1:5" x14ac:dyDescent="0.25">
      <c r="B20" t="s">
        <v>13</v>
      </c>
      <c r="C20">
        <f>STDEVP(C7:C9,C15:C16)</f>
        <v>2.2096008689353826E-4</v>
      </c>
      <c r="D20" s="6"/>
      <c r="E20" s="6"/>
    </row>
    <row r="21" spans="1:5" x14ac:dyDescent="0.25">
      <c r="B21" t="s">
        <v>14</v>
      </c>
      <c r="C21" s="2">
        <f>GEOMEAN(C7:C9,C15:C16)</f>
        <v>4.4073201152498862E-3</v>
      </c>
      <c r="D21" s="8"/>
      <c r="E21" s="8"/>
    </row>
    <row r="23" spans="1:5" x14ac:dyDescent="0.25">
      <c r="A23" s="19" t="s">
        <v>55</v>
      </c>
    </row>
    <row r="24" spans="1:5" x14ac:dyDescent="0.25">
      <c r="A24" t="s">
        <v>56</v>
      </c>
      <c r="C24" t="s">
        <v>11</v>
      </c>
    </row>
    <row r="26" spans="1:5" x14ac:dyDescent="0.25">
      <c r="A26" t="s">
        <v>3</v>
      </c>
      <c r="B26" t="s">
        <v>7</v>
      </c>
      <c r="C26" t="s">
        <v>38</v>
      </c>
      <c r="D26" s="6"/>
      <c r="E26" s="6"/>
    </row>
    <row r="27" spans="1:5" x14ac:dyDescent="0.25">
      <c r="B27">
        <v>25</v>
      </c>
      <c r="C27" s="9">
        <v>2.8730000000000001E-3</v>
      </c>
      <c r="D27" s="8"/>
      <c r="E27" s="2"/>
    </row>
    <row r="28" spans="1:5" x14ac:dyDescent="0.25">
      <c r="B28">
        <v>25</v>
      </c>
      <c r="C28" s="9">
        <v>2.895E-3</v>
      </c>
      <c r="D28" s="8"/>
      <c r="E28" s="2"/>
    </row>
    <row r="29" spans="1:5" x14ac:dyDescent="0.25">
      <c r="B29">
        <v>25</v>
      </c>
      <c r="C29" s="9">
        <v>2.8879999999999999E-3</v>
      </c>
      <c r="D29" s="8"/>
      <c r="E29" s="2"/>
    </row>
    <row r="30" spans="1:5" x14ac:dyDescent="0.25">
      <c r="B30">
        <v>40</v>
      </c>
      <c r="C30" s="9">
        <v>2.5590000000000001E-3</v>
      </c>
      <c r="D30" s="8"/>
      <c r="E30" s="2"/>
    </row>
    <row r="31" spans="1:5" x14ac:dyDescent="0.25">
      <c r="B31">
        <v>40</v>
      </c>
      <c r="C31" s="9">
        <v>2.6830000000000001E-3</v>
      </c>
      <c r="D31" s="8"/>
      <c r="E31" s="2"/>
    </row>
    <row r="32" spans="1:5" x14ac:dyDescent="0.25">
      <c r="B32">
        <v>40</v>
      </c>
      <c r="C32" s="9">
        <v>2.6640000000000001E-3</v>
      </c>
      <c r="D32" s="8"/>
      <c r="E32" s="2"/>
    </row>
    <row r="33" spans="1:5" x14ac:dyDescent="0.25">
      <c r="B33">
        <v>60</v>
      </c>
      <c r="C33" s="4">
        <v>1.9689999999999998E-3</v>
      </c>
      <c r="D33" s="8"/>
      <c r="E33" s="2"/>
    </row>
    <row r="34" spans="1:5" x14ac:dyDescent="0.25">
      <c r="B34">
        <v>60</v>
      </c>
      <c r="C34" s="4">
        <v>1.9989999999999999E-3</v>
      </c>
      <c r="D34" s="8"/>
      <c r="E34" s="2"/>
    </row>
    <row r="35" spans="1:5" x14ac:dyDescent="0.25">
      <c r="B35">
        <v>20</v>
      </c>
      <c r="C35" s="9">
        <v>3.3019999999999998E-3</v>
      </c>
      <c r="D35" s="8"/>
      <c r="E35" s="2"/>
    </row>
    <row r="36" spans="1:5" x14ac:dyDescent="0.25">
      <c r="B36">
        <v>20</v>
      </c>
      <c r="C36" s="9">
        <v>3.2690000000000002E-3</v>
      </c>
      <c r="D36" s="8"/>
      <c r="E36" s="2"/>
    </row>
    <row r="37" spans="1:5" x14ac:dyDescent="0.25">
      <c r="B37" t="s">
        <v>8</v>
      </c>
      <c r="C37" s="5">
        <f>AVERAGE(C27:C32,C35:C36)</f>
        <v>2.8916250000000001E-3</v>
      </c>
      <c r="D37" s="4"/>
      <c r="E37" s="4"/>
    </row>
    <row r="38" spans="1:5" x14ac:dyDescent="0.25">
      <c r="B38" t="s">
        <v>9</v>
      </c>
      <c r="C38" s="1">
        <f>MIN(C27:C32,C35:C36)</f>
        <v>2.5590000000000001E-3</v>
      </c>
      <c r="D38" s="4"/>
      <c r="E38" s="4"/>
    </row>
    <row r="39" spans="1:5" x14ac:dyDescent="0.25">
      <c r="B39" t="s">
        <v>10</v>
      </c>
      <c r="C39" s="1">
        <f>MAX(C27:C32,C35:C36)</f>
        <v>3.3019999999999998E-3</v>
      </c>
      <c r="D39" s="4"/>
      <c r="E39" s="4"/>
    </row>
    <row r="40" spans="1:5" x14ac:dyDescent="0.25">
      <c r="B40" t="s">
        <v>13</v>
      </c>
      <c r="C40">
        <f>STDEVP(C27:C32,C35:C36)</f>
        <v>2.5425574600193405E-4</v>
      </c>
      <c r="D40" s="6"/>
      <c r="E40" s="6"/>
    </row>
    <row r="41" spans="1:5" x14ac:dyDescent="0.25">
      <c r="B41" t="s">
        <v>14</v>
      </c>
      <c r="C41" s="2">
        <f>GEOMEAN(C27:C32,C35:C36)</f>
        <v>2.8807118487865309E-3</v>
      </c>
      <c r="D41" s="8"/>
      <c r="E41" s="8"/>
    </row>
    <row r="43" spans="1:5" x14ac:dyDescent="0.25">
      <c r="A43" s="19" t="s">
        <v>57</v>
      </c>
    </row>
    <row r="44" spans="1:5" x14ac:dyDescent="0.25">
      <c r="A44" t="s">
        <v>58</v>
      </c>
      <c r="C44" t="s">
        <v>11</v>
      </c>
    </row>
    <row r="46" spans="1:5" x14ac:dyDescent="0.25">
      <c r="A46" t="s">
        <v>3</v>
      </c>
      <c r="B46" t="s">
        <v>7</v>
      </c>
      <c r="C46" t="s">
        <v>38</v>
      </c>
      <c r="D46" s="6"/>
    </row>
    <row r="47" spans="1:5" x14ac:dyDescent="0.25">
      <c r="B47">
        <v>40</v>
      </c>
      <c r="C47" s="9">
        <v>2.4220000000000001E-3</v>
      </c>
      <c r="D47" s="8"/>
      <c r="E47" s="2"/>
    </row>
    <row r="48" spans="1:5" x14ac:dyDescent="0.25">
      <c r="B48">
        <v>40</v>
      </c>
      <c r="C48" s="9">
        <v>2.2360000000000001E-3</v>
      </c>
      <c r="D48" s="8"/>
      <c r="E48" s="2"/>
    </row>
    <row r="49" spans="1:5" x14ac:dyDescent="0.25">
      <c r="B49">
        <v>40</v>
      </c>
      <c r="C49" s="9">
        <v>2.2279999999999999E-3</v>
      </c>
      <c r="D49" s="8"/>
      <c r="E49" s="2"/>
    </row>
    <row r="50" spans="1:5" x14ac:dyDescent="0.25">
      <c r="B50">
        <v>60</v>
      </c>
      <c r="C50" s="4">
        <v>1.7489999999999999E-3</v>
      </c>
      <c r="D50" s="8"/>
      <c r="E50" s="2"/>
    </row>
    <row r="51" spans="1:5" x14ac:dyDescent="0.25">
      <c r="B51">
        <v>60</v>
      </c>
      <c r="C51" s="4">
        <v>1.776E-3</v>
      </c>
      <c r="D51" s="8"/>
      <c r="E51" s="2"/>
    </row>
    <row r="52" spans="1:5" x14ac:dyDescent="0.25">
      <c r="B52">
        <v>30</v>
      </c>
      <c r="C52" s="9">
        <v>2.673E-3</v>
      </c>
      <c r="D52" s="8"/>
      <c r="E52" s="2"/>
    </row>
    <row r="53" spans="1:5" x14ac:dyDescent="0.25">
      <c r="B53">
        <v>25</v>
      </c>
      <c r="C53" s="9">
        <v>2.7820000000000002E-3</v>
      </c>
      <c r="D53" s="8"/>
      <c r="E53" s="2"/>
    </row>
    <row r="54" spans="1:5" x14ac:dyDescent="0.25">
      <c r="B54">
        <v>25</v>
      </c>
      <c r="C54" s="9">
        <v>2.7599999999999999E-3</v>
      </c>
      <c r="D54" s="8"/>
      <c r="E54" s="2"/>
    </row>
    <row r="55" spans="1:5" x14ac:dyDescent="0.25">
      <c r="C55" s="4"/>
      <c r="D55" s="8"/>
      <c r="E55" s="2"/>
    </row>
    <row r="56" spans="1:5" x14ac:dyDescent="0.25">
      <c r="C56" s="4"/>
      <c r="D56" s="8"/>
      <c r="E56" s="2"/>
    </row>
    <row r="57" spans="1:5" x14ac:dyDescent="0.25">
      <c r="B57" t="s">
        <v>8</v>
      </c>
      <c r="C57" s="5">
        <f>AVERAGE(C47:C49,C52:C54)</f>
        <v>2.5168333333333336E-3</v>
      </c>
      <c r="D57" s="4"/>
      <c r="E57" s="4"/>
    </row>
    <row r="58" spans="1:5" x14ac:dyDescent="0.25">
      <c r="B58" t="s">
        <v>9</v>
      </c>
      <c r="C58" s="1">
        <f>MIN(C47:C49,C52:C54)</f>
        <v>2.2279999999999999E-3</v>
      </c>
      <c r="D58" s="4"/>
      <c r="E58" s="4"/>
    </row>
    <row r="59" spans="1:5" x14ac:dyDescent="0.25">
      <c r="B59" t="s">
        <v>10</v>
      </c>
      <c r="C59" s="1">
        <f>MAX(C47:C49,C52:C54)</f>
        <v>2.7820000000000002E-3</v>
      </c>
      <c r="D59" s="4"/>
      <c r="E59" s="4"/>
    </row>
    <row r="60" spans="1:5" x14ac:dyDescent="0.25">
      <c r="B60" t="s">
        <v>13</v>
      </c>
      <c r="C60">
        <f>STDEVP(C47:C49,C52:C54)</f>
        <v>2.3277916334777236E-4</v>
      </c>
      <c r="D60" s="6"/>
      <c r="E60" s="6"/>
    </row>
    <row r="61" spans="1:5" x14ac:dyDescent="0.25">
      <c r="B61" t="s">
        <v>14</v>
      </c>
      <c r="C61" s="2">
        <f>GEOMEAN(C47:C49,C52:C54)</f>
        <v>2.5059421931076967E-3</v>
      </c>
      <c r="D61" s="8"/>
      <c r="E61" s="8"/>
    </row>
    <row r="63" spans="1:5" x14ac:dyDescent="0.25">
      <c r="A63" s="19" t="s">
        <v>59</v>
      </c>
    </row>
    <row r="64" spans="1:5" x14ac:dyDescent="0.25">
      <c r="A64" t="s">
        <v>60</v>
      </c>
      <c r="C64" t="s">
        <v>11</v>
      </c>
    </row>
    <row r="66" spans="1:5" x14ac:dyDescent="0.25">
      <c r="A66" t="s">
        <v>3</v>
      </c>
      <c r="B66" t="s">
        <v>7</v>
      </c>
      <c r="C66" t="s">
        <v>38</v>
      </c>
      <c r="D66" s="6"/>
    </row>
    <row r="67" spans="1:5" x14ac:dyDescent="0.25">
      <c r="B67">
        <v>20</v>
      </c>
      <c r="C67" s="9">
        <v>3.3289999999999999E-3</v>
      </c>
      <c r="D67" s="8"/>
    </row>
    <row r="68" spans="1:5" x14ac:dyDescent="0.25">
      <c r="B68">
        <v>20</v>
      </c>
      <c r="C68" s="9">
        <v>3.3709999999999999E-3</v>
      </c>
      <c r="D68" s="8"/>
      <c r="E68" s="2"/>
    </row>
    <row r="69" spans="1:5" x14ac:dyDescent="0.25">
      <c r="B69">
        <v>20</v>
      </c>
      <c r="C69" s="9">
        <v>3.3300000000000001E-3</v>
      </c>
      <c r="D69" s="8"/>
      <c r="E69" s="2"/>
    </row>
    <row r="70" spans="1:5" x14ac:dyDescent="0.25">
      <c r="B70">
        <v>40</v>
      </c>
      <c r="C70" s="4"/>
      <c r="D70" s="8"/>
      <c r="E70" s="2"/>
    </row>
    <row r="71" spans="1:5" x14ac:dyDescent="0.25">
      <c r="B71">
        <v>40</v>
      </c>
      <c r="C71" s="4">
        <v>2.7299999999999998E-3</v>
      </c>
      <c r="D71" s="8"/>
      <c r="E71" s="2"/>
    </row>
    <row r="72" spans="1:5" x14ac:dyDescent="0.25">
      <c r="B72">
        <v>40</v>
      </c>
      <c r="C72" s="4">
        <v>2.6819999999999999E-3</v>
      </c>
      <c r="D72" s="8"/>
      <c r="E72" s="2"/>
    </row>
    <row r="73" spans="1:5" x14ac:dyDescent="0.25">
      <c r="B73">
        <v>60</v>
      </c>
      <c r="C73" s="4">
        <v>2.2889999999999998E-3</v>
      </c>
      <c r="D73" s="8"/>
      <c r="E73" s="2"/>
    </row>
    <row r="74" spans="1:5" x14ac:dyDescent="0.25">
      <c r="B74">
        <v>60</v>
      </c>
      <c r="C74" s="4">
        <v>2.3419999999999999E-3</v>
      </c>
      <c r="D74" s="8"/>
      <c r="E74" s="2"/>
    </row>
    <row r="75" spans="1:5" x14ac:dyDescent="0.25">
      <c r="B75">
        <v>20</v>
      </c>
      <c r="C75" s="9">
        <v>3.2539999999999999E-3</v>
      </c>
      <c r="D75" s="8"/>
      <c r="E75" s="2"/>
    </row>
    <row r="76" spans="1:5" x14ac:dyDescent="0.25">
      <c r="B76">
        <v>20</v>
      </c>
      <c r="C76" s="9">
        <v>3.2729999999999999E-3</v>
      </c>
      <c r="D76" s="8"/>
      <c r="E76" s="2"/>
    </row>
    <row r="77" spans="1:5" x14ac:dyDescent="0.25">
      <c r="B77" t="s">
        <v>8</v>
      </c>
      <c r="C77" s="5">
        <f>AVERAGE(C67:C69,C75:C76)</f>
        <v>3.3113999999999999E-3</v>
      </c>
      <c r="D77" s="4"/>
      <c r="E77" s="4"/>
    </row>
    <row r="78" spans="1:5" x14ac:dyDescent="0.25">
      <c r="B78" t="s">
        <v>9</v>
      </c>
      <c r="C78" s="1">
        <f>MIN(C67:C69,C75:C76)</f>
        <v>3.2539999999999999E-3</v>
      </c>
      <c r="D78" s="4"/>
      <c r="E78" s="4"/>
    </row>
    <row r="79" spans="1:5" x14ac:dyDescent="0.25">
      <c r="B79" t="s">
        <v>10</v>
      </c>
      <c r="C79" s="1">
        <f>MAX(C67:C69,C75:C76)</f>
        <v>3.3709999999999999E-3</v>
      </c>
      <c r="D79" s="4"/>
      <c r="E79" s="4"/>
    </row>
    <row r="80" spans="1:5" x14ac:dyDescent="0.25">
      <c r="B80" t="s">
        <v>13</v>
      </c>
      <c r="C80">
        <f>STDEVP(C67:C69,C75:C76)</f>
        <v>4.2372632677236373E-5</v>
      </c>
      <c r="D80" s="6"/>
      <c r="E80" s="6"/>
    </row>
    <row r="81" spans="1:5" x14ac:dyDescent="0.25">
      <c r="B81" t="s">
        <v>14</v>
      </c>
      <c r="C81" s="2">
        <f>GEOMEAN(C67:C69,C75:C76)</f>
        <v>3.3111287410217175E-3</v>
      </c>
      <c r="D81" s="8"/>
      <c r="E81" s="8"/>
    </row>
    <row r="83" spans="1:5" x14ac:dyDescent="0.25">
      <c r="A83" s="19" t="s">
        <v>61</v>
      </c>
    </row>
    <row r="84" spans="1:5" x14ac:dyDescent="0.25">
      <c r="A84" t="s">
        <v>62</v>
      </c>
      <c r="C84" t="s">
        <v>11</v>
      </c>
      <c r="D84" t="s">
        <v>12</v>
      </c>
    </row>
    <row r="86" spans="1:5" x14ac:dyDescent="0.25">
      <c r="A86" t="s">
        <v>3</v>
      </c>
      <c r="B86" t="s">
        <v>7</v>
      </c>
      <c r="C86" t="s">
        <v>38</v>
      </c>
      <c r="D86" t="s">
        <v>38</v>
      </c>
    </row>
    <row r="87" spans="1:5" x14ac:dyDescent="0.25">
      <c r="B87">
        <v>20</v>
      </c>
      <c r="C87" s="9">
        <v>3.4619999999999998E-3</v>
      </c>
      <c r="D87" s="8"/>
      <c r="E87" s="2"/>
    </row>
    <row r="88" spans="1:5" x14ac:dyDescent="0.25">
      <c r="B88">
        <v>20</v>
      </c>
      <c r="C88" s="9">
        <v>3.5609999999999999E-3</v>
      </c>
      <c r="D88" s="7">
        <v>3.1770000000000001E-3</v>
      </c>
      <c r="E88" s="2"/>
    </row>
    <row r="89" spans="1:5" x14ac:dyDescent="0.25">
      <c r="B89">
        <v>20</v>
      </c>
      <c r="C89" s="9">
        <v>3.5170000000000002E-3</v>
      </c>
      <c r="D89" s="7">
        <v>3.2469999999999999E-3</v>
      </c>
      <c r="E89" s="2"/>
    </row>
    <row r="90" spans="1:5" x14ac:dyDescent="0.25">
      <c r="B90">
        <v>40</v>
      </c>
      <c r="C90" s="4">
        <v>2.9870000000000001E-3</v>
      </c>
      <c r="D90" s="7">
        <v>2.8340000000000001E-3</v>
      </c>
      <c r="E90" s="2"/>
    </row>
    <row r="91" spans="1:5" x14ac:dyDescent="0.25">
      <c r="B91">
        <v>40</v>
      </c>
      <c r="C91" s="4"/>
      <c r="D91" s="8"/>
      <c r="E91" s="2"/>
    </row>
    <row r="92" spans="1:5" x14ac:dyDescent="0.25">
      <c r="B92">
        <v>40</v>
      </c>
      <c r="D92" s="8"/>
      <c r="E92" s="2"/>
    </row>
    <row r="93" spans="1:5" x14ac:dyDescent="0.25">
      <c r="B93">
        <v>60</v>
      </c>
      <c r="C93" s="4">
        <v>2.5149999999999999E-3</v>
      </c>
      <c r="D93" s="8"/>
      <c r="E93" s="2"/>
    </row>
    <row r="94" spans="1:5" x14ac:dyDescent="0.25">
      <c r="B94">
        <v>60</v>
      </c>
      <c r="C94" s="4">
        <v>2.5569999999999998E-3</v>
      </c>
      <c r="D94" s="8"/>
      <c r="E94" s="2"/>
    </row>
    <row r="95" spans="1:5" x14ac:dyDescent="0.25">
      <c r="B95">
        <v>20</v>
      </c>
      <c r="C95" s="9">
        <v>3.5040000000000002E-3</v>
      </c>
      <c r="D95" s="8"/>
      <c r="E95" s="2"/>
    </row>
    <row r="96" spans="1:5" x14ac:dyDescent="0.25">
      <c r="B96">
        <v>20</v>
      </c>
      <c r="C96" s="9">
        <v>3.493E-3</v>
      </c>
      <c r="D96" s="8"/>
      <c r="E96" s="2"/>
    </row>
    <row r="97" spans="1:5" x14ac:dyDescent="0.25">
      <c r="B97" t="s">
        <v>8</v>
      </c>
      <c r="C97" s="5">
        <f>AVERAGE(C87:C89,C95:C96)</f>
        <v>3.5073999999999999E-3</v>
      </c>
      <c r="D97" s="5">
        <f>AVERAGE(D87:D96)</f>
        <v>3.0860000000000002E-3</v>
      </c>
      <c r="E97" s="4"/>
    </row>
    <row r="98" spans="1:5" x14ac:dyDescent="0.25">
      <c r="B98" t="s">
        <v>9</v>
      </c>
      <c r="C98" s="1">
        <f>MIN(C87:C89,C95:C96)</f>
        <v>3.4619999999999998E-3</v>
      </c>
      <c r="D98" s="1">
        <f>MIN(D87:D96)</f>
        <v>2.8340000000000001E-3</v>
      </c>
      <c r="E98" s="4"/>
    </row>
    <row r="99" spans="1:5" x14ac:dyDescent="0.25">
      <c r="B99" t="s">
        <v>10</v>
      </c>
      <c r="C99" s="1">
        <f>MAX(C87:C89,C95:C96)</f>
        <v>3.5609999999999999E-3</v>
      </c>
      <c r="D99" s="1">
        <f>MAX(D87:D96)</f>
        <v>3.2469999999999999E-3</v>
      </c>
      <c r="E99" s="4"/>
    </row>
    <row r="100" spans="1:5" x14ac:dyDescent="0.25">
      <c r="B100" t="s">
        <v>13</v>
      </c>
      <c r="C100">
        <f>STDEVP(C87:C89,C95:C96)</f>
        <v>3.238888698303791E-5</v>
      </c>
      <c r="D100">
        <f>STDEVP(D87:D96)</f>
        <v>1.8046791035158201E-4</v>
      </c>
      <c r="E100" s="6"/>
    </row>
    <row r="101" spans="1:5" x14ac:dyDescent="0.25">
      <c r="B101" t="s">
        <v>14</v>
      </c>
      <c r="C101" s="2">
        <f>GEOMEAN(C87:C89,C95:C96)</f>
        <v>3.5072507578162329E-3</v>
      </c>
      <c r="D101" s="2">
        <f>GEOMEAN(D87:D96)</f>
        <v>3.0805844327939772E-3</v>
      </c>
      <c r="E101" s="8"/>
    </row>
    <row r="103" spans="1:5" x14ac:dyDescent="0.25">
      <c r="A103" s="19" t="s">
        <v>63</v>
      </c>
    </row>
    <row r="104" spans="1:5" x14ac:dyDescent="0.25">
      <c r="A104" t="s">
        <v>64</v>
      </c>
      <c r="C104" t="s">
        <v>11</v>
      </c>
    </row>
    <row r="106" spans="1:5" x14ac:dyDescent="0.25">
      <c r="A106" t="s">
        <v>3</v>
      </c>
      <c r="B106" t="s">
        <v>7</v>
      </c>
      <c r="C106" t="s">
        <v>38</v>
      </c>
      <c r="D106" s="6"/>
    </row>
    <row r="107" spans="1:5" x14ac:dyDescent="0.25">
      <c r="B107">
        <v>20</v>
      </c>
      <c r="C107" s="9">
        <v>3.3170000000000001E-3</v>
      </c>
      <c r="D107" s="8"/>
    </row>
    <row r="108" spans="1:5" x14ac:dyDescent="0.25">
      <c r="B108">
        <v>20</v>
      </c>
      <c r="C108" s="9">
        <v>3.2729999999999999E-3</v>
      </c>
      <c r="D108" s="8"/>
    </row>
    <row r="109" spans="1:5" x14ac:dyDescent="0.25">
      <c r="B109">
        <v>20</v>
      </c>
      <c r="C109" s="9">
        <v>3.2720000000000002E-3</v>
      </c>
      <c r="D109" s="8"/>
    </row>
    <row r="110" spans="1:5" x14ac:dyDescent="0.25">
      <c r="B110">
        <v>40</v>
      </c>
      <c r="C110" s="4">
        <v>2.8549999999999999E-3</v>
      </c>
      <c r="D110" s="8"/>
      <c r="E110" s="2"/>
    </row>
    <row r="111" spans="1:5" x14ac:dyDescent="0.25">
      <c r="B111">
        <v>40</v>
      </c>
      <c r="C111" s="4"/>
      <c r="D111" s="8"/>
      <c r="E111" s="2"/>
    </row>
    <row r="112" spans="1:5" x14ac:dyDescent="0.25">
      <c r="B112">
        <v>40</v>
      </c>
      <c r="C112" s="4"/>
      <c r="D112" s="8"/>
      <c r="E112" s="2"/>
    </row>
    <row r="113" spans="1:5" x14ac:dyDescent="0.25">
      <c r="B113">
        <v>60</v>
      </c>
      <c r="C113" s="4">
        <v>3.4659999999999999E-3</v>
      </c>
      <c r="D113" s="8"/>
      <c r="E113" s="2"/>
    </row>
    <row r="114" spans="1:5" x14ac:dyDescent="0.25">
      <c r="B114">
        <v>60</v>
      </c>
      <c r="C114" s="4"/>
      <c r="D114" s="8"/>
      <c r="E114" s="2"/>
    </row>
    <row r="115" spans="1:5" x14ac:dyDescent="0.25">
      <c r="B115">
        <v>20</v>
      </c>
      <c r="C115" s="9">
        <v>3.3839999999999999E-3</v>
      </c>
      <c r="D115" s="8"/>
      <c r="E115" s="2"/>
    </row>
    <row r="116" spans="1:5" x14ac:dyDescent="0.25">
      <c r="B116">
        <v>20</v>
      </c>
      <c r="C116" s="9">
        <v>3.349E-3</v>
      </c>
      <c r="D116" s="8"/>
      <c r="E116" s="2"/>
    </row>
    <row r="117" spans="1:5" x14ac:dyDescent="0.25">
      <c r="B117" t="s">
        <v>8</v>
      </c>
      <c r="C117" s="5">
        <f>AVERAGE(C107:C109,C115:C116)</f>
        <v>3.3190000000000003E-3</v>
      </c>
      <c r="D117" s="4"/>
      <c r="E117" s="4"/>
    </row>
    <row r="118" spans="1:5" x14ac:dyDescent="0.25">
      <c r="B118" t="s">
        <v>9</v>
      </c>
      <c r="C118" s="1">
        <f>MIN(C107:C109,C115:C116)</f>
        <v>3.2720000000000002E-3</v>
      </c>
      <c r="D118" s="4"/>
      <c r="E118" s="4"/>
    </row>
    <row r="119" spans="1:5" x14ac:dyDescent="0.25">
      <c r="B119" t="s">
        <v>10</v>
      </c>
      <c r="C119" s="1">
        <f>MAX(C107:C109,C115:C116)</f>
        <v>3.3839999999999999E-3</v>
      </c>
      <c r="D119" s="4"/>
      <c r="E119" s="4"/>
    </row>
    <row r="120" spans="1:5" x14ac:dyDescent="0.25">
      <c r="B120" t="s">
        <v>13</v>
      </c>
      <c r="C120">
        <f>STDEVP(C107:C109,C115:C116)</f>
        <v>4.3483330139261357E-5</v>
      </c>
      <c r="D120" s="6"/>
      <c r="E120" s="6"/>
    </row>
    <row r="121" spans="1:5" x14ac:dyDescent="0.25">
      <c r="B121" t="s">
        <v>14</v>
      </c>
      <c r="C121" s="2">
        <f>GEOMEAN(C107:C109,C115:C116)</f>
        <v>3.3187157372292536E-3</v>
      </c>
      <c r="D121" s="8"/>
      <c r="E121" s="8"/>
    </row>
    <row r="123" spans="1:5" x14ac:dyDescent="0.25">
      <c r="A123" s="19" t="s">
        <v>65</v>
      </c>
    </row>
    <row r="124" spans="1:5" x14ac:dyDescent="0.25">
      <c r="A124" t="s">
        <v>66</v>
      </c>
      <c r="C124" t="s">
        <v>11</v>
      </c>
    </row>
    <row r="126" spans="1:5" x14ac:dyDescent="0.25">
      <c r="A126" t="s">
        <v>3</v>
      </c>
      <c r="B126" t="s">
        <v>7</v>
      </c>
      <c r="C126" t="s">
        <v>38</v>
      </c>
      <c r="D126" s="6"/>
    </row>
    <row r="127" spans="1:5" x14ac:dyDescent="0.25">
      <c r="B127">
        <v>20</v>
      </c>
      <c r="C127" s="9">
        <v>2.3349999999999998E-3</v>
      </c>
      <c r="D127" s="8"/>
    </row>
    <row r="128" spans="1:5" x14ac:dyDescent="0.25">
      <c r="B128">
        <v>20</v>
      </c>
      <c r="C128" s="9">
        <v>2.3640000000000002E-3</v>
      </c>
      <c r="D128" s="8"/>
    </row>
    <row r="129" spans="2:5" x14ac:dyDescent="0.25">
      <c r="B129">
        <v>20</v>
      </c>
      <c r="C129" s="9">
        <v>2.4099999999999998E-3</v>
      </c>
      <c r="D129" s="8"/>
    </row>
    <row r="130" spans="2:5" x14ac:dyDescent="0.25">
      <c r="B130">
        <v>40</v>
      </c>
      <c r="C130" s="9">
        <v>2.3649999999999999E-3</v>
      </c>
      <c r="D130" s="8"/>
      <c r="E130" s="2"/>
    </row>
    <row r="131" spans="2:5" x14ac:dyDescent="0.25">
      <c r="B131">
        <v>40</v>
      </c>
      <c r="C131" s="9">
        <v>2.379E-3</v>
      </c>
      <c r="D131" s="8"/>
      <c r="E131" s="2"/>
    </row>
    <row r="132" spans="2:5" x14ac:dyDescent="0.25">
      <c r="B132">
        <v>40</v>
      </c>
      <c r="C132" s="9">
        <v>2.3800000000000002E-3</v>
      </c>
      <c r="D132" s="8"/>
      <c r="E132" s="2"/>
    </row>
    <row r="133" spans="2:5" x14ac:dyDescent="0.25">
      <c r="B133">
        <v>60</v>
      </c>
      <c r="C133" s="4">
        <v>2.0349999999999999E-3</v>
      </c>
      <c r="D133" s="8"/>
      <c r="E133" s="2"/>
    </row>
    <row r="134" spans="2:5" x14ac:dyDescent="0.25">
      <c r="B134">
        <v>60</v>
      </c>
      <c r="C134" s="4"/>
      <c r="D134" s="8"/>
      <c r="E134" s="2"/>
    </row>
    <row r="135" spans="2:5" x14ac:dyDescent="0.25">
      <c r="B135">
        <v>20</v>
      </c>
      <c r="C135" s="9">
        <v>2.5899999999999999E-3</v>
      </c>
      <c r="D135" s="8"/>
      <c r="E135" s="2"/>
    </row>
    <row r="136" spans="2:5" x14ac:dyDescent="0.25">
      <c r="B136">
        <v>20</v>
      </c>
      <c r="C136" s="9">
        <v>2.6189999999999998E-3</v>
      </c>
      <c r="D136" s="8"/>
      <c r="E136" s="2"/>
    </row>
    <row r="137" spans="2:5" x14ac:dyDescent="0.25">
      <c r="B137" t="s">
        <v>8</v>
      </c>
      <c r="C137" s="5">
        <f>AVERAGE(C127:C132,C135:C136)</f>
        <v>2.4302499999999997E-3</v>
      </c>
      <c r="D137" s="4"/>
      <c r="E137" s="4"/>
    </row>
    <row r="138" spans="2:5" x14ac:dyDescent="0.25">
      <c r="B138" t="s">
        <v>9</v>
      </c>
      <c r="C138" s="1">
        <f>MIN(C127:C132,C135:C136)</f>
        <v>2.3349999999999998E-3</v>
      </c>
      <c r="D138" s="4"/>
      <c r="E138" s="4"/>
    </row>
    <row r="139" spans="2:5" x14ac:dyDescent="0.25">
      <c r="B139" t="s">
        <v>10</v>
      </c>
      <c r="C139" s="1">
        <f>MAX(C127:C132,C135:C136)</f>
        <v>2.6189999999999998E-3</v>
      </c>
      <c r="D139" s="4"/>
      <c r="E139" s="4"/>
    </row>
    <row r="140" spans="2:5" x14ac:dyDescent="0.25">
      <c r="B140" t="s">
        <v>13</v>
      </c>
      <c r="C140">
        <f>STDEVP(C127:C132,C135:C136)</f>
        <v>1.0272992504621028E-4</v>
      </c>
      <c r="D140" s="6"/>
      <c r="E140" s="6"/>
    </row>
    <row r="141" spans="2:5" x14ac:dyDescent="0.25">
      <c r="B141" t="s">
        <v>14</v>
      </c>
      <c r="C141" s="2">
        <f>GEOMEAN(C127:C132,C135:C136)</f>
        <v>2.4281395942167515E-3</v>
      </c>
      <c r="D141" s="8"/>
      <c r="E141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G11</vt:lpstr>
      <vt:lpstr>G13</vt:lpstr>
      <vt:lpstr>G15</vt:lpstr>
      <vt:lpstr>G17</vt:lpstr>
    </vt:vector>
  </TitlesOfParts>
  <Company>TU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Dietze</dc:creator>
  <cp:lastModifiedBy>Thomas Fichtner</cp:lastModifiedBy>
  <dcterms:created xsi:type="dcterms:W3CDTF">2010-03-02T08:49:54Z</dcterms:created>
  <dcterms:modified xsi:type="dcterms:W3CDTF">2022-10-21T14:06:24Z</dcterms:modified>
</cp:coreProperties>
</file>