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ellwigP\Documents\4 Technology\00 Development\VI_generator\VI\"/>
    </mc:Choice>
  </mc:AlternateContent>
  <bookViews>
    <workbookView xWindow="-1215" yWindow="615" windowWidth="13035" windowHeight="5580" tabRatio="880"/>
  </bookViews>
  <sheets>
    <sheet name="VI_Diab" sheetId="6" r:id="rId1"/>
    <sheet name="KG_Diab" sheetId="42" r:id="rId2"/>
    <sheet name="VI_Diabetes_Gewichte" sheetId="43" r:id="rId3"/>
    <sheet name="Darstellung" sheetId="14" r:id="rId4"/>
    <sheet name="Morbi" sheetId="34" r:id="rId5"/>
    <sheet name="Morbi 2" sheetId="35" r:id="rId6"/>
    <sheet name="Fachgruppen" sheetId="23" r:id="rId7"/>
    <sheet name="Module" sheetId="22" r:id="rId8"/>
    <sheet name="AGG" sheetId="39" r:id="rId9"/>
    <sheet name="EVA" sheetId="38" r:id="rId10"/>
  </sheets>
  <definedNames>
    <definedName name="_xlnm._FilterDatabase" localSheetId="1" hidden="1">KG_Diab!$B$2:$J$90</definedName>
    <definedName name="_xlnm._FilterDatabase" localSheetId="0" hidden="1">VI_Diab!$B$1:$AI$90</definedName>
  </definedNames>
  <calcPr calcId="152511"/>
</workbook>
</file>

<file path=xl/calcChain.xml><?xml version="1.0" encoding="utf-8"?>
<calcChain xmlns="http://schemas.openxmlformats.org/spreadsheetml/2006/main">
  <c r="F381" i="34" l="1"/>
  <c r="G381" i="34" s="1"/>
  <c r="E382" i="34"/>
  <c r="AC90" i="6" l="1"/>
  <c r="AC89" i="6"/>
  <c r="AC88" i="6"/>
  <c r="AC87" i="6"/>
  <c r="AC68" i="6"/>
  <c r="AC48" i="6"/>
  <c r="AC47" i="6"/>
  <c r="AC67" i="6"/>
  <c r="AC66" i="6"/>
  <c r="AC65" i="6"/>
  <c r="AC64" i="6"/>
  <c r="AC63" i="6"/>
  <c r="AC62" i="6"/>
  <c r="AC61" i="6"/>
  <c r="AC60" i="6"/>
  <c r="AC59" i="6"/>
  <c r="AC58" i="6"/>
  <c r="AC57" i="6"/>
  <c r="AC46" i="6"/>
  <c r="AC56" i="6"/>
  <c r="AC55" i="6"/>
  <c r="AC54" i="6"/>
  <c r="AC53" i="6"/>
  <c r="AC52" i="6"/>
  <c r="AC51" i="6"/>
  <c r="AC50" i="6"/>
  <c r="AC49" i="6"/>
  <c r="AC86" i="6"/>
  <c r="AC85" i="6"/>
  <c r="AC84" i="6"/>
  <c r="AC83" i="6"/>
  <c r="AC82" i="6"/>
  <c r="AC81" i="6"/>
  <c r="AC80" i="6"/>
  <c r="AC79" i="6"/>
  <c r="AC78" i="6"/>
  <c r="AC77" i="6"/>
  <c r="AC76" i="6"/>
  <c r="AC75" i="6"/>
  <c r="AC74" i="6"/>
  <c r="AC73" i="6"/>
  <c r="AC72" i="6"/>
  <c r="AC71" i="6"/>
  <c r="AC70" i="6"/>
  <c r="AC69" i="6"/>
  <c r="AC39" i="6"/>
  <c r="AC44" i="6"/>
  <c r="AC43" i="6"/>
  <c r="AC42" i="6"/>
  <c r="AC41" i="6"/>
  <c r="AC40" i="6"/>
  <c r="AC38" i="6"/>
  <c r="AC5" i="6"/>
  <c r="AC6" i="6"/>
  <c r="AC4" i="6"/>
  <c r="AC3" i="6"/>
  <c r="AC36" i="6"/>
  <c r="AC35" i="6"/>
  <c r="AC34" i="6"/>
  <c r="AC33" i="6"/>
  <c r="AC32" i="6"/>
  <c r="AC30" i="6"/>
  <c r="AC31" i="6"/>
  <c r="AC29" i="6"/>
  <c r="AC28" i="6"/>
  <c r="AC27" i="6"/>
  <c r="AC26" i="6"/>
  <c r="AC25" i="6"/>
  <c r="AC24" i="6"/>
  <c r="AC23" i="6"/>
  <c r="AC21" i="6"/>
  <c r="AC19" i="6"/>
  <c r="AC18" i="6"/>
  <c r="AC17" i="6"/>
  <c r="AC15" i="6"/>
  <c r="AC14" i="6"/>
  <c r="AC13" i="6"/>
  <c r="AC12" i="6"/>
  <c r="AC16" i="6"/>
  <c r="AC11" i="6"/>
  <c r="AC10" i="6"/>
  <c r="AC9" i="6"/>
  <c r="AC8" i="6"/>
  <c r="AC7" i="6"/>
  <c r="AD90" i="6"/>
  <c r="AD89" i="6"/>
  <c r="AD88" i="6"/>
  <c r="AD87" i="6"/>
  <c r="AD68" i="6"/>
  <c r="AD48" i="6"/>
  <c r="AD47" i="6"/>
  <c r="AD67" i="6"/>
  <c r="AD66" i="6"/>
  <c r="AD65" i="6"/>
  <c r="AD64" i="6"/>
  <c r="AD63" i="6"/>
  <c r="AD62" i="6"/>
  <c r="AD61" i="6"/>
  <c r="AD60" i="6"/>
  <c r="AD59" i="6"/>
  <c r="AD58" i="6"/>
  <c r="AD57" i="6"/>
  <c r="AD46" i="6"/>
  <c r="AD56" i="6"/>
  <c r="AD55" i="6"/>
  <c r="AD54" i="6"/>
  <c r="AD53" i="6"/>
  <c r="AD52" i="6"/>
  <c r="AD51" i="6"/>
  <c r="AD50" i="6"/>
  <c r="AD49" i="6"/>
  <c r="AD86" i="6"/>
  <c r="AD85" i="6"/>
  <c r="AD84" i="6"/>
  <c r="AD83" i="6"/>
  <c r="AD82" i="6"/>
  <c r="AD81" i="6"/>
  <c r="AD80" i="6"/>
  <c r="AD79" i="6"/>
  <c r="AD78" i="6"/>
  <c r="AD77" i="6"/>
  <c r="AD76" i="6"/>
  <c r="AD75" i="6"/>
  <c r="AD74" i="6"/>
  <c r="AD73" i="6"/>
  <c r="AD72" i="6"/>
  <c r="AD71" i="6"/>
  <c r="AD70" i="6"/>
  <c r="AD69" i="6"/>
  <c r="AD39" i="6"/>
  <c r="AD44" i="6"/>
  <c r="AD43" i="6"/>
  <c r="AD42" i="6"/>
  <c r="AD41" i="6"/>
  <c r="AD40" i="6"/>
  <c r="AD38" i="6"/>
  <c r="AD5" i="6"/>
  <c r="AD6" i="6"/>
  <c r="AD4" i="6"/>
  <c r="AD3" i="6"/>
  <c r="AD36" i="6"/>
  <c r="AD35" i="6"/>
  <c r="AD34" i="6"/>
  <c r="AD33" i="6"/>
  <c r="AD32" i="6"/>
  <c r="AD30" i="6"/>
  <c r="AD31" i="6"/>
  <c r="AD29" i="6"/>
  <c r="AD28" i="6"/>
  <c r="AD27" i="6"/>
  <c r="AD26" i="6"/>
  <c r="AD25" i="6"/>
  <c r="AD24" i="6"/>
  <c r="AD23" i="6"/>
  <c r="AD21" i="6"/>
  <c r="AD19" i="6"/>
  <c r="AD18" i="6"/>
  <c r="AD17" i="6"/>
  <c r="AD15" i="6"/>
  <c r="AD14" i="6"/>
  <c r="AD13" i="6"/>
  <c r="AD12" i="6"/>
  <c r="AD16" i="6"/>
  <c r="AD11" i="6"/>
  <c r="AD10" i="6"/>
  <c r="AD9" i="6"/>
  <c r="AD8" i="6"/>
  <c r="AD7" i="6"/>
  <c r="H45" i="38" l="1"/>
  <c r="F46" i="38"/>
  <c r="G46" i="38" s="1"/>
  <c r="F45" i="38"/>
  <c r="G45" i="38" s="1"/>
  <c r="F41" i="38"/>
  <c r="G41" i="38" s="1"/>
  <c r="F40" i="38"/>
  <c r="G40" i="38" s="1"/>
  <c r="F35" i="38"/>
  <c r="F34" i="38"/>
  <c r="H41" i="38" l="1"/>
  <c r="H40" i="38"/>
  <c r="H46" i="38"/>
  <c r="F37" i="38"/>
  <c r="G8" i="38" l="1"/>
  <c r="G7" i="38"/>
  <c r="G10" i="38"/>
  <c r="G9" i="38"/>
  <c r="F11" i="38"/>
  <c r="E11" i="38" l="1"/>
  <c r="G11" i="38" s="1"/>
  <c r="G36" i="38"/>
  <c r="G35" i="38"/>
  <c r="G34" i="38"/>
  <c r="H34" i="38" s="1"/>
  <c r="H51" i="38" s="1"/>
  <c r="H35" i="38" l="1"/>
  <c r="H52" i="38" s="1"/>
  <c r="F184" i="34" l="1"/>
  <c r="F96" i="34"/>
  <c r="F11" i="34"/>
  <c r="F269" i="34"/>
  <c r="F206" i="34"/>
  <c r="F99" i="34"/>
  <c r="F44" i="34"/>
  <c r="F97" i="34"/>
  <c r="F310" i="34"/>
  <c r="F157" i="34"/>
  <c r="F147" i="34"/>
  <c r="F214" i="34"/>
  <c r="F116" i="34"/>
  <c r="F192" i="34"/>
  <c r="F210" i="34"/>
  <c r="F307" i="34"/>
  <c r="F205" i="34"/>
  <c r="F159" i="34"/>
  <c r="F278" i="34"/>
  <c r="F171" i="34"/>
  <c r="F25" i="34"/>
  <c r="F174" i="34"/>
  <c r="F247" i="34"/>
  <c r="F189" i="34"/>
  <c r="F241" i="34"/>
  <c r="F280" i="34"/>
  <c r="F29" i="34"/>
  <c r="F221" i="34"/>
  <c r="F167" i="34"/>
  <c r="F185" i="34"/>
  <c r="F238" i="34"/>
  <c r="F181" i="34"/>
  <c r="F63" i="34"/>
  <c r="F103" i="34"/>
  <c r="F294" i="34"/>
  <c r="F188" i="34"/>
  <c r="F161" i="34"/>
  <c r="F123" i="34"/>
  <c r="F51" i="34"/>
  <c r="F22" i="34"/>
  <c r="F46" i="34"/>
  <c r="F92" i="34"/>
  <c r="F204" i="34"/>
  <c r="F274" i="34"/>
  <c r="F55" i="34"/>
  <c r="F8" i="34"/>
  <c r="F17" i="34"/>
  <c r="F209" i="34"/>
  <c r="F119" i="34"/>
  <c r="F61" i="34"/>
  <c r="F186" i="34"/>
  <c r="F224" i="34"/>
  <c r="F140" i="34"/>
  <c r="F155" i="34"/>
  <c r="F248" i="34"/>
  <c r="F58" i="34"/>
  <c r="F81" i="34"/>
  <c r="F154" i="34"/>
  <c r="F136" i="34"/>
  <c r="F344" i="34"/>
  <c r="F259" i="34"/>
  <c r="F366" i="34"/>
  <c r="F28" i="34"/>
  <c r="F287" i="34"/>
  <c r="F69" i="34"/>
  <c r="F331" i="34"/>
  <c r="F297" i="34"/>
  <c r="F273" i="34"/>
  <c r="F265" i="34"/>
  <c r="F236" i="34"/>
  <c r="F130" i="34"/>
  <c r="F338" i="34"/>
  <c r="F219" i="34"/>
  <c r="F276" i="34"/>
  <c r="F312" i="34"/>
  <c r="F129" i="34"/>
  <c r="F304" i="34"/>
  <c r="F314" i="34"/>
  <c r="F356" i="34"/>
  <c r="F347" i="34"/>
  <c r="F193" i="34"/>
  <c r="F222" i="34"/>
  <c r="F106" i="34"/>
  <c r="F249" i="34"/>
  <c r="F327" i="34"/>
  <c r="F65" i="34"/>
  <c r="F168" i="34"/>
  <c r="F352" i="34"/>
  <c r="F343" i="34"/>
  <c r="F47" i="34"/>
  <c r="F332" i="34"/>
  <c r="F149" i="34"/>
  <c r="F49" i="34"/>
  <c r="F275" i="34"/>
  <c r="F70" i="34"/>
  <c r="F190" i="34"/>
  <c r="F160" i="34"/>
  <c r="F239" i="34"/>
  <c r="F225" i="34"/>
  <c r="F235" i="34"/>
  <c r="F266" i="34"/>
  <c r="F111" i="34"/>
  <c r="F334" i="34"/>
  <c r="F253" i="34"/>
  <c r="F150" i="34"/>
  <c r="F261" i="34"/>
  <c r="F223" i="34"/>
  <c r="F317" i="34"/>
  <c r="F198" i="34"/>
  <c r="F281" i="34"/>
  <c r="F256" i="34"/>
  <c r="F329" i="34"/>
  <c r="F285" i="34"/>
  <c r="F194" i="34"/>
  <c r="F340" i="34"/>
  <c r="F87" i="34"/>
  <c r="F183" i="34"/>
  <c r="F283" i="34"/>
  <c r="F35" i="34"/>
  <c r="F170" i="34"/>
  <c r="F66" i="34"/>
  <c r="F358" i="34"/>
  <c r="F230" i="34"/>
  <c r="F231" i="34"/>
  <c r="F108" i="34"/>
  <c r="F176" i="34"/>
  <c r="F217" i="34"/>
  <c r="F212" i="34"/>
  <c r="F143" i="34"/>
  <c r="F148" i="34"/>
  <c r="F240" i="34"/>
  <c r="F73" i="34"/>
  <c r="F110" i="34"/>
  <c r="F85" i="34"/>
  <c r="F201" i="34"/>
  <c r="F182" i="34"/>
  <c r="F139" i="34"/>
  <c r="F113" i="34"/>
  <c r="F306" i="34"/>
  <c r="F362" i="34"/>
  <c r="F345" i="34"/>
  <c r="F30" i="34"/>
  <c r="F76" i="34"/>
  <c r="F71" i="34"/>
  <c r="F196" i="34"/>
  <c r="F64" i="34"/>
  <c r="F109" i="34"/>
  <c r="F354" i="34"/>
  <c r="F165" i="34"/>
  <c r="F320" i="34"/>
  <c r="F79" i="34"/>
  <c r="F100" i="34"/>
  <c r="F59" i="34"/>
  <c r="F311" i="34"/>
  <c r="F321" i="34"/>
  <c r="F341" i="34"/>
  <c r="F115" i="34"/>
  <c r="F199" i="34"/>
  <c r="F178" i="34"/>
  <c r="F158" i="34"/>
  <c r="F226" i="34"/>
  <c r="F146" i="34"/>
  <c r="F137" i="34"/>
  <c r="F105" i="34"/>
  <c r="F141" i="34"/>
  <c r="F180" i="34"/>
  <c r="F166" i="34"/>
  <c r="F38" i="34"/>
  <c r="F132" i="34"/>
  <c r="F21" i="34"/>
  <c r="F27" i="34"/>
  <c r="F309" i="34"/>
  <c r="F208" i="34"/>
  <c r="F179" i="34"/>
  <c r="F107" i="34"/>
  <c r="F5" i="34"/>
  <c r="F251" i="34"/>
  <c r="F268" i="34"/>
  <c r="F195" i="34"/>
  <c r="F298" i="34"/>
  <c r="F270" i="34"/>
  <c r="F216" i="34"/>
  <c r="F78" i="34"/>
  <c r="F336" i="34"/>
  <c r="F262" i="34"/>
  <c r="F94" i="34"/>
  <c r="F305" i="34"/>
  <c r="F88" i="34"/>
  <c r="F277" i="34"/>
  <c r="F325" i="34"/>
  <c r="F319" i="34"/>
  <c r="F187" i="34"/>
  <c r="F245" i="34"/>
  <c r="F237" i="34"/>
  <c r="F86" i="34"/>
  <c r="F74" i="34"/>
  <c r="F82" i="34"/>
  <c r="F114" i="34"/>
  <c r="F207" i="34"/>
  <c r="F102" i="34"/>
  <c r="F322" i="34"/>
  <c r="F117" i="34"/>
  <c r="F363" i="34"/>
  <c r="F120" i="34"/>
  <c r="F56" i="34"/>
  <c r="F316" i="34"/>
  <c r="F234" i="34"/>
  <c r="F290" i="34"/>
  <c r="F144" i="34"/>
  <c r="F60" i="34"/>
  <c r="F128" i="34"/>
  <c r="F175" i="34"/>
  <c r="F151" i="34"/>
  <c r="F127" i="34"/>
  <c r="F315" i="34"/>
  <c r="F296" i="34"/>
  <c r="F350" i="34"/>
  <c r="F333" i="34"/>
  <c r="F191" i="34"/>
  <c r="F252" i="34"/>
  <c r="F172" i="34"/>
  <c r="F272" i="34"/>
  <c r="F213" i="34"/>
  <c r="F267" i="34"/>
  <c r="F286" i="34"/>
  <c r="F48" i="34"/>
  <c r="F284" i="34"/>
  <c r="F254" i="34"/>
  <c r="F197" i="34"/>
  <c r="F218" i="34"/>
  <c r="F357" i="34"/>
  <c r="F359" i="34"/>
  <c r="F255" i="34"/>
  <c r="F300" i="34"/>
  <c r="F138" i="34"/>
  <c r="F135" i="34"/>
  <c r="F227" i="34"/>
  <c r="F346" i="34"/>
  <c r="F299" i="34"/>
  <c r="F162" i="34"/>
  <c r="F15" i="34"/>
  <c r="F112" i="34"/>
  <c r="F31" i="34"/>
  <c r="F13" i="34"/>
  <c r="F84" i="34"/>
  <c r="F104" i="34"/>
  <c r="F62" i="34"/>
  <c r="F242" i="34"/>
  <c r="F246" i="34"/>
  <c r="F142" i="34"/>
  <c r="F288" i="34"/>
  <c r="F243" i="34"/>
  <c r="F95" i="34"/>
  <c r="F351" i="34"/>
  <c r="F145" i="34"/>
  <c r="F233" i="34"/>
  <c r="F342" i="34"/>
  <c r="F203" i="34"/>
  <c r="F292" i="34"/>
  <c r="F50" i="34"/>
  <c r="F9" i="34"/>
  <c r="F302" i="34"/>
  <c r="F133" i="34"/>
  <c r="F37" i="34"/>
  <c r="F12" i="34"/>
  <c r="F121" i="34"/>
  <c r="F153" i="34"/>
  <c r="F164" i="34"/>
  <c r="F67" i="34"/>
  <c r="F289" i="34"/>
  <c r="F101" i="34"/>
  <c r="F39" i="34"/>
  <c r="F93" i="34"/>
  <c r="F75" i="34"/>
  <c r="F364" i="34"/>
  <c r="F257" i="34"/>
  <c r="F89" i="34"/>
  <c r="F77" i="34"/>
  <c r="F91" i="34"/>
  <c r="F308" i="34"/>
  <c r="F125" i="34"/>
  <c r="F173" i="34"/>
  <c r="F126" i="34"/>
  <c r="F52" i="34"/>
  <c r="F34" i="34"/>
  <c r="F200" i="34"/>
  <c r="F68" i="34"/>
  <c r="F260" i="34"/>
  <c r="F134" i="34"/>
  <c r="F202" i="34"/>
  <c r="F264" i="34"/>
  <c r="F348" i="34"/>
  <c r="F271" i="34"/>
  <c r="F337" i="34"/>
  <c r="F98" i="34"/>
  <c r="F40" i="34"/>
  <c r="F152" i="34"/>
  <c r="F57" i="34"/>
  <c r="F250" i="34"/>
  <c r="F33" i="34"/>
  <c r="F211" i="34"/>
  <c r="F303" i="34"/>
  <c r="F53" i="34"/>
  <c r="F318" i="34"/>
  <c r="F83" i="34"/>
  <c r="F90" i="34"/>
  <c r="F220" i="34"/>
  <c r="F279" i="34"/>
  <c r="F339" i="34"/>
  <c r="F263" i="34"/>
  <c r="F229" i="34"/>
  <c r="F80" i="34"/>
  <c r="F24" i="34"/>
  <c r="F43" i="34"/>
  <c r="F6" i="34"/>
  <c r="F14" i="34"/>
  <c r="F18" i="34"/>
  <c r="F118" i="34"/>
  <c r="F335" i="34"/>
  <c r="F19" i="34"/>
  <c r="F122" i="34"/>
  <c r="F301" i="34"/>
  <c r="F313" i="34"/>
  <c r="F326" i="34"/>
  <c r="F124" i="34"/>
  <c r="F293" i="34"/>
  <c r="F324" i="34"/>
  <c r="F16" i="34"/>
  <c r="F10" i="34"/>
  <c r="F156" i="34"/>
  <c r="F20" i="34"/>
  <c r="F131" i="34"/>
  <c r="F42" i="34"/>
  <c r="F349" i="34"/>
  <c r="F232" i="34"/>
  <c r="F23" i="34"/>
  <c r="F72" i="34"/>
  <c r="F26" i="34"/>
  <c r="F36" i="34"/>
  <c r="F41" i="34"/>
  <c r="F169" i="34"/>
  <c r="F282" i="34"/>
  <c r="F258" i="34"/>
  <c r="F291" i="34"/>
  <c r="F355" i="34"/>
  <c r="F163" i="34"/>
  <c r="F330" i="34"/>
  <c r="F295" i="34"/>
  <c r="F32" i="34"/>
  <c r="F7" i="34"/>
  <c r="F328" i="34"/>
  <c r="F215" i="34"/>
  <c r="F244" i="34"/>
  <c r="F365" i="34"/>
  <c r="F361" i="34"/>
  <c r="F360" i="34"/>
  <c r="F353" i="34"/>
  <c r="F228" i="34"/>
  <c r="F54" i="34"/>
  <c r="F323" i="34"/>
  <c r="F177" i="34"/>
  <c r="F45" i="34"/>
  <c r="E368" i="34"/>
  <c r="F368" i="34" l="1"/>
  <c r="G2" i="34" s="1"/>
  <c r="G96" i="34" l="1"/>
  <c r="G269" i="34"/>
  <c r="G99" i="34"/>
  <c r="G97" i="34"/>
  <c r="G157" i="34"/>
  <c r="G214" i="34"/>
  <c r="G192" i="34"/>
  <c r="G307" i="34"/>
  <c r="G159" i="34"/>
  <c r="G171" i="34"/>
  <c r="G174" i="34"/>
  <c r="G189" i="34"/>
  <c r="G280" i="34"/>
  <c r="G221" i="34"/>
  <c r="G185" i="34"/>
  <c r="G181" i="34"/>
  <c r="G103" i="34"/>
  <c r="G188" i="34"/>
  <c r="G123" i="34"/>
  <c r="G22" i="34"/>
  <c r="G92" i="34"/>
  <c r="G274" i="34"/>
  <c r="G8" i="34"/>
  <c r="G209" i="34"/>
  <c r="G61" i="34"/>
  <c r="G224" i="34"/>
  <c r="G155" i="34"/>
  <c r="G58" i="34"/>
  <c r="G154" i="34"/>
  <c r="G344" i="34"/>
  <c r="G366" i="34"/>
  <c r="G287" i="34"/>
  <c r="G331" i="34"/>
  <c r="G273" i="34"/>
  <c r="G236" i="34"/>
  <c r="G338" i="34"/>
  <c r="G276" i="34"/>
  <c r="G129" i="34"/>
  <c r="G314" i="34"/>
  <c r="G347" i="34"/>
  <c r="G222" i="34"/>
  <c r="G249" i="34"/>
  <c r="G65" i="34"/>
  <c r="G352" i="34"/>
  <c r="G47" i="34"/>
  <c r="G149" i="34"/>
  <c r="G275" i="34"/>
  <c r="G190" i="34"/>
  <c r="G239" i="34"/>
  <c r="G235" i="34"/>
  <c r="G111" i="34"/>
  <c r="G253" i="34"/>
  <c r="G261" i="34"/>
  <c r="G317" i="34"/>
  <c r="G281" i="34"/>
  <c r="G329" i="34"/>
  <c r="G194" i="34"/>
  <c r="G87" i="34"/>
  <c r="G283" i="34"/>
  <c r="G170" i="34"/>
  <c r="G358" i="34"/>
  <c r="G231" i="34"/>
  <c r="G176" i="34"/>
  <c r="G212" i="34"/>
  <c r="G148" i="34"/>
  <c r="G73" i="34"/>
  <c r="G85" i="34"/>
  <c r="G182" i="34"/>
  <c r="G113" i="34"/>
  <c r="G362" i="34"/>
  <c r="G30" i="34"/>
  <c r="G71" i="34"/>
  <c r="G64" i="34"/>
  <c r="G354" i="34"/>
  <c r="G320" i="34"/>
  <c r="G100" i="34"/>
  <c r="G311" i="34"/>
  <c r="G341" i="34"/>
  <c r="G199" i="34"/>
  <c r="G158" i="34"/>
  <c r="G146" i="34"/>
  <c r="G105" i="34"/>
  <c r="G180" i="34"/>
  <c r="G38" i="34"/>
  <c r="G21" i="34"/>
  <c r="G11" i="34"/>
  <c r="G206" i="34"/>
  <c r="G44" i="34"/>
  <c r="G310" i="34"/>
  <c r="G147" i="34"/>
  <c r="G116" i="34"/>
  <c r="G210" i="34"/>
  <c r="G205" i="34"/>
  <c r="G278" i="34"/>
  <c r="G25" i="34"/>
  <c r="G247" i="34"/>
  <c r="G241" i="34"/>
  <c r="G29" i="34"/>
  <c r="G167" i="34"/>
  <c r="G238" i="34"/>
  <c r="G63" i="34"/>
  <c r="G294" i="34"/>
  <c r="G161" i="34"/>
  <c r="G51" i="34"/>
  <c r="G46" i="34"/>
  <c r="G204" i="34"/>
  <c r="G55" i="34"/>
  <c r="G17" i="34"/>
  <c r="G119" i="34"/>
  <c r="G186" i="34"/>
  <c r="G140" i="34"/>
  <c r="G248" i="34"/>
  <c r="G81" i="34"/>
  <c r="G136" i="34"/>
  <c r="G259" i="34"/>
  <c r="G28" i="34"/>
  <c r="G69" i="34"/>
  <c r="G297" i="34"/>
  <c r="G265" i="34"/>
  <c r="G130" i="34"/>
  <c r="G219" i="34"/>
  <c r="G312" i="34"/>
  <c r="G304" i="34"/>
  <c r="G356" i="34"/>
  <c r="G193" i="34"/>
  <c r="G106" i="34"/>
  <c r="G327" i="34"/>
  <c r="G168" i="34"/>
  <c r="G343" i="34"/>
  <c r="G332" i="34"/>
  <c r="G49" i="34"/>
  <c r="G70" i="34"/>
  <c r="G160" i="34"/>
  <c r="G225" i="34"/>
  <c r="G266" i="34"/>
  <c r="G334" i="34"/>
  <c r="G150" i="34"/>
  <c r="G223" i="34"/>
  <c r="G198" i="34"/>
  <c r="G256" i="34"/>
  <c r="G285" i="34"/>
  <c r="G340" i="34"/>
  <c r="G183" i="34"/>
  <c r="G35" i="34"/>
  <c r="G66" i="34"/>
  <c r="G230" i="34"/>
  <c r="G108" i="34"/>
  <c r="G217" i="34"/>
  <c r="G143" i="34"/>
  <c r="G240" i="34"/>
  <c r="G110" i="34"/>
  <c r="G201" i="34"/>
  <c r="G139" i="34"/>
  <c r="G306" i="34"/>
  <c r="G345" i="34"/>
  <c r="G76" i="34"/>
  <c r="G196" i="34"/>
  <c r="G109" i="34"/>
  <c r="G165" i="34"/>
  <c r="G79" i="34"/>
  <c r="G59" i="34"/>
  <c r="G321" i="34"/>
  <c r="G115" i="34"/>
  <c r="G178" i="34"/>
  <c r="G226" i="34"/>
  <c r="G137" i="34"/>
  <c r="G141" i="34"/>
  <c r="G166" i="34"/>
  <c r="G132" i="34"/>
  <c r="G27" i="34"/>
  <c r="G309" i="34"/>
  <c r="G179" i="34"/>
  <c r="G5" i="34"/>
  <c r="G268" i="34"/>
  <c r="G298" i="34"/>
  <c r="G216" i="34"/>
  <c r="G336" i="34"/>
  <c r="G94" i="34"/>
  <c r="G88" i="34"/>
  <c r="G325" i="34"/>
  <c r="G187" i="34"/>
  <c r="G237" i="34"/>
  <c r="G74" i="34"/>
  <c r="G114" i="34"/>
  <c r="G102" i="34"/>
  <c r="G117" i="34"/>
  <c r="G120" i="34"/>
  <c r="G316" i="34"/>
  <c r="G290" i="34"/>
  <c r="G60" i="34"/>
  <c r="G175" i="34"/>
  <c r="G127" i="34"/>
  <c r="G296" i="34"/>
  <c r="G333" i="34"/>
  <c r="G252" i="34"/>
  <c r="G272" i="34"/>
  <c r="G267" i="34"/>
  <c r="G48" i="34"/>
  <c r="G254" i="34"/>
  <c r="G218" i="34"/>
  <c r="G359" i="34"/>
  <c r="G300" i="34"/>
  <c r="G135" i="34"/>
  <c r="G346" i="34"/>
  <c r="G162" i="34"/>
  <c r="G112" i="34"/>
  <c r="G13" i="34"/>
  <c r="G104" i="34"/>
  <c r="G242" i="34"/>
  <c r="G142" i="34"/>
  <c r="G243" i="34"/>
  <c r="G351" i="34"/>
  <c r="G233" i="34"/>
  <c r="G203" i="34"/>
  <c r="G50" i="34"/>
  <c r="G302" i="34"/>
  <c r="G37" i="34"/>
  <c r="G121" i="34"/>
  <c r="G164" i="34"/>
  <c r="G289" i="34"/>
  <c r="G39" i="34"/>
  <c r="G75" i="34"/>
  <c r="G257" i="34"/>
  <c r="G77" i="34"/>
  <c r="G308" i="34"/>
  <c r="G173" i="34"/>
  <c r="G52" i="34"/>
  <c r="G200" i="34"/>
  <c r="G260" i="34"/>
  <c r="G202" i="34"/>
  <c r="G348" i="34"/>
  <c r="G337" i="34"/>
  <c r="G40" i="34"/>
  <c r="G57" i="34"/>
  <c r="G33" i="34"/>
  <c r="G303" i="34"/>
  <c r="G318" i="34"/>
  <c r="G90" i="34"/>
  <c r="G279" i="34"/>
  <c r="G263" i="34"/>
  <c r="G80" i="34"/>
  <c r="G43" i="34"/>
  <c r="G14" i="34"/>
  <c r="G118" i="34"/>
  <c r="G19" i="34"/>
  <c r="G301" i="34"/>
  <c r="G326" i="34"/>
  <c r="G293" i="34"/>
  <c r="G16" i="34"/>
  <c r="G156" i="34"/>
  <c r="G131" i="34"/>
  <c r="G349" i="34"/>
  <c r="G23" i="34"/>
  <c r="G26" i="34"/>
  <c r="G41" i="34"/>
  <c r="G282" i="34"/>
  <c r="G291" i="34"/>
  <c r="G163" i="34"/>
  <c r="G295" i="34"/>
  <c r="G328" i="34"/>
  <c r="G244" i="34"/>
  <c r="G361" i="34"/>
  <c r="G353" i="34"/>
  <c r="G54" i="34"/>
  <c r="G177" i="34"/>
  <c r="G184" i="34"/>
  <c r="G208" i="34"/>
  <c r="G107" i="34"/>
  <c r="G251" i="34"/>
  <c r="G195" i="34"/>
  <c r="G270" i="34"/>
  <c r="G78" i="34"/>
  <c r="G262" i="34"/>
  <c r="G305" i="34"/>
  <c r="G277" i="34"/>
  <c r="G319" i="34"/>
  <c r="G245" i="34"/>
  <c r="G86" i="34"/>
  <c r="G82" i="34"/>
  <c r="G207" i="34"/>
  <c r="G322" i="34"/>
  <c r="G363" i="34"/>
  <c r="G56" i="34"/>
  <c r="G234" i="34"/>
  <c r="G144" i="34"/>
  <c r="G128" i="34"/>
  <c r="G151" i="34"/>
  <c r="G315" i="34"/>
  <c r="G350" i="34"/>
  <c r="G191" i="34"/>
  <c r="G172" i="34"/>
  <c r="G213" i="34"/>
  <c r="G286" i="34"/>
  <c r="G284" i="34"/>
  <c r="G197" i="34"/>
  <c r="G357" i="34"/>
  <c r="G255" i="34"/>
  <c r="G138" i="34"/>
  <c r="G227" i="34"/>
  <c r="G299" i="34"/>
  <c r="G15" i="34"/>
  <c r="G31" i="34"/>
  <c r="G84" i="34"/>
  <c r="G62" i="34"/>
  <c r="G246" i="34"/>
  <c r="G288" i="34"/>
  <c r="G95" i="34"/>
  <c r="G145" i="34"/>
  <c r="G342" i="34"/>
  <c r="G292" i="34"/>
  <c r="G9" i="34"/>
  <c r="G133" i="34"/>
  <c r="G12" i="34"/>
  <c r="G153" i="34"/>
  <c r="G67" i="34"/>
  <c r="G101" i="34"/>
  <c r="G93" i="34"/>
  <c r="G364" i="34"/>
  <c r="G89" i="34"/>
  <c r="G91" i="34"/>
  <c r="G125" i="34"/>
  <c r="G126" i="34"/>
  <c r="G34" i="34"/>
  <c r="G68" i="34"/>
  <c r="G134" i="34"/>
  <c r="G264" i="34"/>
  <c r="G271" i="34"/>
  <c r="G98" i="34"/>
  <c r="G152" i="34"/>
  <c r="G250" i="34"/>
  <c r="G211" i="34"/>
  <c r="G53" i="34"/>
  <c r="G83" i="34"/>
  <c r="G220" i="34"/>
  <c r="G339" i="34"/>
  <c r="G229" i="34"/>
  <c r="G24" i="34"/>
  <c r="G6" i="34"/>
  <c r="G18" i="34"/>
  <c r="G335" i="34"/>
  <c r="G122" i="34"/>
  <c r="G313" i="34"/>
  <c r="G124" i="34"/>
  <c r="G324" i="34"/>
  <c r="G10" i="34"/>
  <c r="G20" i="34"/>
  <c r="G42" i="34"/>
  <c r="G232" i="34"/>
  <c r="G72" i="34"/>
  <c r="G36" i="34"/>
  <c r="G169" i="34"/>
  <c r="G258" i="34"/>
  <c r="G355" i="34"/>
  <c r="G330" i="34"/>
  <c r="G32" i="34"/>
  <c r="G215" i="34"/>
  <c r="G365" i="34"/>
  <c r="G360" i="34"/>
  <c r="G228" i="34"/>
  <c r="G323" i="34"/>
  <c r="G45" i="34"/>
  <c r="G7" i="34"/>
  <c r="L17" i="35" l="1"/>
  <c r="D368" i="34" l="1"/>
</calcChain>
</file>

<file path=xl/sharedStrings.xml><?xml version="1.0" encoding="utf-8"?>
<sst xmlns="http://schemas.openxmlformats.org/spreadsheetml/2006/main" count="3839" uniqueCount="1770">
  <si>
    <t>Zeitraum</t>
  </si>
  <si>
    <t>QiSA</t>
  </si>
  <si>
    <t>Versicherte mit Bestimmung des Urin-Mikroalbumins</t>
  </si>
  <si>
    <t>Versicherte mit Bestimmung des Serum-Kreatinins</t>
  </si>
  <si>
    <t>Versicherte mit Bestimmung des Lipidstatus</t>
  </si>
  <si>
    <t>C02=Antihypertonika, C03=Diuretika, C04 PERIPHERE VASODILATATOREN, C07 BETA-ADRENOZEPTOR-ANTAGONISTEN, C08 CALCIUMKANALBLOCKER, C09 MITTEL MIT WIRKUNG AUF DAS RENINANGIOTENSIN-
SYSTEM</t>
  </si>
  <si>
    <t>Versicherte mit chronischer Nierenkrankheit in 2012</t>
  </si>
  <si>
    <t>Anzahl der Verordnungen A10</t>
  </si>
  <si>
    <t>Anzahl aller Wirkstoffe A10</t>
  </si>
  <si>
    <t xml:space="preserve">Absolute Anzahl aller Wirkstoffe der Gruppe A10 (inkl. Kombinationen, die mehrere Wirkstoffe enthalten) </t>
  </si>
  <si>
    <t>http://solutions.3mdeutschland.de/3MContentRetrievalAPI/BlobServlet?lmd=1214295721000&amp;locale=de_DE&amp;assetType=MMM_Image&amp;assetId=1180593795983&amp;blobAttribute=ImageFile</t>
  </si>
  <si>
    <t>3M Software</t>
  </si>
  <si>
    <t>Standardisierte Mortalitätsrate</t>
  </si>
  <si>
    <t>Hedis</t>
  </si>
  <si>
    <t>Quelle:</t>
  </si>
  <si>
    <t>http://www.ncqa.org/LinkClick.aspx?fileticket=Yzvl1-QvSX0%3d&amp;tabid=836&amp;mid=4194</t>
  </si>
  <si>
    <t>Quelle: Hedis</t>
  </si>
  <si>
    <t>http://www.ncqa.org/Portals/0/PolicyUpdates/Trending%20and%20Benchmarks/2013_BENCHMARKSANDTHRESHOLDS_for%20MidYear%20Update_Final.pdf</t>
  </si>
  <si>
    <t>http://www.klipfolio.com/products/web-mobile-kpi-dashboard</t>
  </si>
  <si>
    <t>http://www.klipfolio.com/solutions/healthcare-kpi-dashboard</t>
  </si>
  <si>
    <t>http://www.klipfolio.com/resources/anatomy-kpi</t>
  </si>
  <si>
    <t>http://www.nhpa.gov.au/internet/nhpa/publishing.nsf/Content/Report-Download-Healthcare-time-patients-spent-in-emergency-departments-in-2011-12/$file/HospitalPerformance_Time_in_ED_2011_12.pdf</t>
  </si>
  <si>
    <t>Nr.</t>
  </si>
  <si>
    <t>A10BD12 Metformin und Glibenclamid</t>
  </si>
  <si>
    <t>Versicherte mit nicht-RSAV-konformer (DMP) Antidiabetika-Verordnung (Humaninsulin, Glibenclamid, Metformin)</t>
  </si>
  <si>
    <t xml:space="preserve">Versicherte mit antidiabetischer Arzneimitteltherapie (A10) </t>
  </si>
  <si>
    <t>Versicherte mit Bestimmung des HbA1C Wertes mindestens einmal im Zeitraum</t>
  </si>
  <si>
    <t>SAS-Tabelle</t>
  </si>
  <si>
    <t>avk_fdb_t_arzt_gop</t>
  </si>
  <si>
    <t>GOP=32094</t>
  </si>
  <si>
    <t>Ausdruck (Feld, Wert und Logik)</t>
  </si>
  <si>
    <t>Indikatortyp</t>
  </si>
  <si>
    <t>ID</t>
  </si>
  <si>
    <t>ICD Attribute Bereich amb, stat, amb oder stat</t>
  </si>
  <si>
    <t>1 Jahr</t>
  </si>
  <si>
    <t>gesicherte Diag.</t>
  </si>
  <si>
    <t>Haupt- und Nebendiag.</t>
  </si>
  <si>
    <t>Wirtschaftlichkeit</t>
  </si>
  <si>
    <t>GLK bei Typ-2-Diabetes</t>
  </si>
  <si>
    <t>Krankenhauskosten bei Typ-2-Diabetes</t>
  </si>
  <si>
    <t>Module</t>
  </si>
  <si>
    <t>Typ-2-Diabetes</t>
  </si>
  <si>
    <t>Anzahl Diabetiker mit nicht-RSAV-konformer Antidiabetikaverordnung</t>
  </si>
  <si>
    <t>Anzahl Diabetiker mit A10 Antidiabetikaverodnung</t>
  </si>
  <si>
    <t>kh_diagnose_v</t>
  </si>
  <si>
    <t>IS1_P1</t>
  </si>
  <si>
    <t>IS1_P3</t>
  </si>
  <si>
    <t>Versicherte mit Diagnose Typ 2 Diabetes mellitus im Beobachtungszeitraum</t>
  </si>
  <si>
    <t>IS1_P4</t>
  </si>
  <si>
    <t>AM_EVO_V</t>
  </si>
  <si>
    <t>ATC_Code LIKE ('A10%') AND (
 ATC_Code NOT LIKE 'A10AB01' AND
 ATC_Code NOT LIKE 'A10AC01' AND    
 ATC_Code NOT LIKE 'A10AD01' AND
 ATC_Code NOT LIKE 'A10AE01' AND
 ATC_Code NOT LIKE 'A10BB01' AND
 ATC_Code NOT LIKE 'A10BD12' AND
 ATC_Code NOT LIKE 'A10BA02')</t>
  </si>
  <si>
    <t xml:space="preserve">ATC_Code LIKE ('A10%') </t>
  </si>
  <si>
    <t>IS1_P5</t>
  </si>
  <si>
    <t>Anzahl Typ-2 Diabetiker mit Kontrolle von Urin-Mikroalbumin</t>
  </si>
  <si>
    <t>IS1_P6</t>
  </si>
  <si>
    <t>GOP LIKE '32066'
 OR GOP LIKE '32067'</t>
  </si>
  <si>
    <t>IS1_P7</t>
  </si>
  <si>
    <t>Anzahl Typ-2 Diabetiker mit Kontrolle von Kreatinin</t>
  </si>
  <si>
    <t>IS1_P8</t>
  </si>
  <si>
    <t>GOP LIKE '32060' OR 
GOP LIKE '32061' OR
 GOP LIKE '32062' OR 
GOP LIKE '32063'</t>
  </si>
  <si>
    <t>Anzahl Typ-2 Diabetiker mit Kontrolle des Lipidstatus</t>
  </si>
  <si>
    <t>Anzahl Typ-2 Diabetiker mit art. Hypertonus</t>
  </si>
  <si>
    <t>Anzahl Typ-2 Diabetiker mit Lipidstoffwechselstörung</t>
  </si>
  <si>
    <t>IS1_P10</t>
  </si>
  <si>
    <t>IS1_P11</t>
  </si>
  <si>
    <t>IS1_P9</t>
  </si>
  <si>
    <t>Anzahl Typ-2 Diabetiker mit chronischer Nierenkrankheit/Nierenkomplikation</t>
  </si>
  <si>
    <t>Anzahl Typ-2-Diabetiker mit Hypertonus und antihypertensiver AM-Therapie</t>
  </si>
  <si>
    <t>IS1_P12</t>
  </si>
  <si>
    <t xml:space="preserve">ATC_Code LIKE 'C02%' OR
  ATC_Code LIKE 'C03%' OR
  ATC_Code LIKE 'C04%' OR
  ATC_Code LIKE 'C07%' OR
  ATC_Code LIKE 'C08%' OR
  ATC_Code LIKE 'C09%' </t>
  </si>
  <si>
    <t>Anzahl Typ-2-Diabetiker mit Lipidstoffwechselstörung und lipidsenkender AM-Therapie mit Statinen</t>
  </si>
  <si>
    <t>IS1_P13</t>
  </si>
  <si>
    <t>ATC_Code LIKE 'C10AA%' OR
  ATC_Code LIKE 'C10BA%' OR
  ATC_Code LIKE 'C10BX%' OR</t>
  </si>
  <si>
    <t>Anzahl Typ-2-Diabetiker mit Lipidstoffwechselstörung</t>
  </si>
  <si>
    <t>Anzahl Typ-2-Diabetiker mit Hypertonus, Nephropathie und AM-Therapie mit ACE-Hemmer oder AT-II-Blocker</t>
  </si>
  <si>
    <t>IS1_P14</t>
  </si>
  <si>
    <t xml:space="preserve">ATC_Code LIKE 'C09%' </t>
  </si>
  <si>
    <t>Anzahl Typ-2-Diabetiker mit Hypertonus und Nephropathie</t>
  </si>
  <si>
    <t>IS1_P15</t>
  </si>
  <si>
    <t>Diabetiker mit Hypertonus und antihypertensiver AM-Therapie</t>
  </si>
  <si>
    <t>Diabetiker mit Lipidstoffwechselstörung und lipidsenkender AM-Therapie mit Statinen</t>
  </si>
  <si>
    <t>Diabetiker mit Hypertonus und Nephropathie</t>
  </si>
  <si>
    <t>Anzahl Typ-2 Diabetiker-Quote mit jährlicher augenärztlicher Untersuchung</t>
  </si>
  <si>
    <t>IS1_P16</t>
  </si>
  <si>
    <t>Versicherte mit binokularer Untersuchung des Augenhintergrundes in 2012
 (Quelle: QiSA, Qualitätsindikatoren für die Behandlung von Patienten mit Diabetes Mellitus Typ 2)</t>
  </si>
  <si>
    <t>arzt_diagnose_v</t>
  </si>
  <si>
    <t>und IS1_P1</t>
  </si>
  <si>
    <t>IS1_P9 und</t>
  </si>
  <si>
    <t>IS1_P11 und</t>
  </si>
  <si>
    <t>IS1_P9 und IS1_P10</t>
  </si>
  <si>
    <t>IS1_P14 und</t>
  </si>
  <si>
    <t>Anzahl Typ-2 Diabetiker mit jährlicher augenärztlicher Untersuchung</t>
  </si>
  <si>
    <t>IS1_P17</t>
  </si>
  <si>
    <t>IS1_P18</t>
  </si>
  <si>
    <t>IS1_P19</t>
  </si>
  <si>
    <t>IS1_P20</t>
  </si>
  <si>
    <t>Anzahl aller Versicherter mit
stationärem Aufenthalt</t>
  </si>
  <si>
    <t>IS1_P21</t>
  </si>
  <si>
    <t>Diabetiker in nephrologischer Behandlung</t>
  </si>
  <si>
    <t>arzt_diagnose</t>
  </si>
  <si>
    <t>FG=29</t>
  </si>
  <si>
    <t>Anzahl Typ-2-Diabetiker mit Behandlung durch Nephrologen</t>
  </si>
  <si>
    <t>Anzahl Typ-2 Diabetiker mit fortgeschrittener chronischer Nierenkrankheit/Nierenkomplikation</t>
  </si>
  <si>
    <t>Anzahl Typ-2-Diabetiker mit fortgeschrittener chronischer Nierenkrankheit in Behandlung durch Nephrologen</t>
  </si>
  <si>
    <t>IS1_P22</t>
  </si>
  <si>
    <t>kh_diagnose</t>
  </si>
  <si>
    <t>IS1_P23</t>
  </si>
  <si>
    <t>IS1_P21 und IS1_P22</t>
  </si>
  <si>
    <t>Anzahl Typ-2-Diabetiker mit fortgeschrittener chronischer Nierenkrankheit/Nierenkomplikation</t>
  </si>
  <si>
    <t>IS1_P24</t>
  </si>
  <si>
    <t>IS1_P25</t>
  </si>
  <si>
    <t>AM_EVO</t>
  </si>
  <si>
    <t>Anzahl der Arzneimittelpatienten A10 (Antidiabetika)</t>
  </si>
  <si>
    <t>ATC_Code Like 'A10%'</t>
  </si>
  <si>
    <t>Anzahl der Arzneimittelpatienten mit A10 Verordnung. Arzneimittelpatienten, sind Versicherte, die (mindestens) ein Arzneimittel im Betrachtungszeitraum erhalten haben.</t>
  </si>
  <si>
    <t>Depression</t>
  </si>
  <si>
    <t>truven health analytics</t>
  </si>
  <si>
    <t>http://dossia.com/dashboard.html</t>
  </si>
  <si>
    <t>Anzahl der A10 AM-Verordnungen</t>
  </si>
  <si>
    <t>Anzahl antidiabetischer Arzneimittelverordnung im Beobachtungsintervall</t>
  </si>
  <si>
    <t>IS1_P28</t>
  </si>
  <si>
    <t>Distinct ATC_Code LIKE 'A10%'</t>
  </si>
  <si>
    <t>IS1_P30</t>
  </si>
  <si>
    <t>Anzahl Typ 2 Diabetiker in HMG016 ( Gefäßmanifestationen oder Koma oder Ketoazidose)</t>
  </si>
  <si>
    <t>Anzahl Typ-2-Diabetiker in HMG017 (sonstige Komplikationen)</t>
  </si>
  <si>
    <t>Anzahl Typ-2-Diabetiker in HMG019 (ohne Komplikationen)</t>
  </si>
  <si>
    <t xml:space="preserve">J/N
</t>
  </si>
  <si>
    <t>Groupingergebnis Armstrong</t>
  </si>
  <si>
    <t>IS1_V018</t>
  </si>
  <si>
    <t>IS1_V019</t>
  </si>
  <si>
    <t>IS1_V020</t>
  </si>
  <si>
    <t>IS1_V024</t>
  </si>
  <si>
    <t>IS1_V040</t>
  </si>
  <si>
    <t>IS1_V041</t>
  </si>
  <si>
    <t>IS1_V042</t>
  </si>
  <si>
    <t>IS1_V065</t>
  </si>
  <si>
    <t>IS1_V066</t>
  </si>
  <si>
    <t>IS1_V001</t>
  </si>
  <si>
    <t>IS1_V002</t>
  </si>
  <si>
    <t>IS1_V005</t>
  </si>
  <si>
    <t>IS1_V007</t>
  </si>
  <si>
    <t>IS1_V008</t>
  </si>
  <si>
    <t>IS1_V009</t>
  </si>
  <si>
    <t>IS1_V010</t>
  </si>
  <si>
    <t>IS1_V011</t>
  </si>
  <si>
    <t>IS1_V012</t>
  </si>
  <si>
    <t>IS1_V013</t>
  </si>
  <si>
    <t>IS1_V014</t>
  </si>
  <si>
    <t>IS1_V015</t>
  </si>
  <si>
    <t>IS1_V016</t>
  </si>
  <si>
    <t>IS1_V017</t>
  </si>
  <si>
    <t>IS1_V021</t>
  </si>
  <si>
    <t>IS1_V022</t>
  </si>
  <si>
    <t>IS1_V023</t>
  </si>
  <si>
    <t>IS1_V025</t>
  </si>
  <si>
    <t>IS1_V026</t>
  </si>
  <si>
    <t>IS1_V027</t>
  </si>
  <si>
    <t>IS1_V028</t>
  </si>
  <si>
    <t>IS1_V029</t>
  </si>
  <si>
    <t>IS1_V030</t>
  </si>
  <si>
    <t>IS1_V031</t>
  </si>
  <si>
    <t>IS1_V032</t>
  </si>
  <si>
    <t>IS1_V033</t>
  </si>
  <si>
    <t>IS1_V034</t>
  </si>
  <si>
    <t>IS1_V035</t>
  </si>
  <si>
    <t>IS1_V036</t>
  </si>
  <si>
    <t>IS1_V037</t>
  </si>
  <si>
    <t>IS1_V038</t>
  </si>
  <si>
    <t>IS1_V039</t>
  </si>
  <si>
    <t>IS1_V043</t>
  </si>
  <si>
    <t>IS1_V044</t>
  </si>
  <si>
    <t>IS1_V045</t>
  </si>
  <si>
    <t>IS1_V046</t>
  </si>
  <si>
    <t>IS1_V047</t>
  </si>
  <si>
    <t>IS1_V048</t>
  </si>
  <si>
    <t>IS1_V050</t>
  </si>
  <si>
    <t>IS1_V051</t>
  </si>
  <si>
    <t>IS1_V052</t>
  </si>
  <si>
    <t>IS1_V054</t>
  </si>
  <si>
    <t>IS1_V055</t>
  </si>
  <si>
    <t>IS1_V056</t>
  </si>
  <si>
    <t>IS1_V057</t>
  </si>
  <si>
    <t>IS1_V059</t>
  </si>
  <si>
    <t>IS1_V060</t>
  </si>
  <si>
    <t>IS1_V061</t>
  </si>
  <si>
    <t>IS1_V062</t>
  </si>
  <si>
    <t>IS1_V063</t>
  </si>
  <si>
    <t>IS1_V064</t>
  </si>
  <si>
    <t>IS1_V067</t>
  </si>
  <si>
    <t>Anzahl Arzneimittelpatienen A10</t>
  </si>
  <si>
    <t>IS1_P31</t>
  </si>
  <si>
    <t xml:space="preserve">Arzneimittelkosten der Antidiabetika (A10) </t>
  </si>
  <si>
    <t>AV_GKVAM_PAC</t>
  </si>
  <si>
    <t>Anzahl Generikaverordnungen bei oralen Antidiabetika (A10B)</t>
  </si>
  <si>
    <t>Anzahl der Verordnungen oraler Antidiabetika (A10B)</t>
  </si>
  <si>
    <t>Verordnungsanteil der Generika
an allen oralen Antidiabetika-Verordnungen</t>
  </si>
  <si>
    <t>Anzahl der Generikaverordnungen bei oralen Antidiabetika. Analog zur Berichterstattung des GAmSi.</t>
  </si>
  <si>
    <t>ATC_Code Like 'A10B%'</t>
  </si>
  <si>
    <t>IS1_P32</t>
  </si>
  <si>
    <t>Anzahl Generikaverordnungen pro PID</t>
  </si>
  <si>
    <t>Rückgabe in Profiltabelle (Ja/Nein vs Anzahl/Wert)</t>
  </si>
  <si>
    <t>J/N</t>
  </si>
  <si>
    <t>DMP_DOKU</t>
  </si>
  <si>
    <t xml:space="preserve">Anzahl Typ-2-Diabetiker mit
vollstationärer psychiatrischer Behandlung </t>
  </si>
  <si>
    <t>Anzahl Typ-2-Diabetiker mit
vollstationärer Behandlung als Tagesfall</t>
  </si>
  <si>
    <t>IS1_P33</t>
  </si>
  <si>
    <t>IS1_P34</t>
  </si>
  <si>
    <t>Bezeichner der Kenngröße</t>
  </si>
  <si>
    <t>Anzahl aller Versicherter</t>
  </si>
  <si>
    <t>Anzahl der Tagesdosen A10</t>
  </si>
  <si>
    <t>Anzahl Verordnungen festbetragsgeregelter Präparate A10</t>
  </si>
  <si>
    <t>Verordnungsanteil der
festbetragsgeregelten Wirkstoffe A10</t>
  </si>
  <si>
    <t>Summe der Tagesdosen A10</t>
  </si>
  <si>
    <t>count(ATC_Code Like 'A10%') GROUP BY PID_HASH</t>
  </si>
  <si>
    <t>Anzahl A10 Verordnungen pro PID</t>
  </si>
  <si>
    <t>Verordnete A10 Codes pro PID (nicht die Anzahl, sondern die ATC Codes 7stellig)</t>
  </si>
  <si>
    <t>Absolute Anzahl der verordneten Wirkstoffe (in Form des 7-stelligen ATC-Codes, nicht patientenbezogen). Für die dynamische Auswertung müssen die ATC-Codes in die Profiltabelle aufgenommen werden.</t>
  </si>
  <si>
    <t>ATC_Code Like 'A10%' GOUP BY PID</t>
  </si>
  <si>
    <t>Die Summe der Tagesdosen ergibt sich aus der Anzahl der verschriebenen Packungen pro Verordnung multipliziert mit der Packungsmenge (z.B. Anzahl Tabletten) multipliziert mit der Wirkstoffmenge pro Tablette geteilt durch die definierte Tagesdosis für den Wirkstoff gemäß WiDO.</t>
  </si>
  <si>
    <t>Errechnete Tagesdosen pro PID</t>
  </si>
  <si>
    <t>???</t>
  </si>
  <si>
    <t>Für jede Verordnung ATC_Code Like 'A10%' 
nimm Anzahl_Packungen und</t>
  </si>
  <si>
    <t xml:space="preserve">suche über PZN nach Packungsmenge und </t>
  </si>
  <si>
    <t>???(Basis:WiDO)</t>
  </si>
  <si>
    <t>multiplizieren mit Wirkstoffmenge pro Packung und</t>
  </si>
  <si>
    <t>teile durch DDD</t>
  </si>
  <si>
    <t>IS1_P35</t>
  </si>
  <si>
    <t>IS1_P36</t>
  </si>
  <si>
    <t>IS1_P39</t>
  </si>
  <si>
    <t>Anzahl A10B Verordnungen pro PID</t>
  </si>
  <si>
    <t xml:space="preserve">Anzahl der A10B Verordnungen pro PID </t>
  </si>
  <si>
    <t>Summe der Verordnungen oraler Antidiabetika (A10B)</t>
  </si>
  <si>
    <t>IS1_P40</t>
  </si>
  <si>
    <t>ATC_CODE Like 'A10%'</t>
  </si>
  <si>
    <t>Anzahl der Verordnnugen festbetragsgeregelter Präparate pro PID</t>
  </si>
  <si>
    <t>Beschreibung für Profiltabelle</t>
  </si>
  <si>
    <t>und FESTBETRAG = '2'</t>
  </si>
  <si>
    <t>Anzahl Typ 2 Diabetiker in HMG015 (Typ 2 Diabetes mit renalen oder multiplen Manifestationen</t>
  </si>
  <si>
    <t>IS1_P41</t>
  </si>
  <si>
    <t>Anzahl Verordnungen festbetragsgeregelter Präparate pro PID</t>
  </si>
  <si>
    <t>Anzahl verschiedener verordneter antidiabetischer Wirkstoffe</t>
  </si>
  <si>
    <t>Versicherter ist der MRSA (H)MG015 zugeordnet: Diabetes mit renalen oder multiplen Manifestationen. Diagnosen entweder Klinik oder ambulant mit M2Q-Kriterium</t>
  </si>
  <si>
    <t>IS1_P42</t>
  </si>
  <si>
    <t>IS1_P43</t>
  </si>
  <si>
    <t>IS1_P44</t>
  </si>
  <si>
    <t>Versicherter ist der MRSA (H)MG016 zugeordnet: Diabetes mit renalen oder multiplen Manifestationen. Diagnosen entweder Klinik oder ambulant mit M2Q-Kriterium</t>
  </si>
  <si>
    <t>Versicherter ist der MRSA (H)MG017 zugeordnet: Diabetes mit renalen oder multiplen Manifestationen. Diagnosen entweder Klinik oder ambulant mit M2Q-Kriterium</t>
  </si>
  <si>
    <t>Versicherter ist der MRSA (H)MG019 zugeordnet: Diabetes mit renalen oder multiplen Manifestationen. Diagnosen entweder Klinik oder ambulant mit M2Q-Kriterium</t>
  </si>
  <si>
    <t>IS1_P46</t>
  </si>
  <si>
    <t>IS1_P47</t>
  </si>
  <si>
    <t>IS1_P48</t>
  </si>
  <si>
    <t>DMP_Programm = '02'</t>
  </si>
  <si>
    <t>Anzahl Versicherter mit Auswahldiagnose in DMP-Programm 2</t>
  </si>
  <si>
    <t>IS1_P49</t>
  </si>
  <si>
    <t>Zahl AU Tage pro PID</t>
  </si>
  <si>
    <t xml:space="preserve">Anzahl Frauen bei Versicherten mit Auswahldiagnose </t>
  </si>
  <si>
    <t xml:space="preserve">Anzahl Männer bei Versicherten mit Auswahldiagnose </t>
  </si>
  <si>
    <t xml:space="preserve">Morbiditätsindex Versicherter mit Auswahldiagnose </t>
  </si>
  <si>
    <t>IS1_P51</t>
  </si>
  <si>
    <t>IS1_P53</t>
  </si>
  <si>
    <t>IS1_P55</t>
  </si>
  <si>
    <t>IS1_P57</t>
  </si>
  <si>
    <t>IS1_P59</t>
  </si>
  <si>
    <t>IS1_P61</t>
  </si>
  <si>
    <t>Kosten für jede PID</t>
  </si>
  <si>
    <t>Ambulante Kosten</t>
  </si>
  <si>
    <t>Ambulante Kosten bei Typ-2-Diabetes</t>
  </si>
  <si>
    <t>Arzneimittelkosten</t>
  </si>
  <si>
    <t>Arzneimittelkosten bei Typ-2-Diabetes</t>
  </si>
  <si>
    <t>Heilmittelkosten</t>
  </si>
  <si>
    <t>Heilmittelkosten bei Typ-2-Diabetes</t>
  </si>
  <si>
    <t>Hilfsmittelkosten</t>
  </si>
  <si>
    <t>Hilfsmittelkosten bei Typ-2-Diabetes</t>
  </si>
  <si>
    <t>Durchschnittliche Anzahl konsultierter Facharztdisziplinen bei allen 
Versicherten</t>
  </si>
  <si>
    <t>IS1_P62</t>
  </si>
  <si>
    <t>Anzahl fachärztlicher Beahndlungsfälle 
bei Versicherter mit Auswahldiagnose</t>
  </si>
  <si>
    <t>Anzahl Versicherter mit Auswahldiagnose  mit Notfallaufnahme</t>
  </si>
  <si>
    <t xml:space="preserve">Anzahl HA-Fälle Versicherter mit Auswahldiagnose </t>
  </si>
  <si>
    <t>IS1_P63</t>
  </si>
  <si>
    <t>IS1_P64</t>
  </si>
  <si>
    <t>Anzahl Arzneimittelpatienten bei Versicherten mit Auswahldiagnose</t>
  </si>
  <si>
    <t>IS1_P66</t>
  </si>
  <si>
    <t>IS1_P67</t>
  </si>
  <si>
    <t>Anzahl Versicherter mit Notfallaufnahme</t>
  </si>
  <si>
    <t>KH_FALL</t>
  </si>
  <si>
    <t>IS1_P69</t>
  </si>
  <si>
    <t>Anzahl HA-Fälle aller Versicherten</t>
  </si>
  <si>
    <t>IS1_P71</t>
  </si>
  <si>
    <t>IS1_P73</t>
  </si>
  <si>
    <t>IS1_P38</t>
  </si>
  <si>
    <t xml:space="preserve"> Anzahl der Arzneimittelverordnungen bei Versicherten mit Auswahldiagnose</t>
  </si>
  <si>
    <t>IS1_P75</t>
  </si>
  <si>
    <t>Kosten der antidiabetischen Verordnungen A10 für jede PID</t>
  </si>
  <si>
    <t>IS1_P77</t>
  </si>
  <si>
    <t>Anzahl Versicherter mit Auswahldiagnose als Hauptdiagnose bei vollstationärer Behandlung</t>
  </si>
  <si>
    <t>IS1_P78</t>
  </si>
  <si>
    <t>BEHANDLUNGSTYP=1 UND
HAUPTENTLASSUNGSDIAGNOSE LIKE 'E11%'</t>
  </si>
  <si>
    <t>Versicherte mit stationärer Hauptdiagnose Typ-2-Diabetes</t>
  </si>
  <si>
    <t>17 Nuklearmediziner</t>
  </si>
  <si>
    <t>10 Hautarzt</t>
  </si>
  <si>
    <t>11 Humangenetiker</t>
  </si>
  <si>
    <t>12 Laborarzt</t>
  </si>
  <si>
    <t>13 Arzt für Innere Medizin</t>
  </si>
  <si>
    <t>13.1 Angiologie</t>
  </si>
  <si>
    <t>13.2 Endokrinologie</t>
  </si>
  <si>
    <t>13.3 Gastroenterologie</t>
  </si>
  <si>
    <t>13.4 Hämatologie und Internistische Onkologie</t>
  </si>
  <si>
    <t>13.5 Kardiologie</t>
  </si>
  <si>
    <t>13.6 Nephrologie</t>
  </si>
  <si>
    <t>13.7 Pneumologie</t>
  </si>
  <si>
    <t>13.8 Rheumatologie</t>
  </si>
  <si>
    <t>14 Kinder- und Jugendpsychiater</t>
  </si>
  <si>
    <t>15 Mund-, Kiefer-, Gesichtschirurg</t>
  </si>
  <si>
    <t>18 Orthopäde</t>
  </si>
  <si>
    <t>20 Phoniater/Pädaudiologe</t>
  </si>
  <si>
    <t>24 Radiologe</t>
  </si>
  <si>
    <t>25 Strahlentherapeut</t>
  </si>
  <si>
    <t>Schlüsseltabelle: S_EBM_ARZTGRUPPE 2</t>
  </si>
  <si>
    <t>26 Urologe</t>
  </si>
  <si>
    <t>27 PRM-Arzt</t>
  </si>
  <si>
    <t>4 Kinder- und Jugendarzt</t>
  </si>
  <si>
    <t>5 Anästhesist</t>
  </si>
  <si>
    <t>6 Augenarzt</t>
  </si>
  <si>
    <t>7 Chirurg</t>
  </si>
  <si>
    <t>8 Frauenarzt</t>
  </si>
  <si>
    <t>9 HNO-Arzt</t>
  </si>
  <si>
    <t>Anzahl Versicherter mit Auswahldiagnose mit Krankengeldbezug</t>
  </si>
  <si>
    <t>Anzahl Versicherter mit Auswahldiagnose mit Arbeitsunfähigkeit</t>
  </si>
  <si>
    <t>IS1_P81</t>
  </si>
  <si>
    <t>IS1_P83</t>
  </si>
  <si>
    <t xml:space="preserve">Anteil Typ-2-Diabetiker ohne antidiabetische Arzneimittel (NVL Therapiestufe 1) </t>
  </si>
  <si>
    <t>HMG = 016/ Grouperjahr = Bezugsjahr</t>
  </si>
  <si>
    <t>HMG = 015/ Grouperjahr = Bezugsjahr</t>
  </si>
  <si>
    <t>HMG = 017/ Grouperjahr = Bezugsjahr</t>
  </si>
  <si>
    <t>HMG = 019/ Grouperjahr = Bezugsjahr</t>
  </si>
  <si>
    <t>Versicherte in DMP 2 Eingeschriebenen</t>
  </si>
  <si>
    <t xml:space="preserve">Anteil Typ-2-Diabetiker mit oraler antidiabetischer Monotherapie (NVL Therapiestufe 2) </t>
  </si>
  <si>
    <t>Anzahl Typ-2-Diabetiker ohne antidiabetische Arzneimittel</t>
  </si>
  <si>
    <t>IS1_P84</t>
  </si>
  <si>
    <t>ATC_CODE NOT LIKE 'A10%'</t>
  </si>
  <si>
    <t>Hat der Versicherte ein Antidiabetikum (A10) erhalten</t>
  </si>
  <si>
    <t>Anzahl Typ-2-Diabetiker mit oraler antidiabetischer Monotherapie</t>
  </si>
  <si>
    <t>IS1_P85</t>
  </si>
  <si>
    <t xml:space="preserve">Nur ein AM mit ATC_CODE IN A10B (keine Kombinationen aus mehreren A10B) und kein ATC_CODE IN A10A  </t>
  </si>
  <si>
    <t>Erhält der Versicherte ein einziges A10B AM, aber kein A10A oder weitere A10B AM</t>
  </si>
  <si>
    <t>Anzahl Typ-2-Diabetiker mit  antidiabetischer Kombinationstherapie</t>
  </si>
  <si>
    <t>IS1_P86</t>
  </si>
  <si>
    <t>Erhält der Versicherte zeitgleich mehrere Wirkstoffe A10</t>
  </si>
  <si>
    <t>Mindestens 2 AM ATC_CODE IN A10B oder mindestens 1 AM mit ATC_CODE IN A10A</t>
  </si>
  <si>
    <t>Summe der Nettoarzneimittelkosten  A10</t>
  </si>
  <si>
    <t>BETRAG_BRUTTO - BETRAG_ZUZAHLUNG pro PID</t>
  </si>
  <si>
    <t>Die Zuordnung der FG erfolgt auf Grundlage einer modifizierten Version der FG, welche im EBM ausgewiesen werden</t>
  </si>
  <si>
    <t>00 ungültiger Wert</t>
  </si>
  <si>
    <t>01 Allgemeinmedizin</t>
  </si>
  <si>
    <t>02 hausärztlicher Praktischer Arzt/Arzt ohne Facharzt-Weiterbildung</t>
  </si>
  <si>
    <t>03 hausärztliche Innere Medizin</t>
  </si>
  <si>
    <t>04 Anästhesiologie</t>
  </si>
  <si>
    <t>05 Augenheilkunde</t>
  </si>
  <si>
    <t>06 Chirurgie</t>
  </si>
  <si>
    <t>07 Gefäßchirurgie</t>
  </si>
  <si>
    <t>08 Visceralchirurgie</t>
  </si>
  <si>
    <t>09 Kinderchirurgie</t>
  </si>
  <si>
    <t>10 Orthopädie (und Unfallchirurgie)</t>
  </si>
  <si>
    <t>11 SP Unfallchirurgie</t>
  </si>
  <si>
    <t>12 Rheumatologie (der ehemaligen Orthopädie)</t>
  </si>
  <si>
    <t>13 Plastische Chirurgie</t>
  </si>
  <si>
    <t>14 Thoraxchirurgie</t>
  </si>
  <si>
    <t>15 Frauenheilkunde</t>
  </si>
  <si>
    <t>16 Gynäkologische Endokrinologie und Reproduktionsmedizin</t>
  </si>
  <si>
    <t>17 Gynäkologische Onkologie</t>
  </si>
  <si>
    <t>18 Spezielle Geburtshilfe und Perinatalmedizin</t>
  </si>
  <si>
    <t>19 Hals-Nasen-Ohrenheilkunde</t>
  </si>
  <si>
    <t>20 Phoniatrie/Pädaudiologie</t>
  </si>
  <si>
    <t>21 Haut- und Geschlechtskrankheiten</t>
  </si>
  <si>
    <t>22 Humangenetik</t>
  </si>
  <si>
    <t>23 fachärztliche Innere Medizin</t>
  </si>
  <si>
    <t>24 Angiologie</t>
  </si>
  <si>
    <t>25 Endokrinologie/Diabetologie</t>
  </si>
  <si>
    <t>26 Gastroenterologie</t>
  </si>
  <si>
    <t>27 Hämatologie/Onkologie</t>
  </si>
  <si>
    <t>28 Kardiologie</t>
  </si>
  <si>
    <t>29 Nephrologie</t>
  </si>
  <si>
    <t>30 Pneumologie</t>
  </si>
  <si>
    <t>31 Rheumatologie (der Inneren Medizin)</t>
  </si>
  <si>
    <t>32 Geriatrie</t>
  </si>
  <si>
    <t>33 Infektiologie</t>
  </si>
  <si>
    <t>34 hausärztliche Kinder- und Jugendmedizin</t>
  </si>
  <si>
    <t>35 hausärztliche Kinder-Hämatologie</t>
  </si>
  <si>
    <t>36 hausärztliche Kinder-Kardiologie</t>
  </si>
  <si>
    <t>37 hausärztliche Neonatologie</t>
  </si>
  <si>
    <t>38 hausärztliche Neuropädiatrie/Kinderneuropsychiatrie</t>
  </si>
  <si>
    <t>39 hausärztliche Kinder-Pneumologie</t>
  </si>
  <si>
    <t>40 fachärztliche Kinder- und Jugendmedizin</t>
  </si>
  <si>
    <t>41 fachärztliche Kinder-Hämatologie</t>
  </si>
  <si>
    <t>42 fachärztliche Kinder-Kardiologie</t>
  </si>
  <si>
    <t>43 fachärztliche Neonatologie</t>
  </si>
  <si>
    <t>44 fachärztliche Neuropädiatrie/Kinderneuropsychiatrie</t>
  </si>
  <si>
    <t>45 fachärztliche Kinder-Pneumologie</t>
  </si>
  <si>
    <t>46 Kinder- und Jugendmedizin mit Schwerpunkt u. Teilnahme an</t>
  </si>
  <si>
    <t>der HA/FA-Versorgung</t>
  </si>
  <si>
    <t>47 Kinder- und Jugendpsychiatrie und -psychotherapie</t>
  </si>
  <si>
    <t>48 Laboratoriumsmedizin</t>
  </si>
  <si>
    <t>49 Mikrobiologie, Virologie und Infektionsepidemiologie</t>
  </si>
  <si>
    <t>50 Mund-Kiefer-Gesichtschirurgie</t>
  </si>
  <si>
    <t>51 Nervenheilkunde/Neurologie und Psychiatrie</t>
  </si>
  <si>
    <t>52 Neurochirurgie</t>
  </si>
  <si>
    <t>53 Neurologie</t>
  </si>
  <si>
    <t>54 Nuklearmedizin</t>
  </si>
  <si>
    <t>55 Neuropathologie</t>
  </si>
  <si>
    <t>56 Pathologie</t>
  </si>
  <si>
    <t>57 Physikalische und Rehabilitative Medizin/Physiotherapie</t>
  </si>
  <si>
    <t>58 Psychiatrie/Psychiatrie und Psychotherapie</t>
  </si>
  <si>
    <t>59 Forensische Psychiatrie</t>
  </si>
  <si>
    <t>60 Psychosomatische Medizin und Psychotherapie</t>
  </si>
  <si>
    <t>61 Psychotherapeutisch tätiger Arzt</t>
  </si>
  <si>
    <t>62 Radiologie</t>
  </si>
  <si>
    <t>63 Kinderradiologie</t>
  </si>
  <si>
    <t>64 Neuroradiologie</t>
  </si>
  <si>
    <t>65 Strahlentherapie</t>
  </si>
  <si>
    <t>66 Transfusionsmedizin</t>
  </si>
  <si>
    <t>67 Urologie</t>
  </si>
  <si>
    <t>68 Psychologischer Psychotherapeut</t>
  </si>
  <si>
    <t>69 Kinder- und Jugendlichen-Psychotherapeut</t>
  </si>
  <si>
    <t>70 zur freien Verfügung für die KVen</t>
  </si>
  <si>
    <t>71 zur freien Verfügung für die KVen</t>
  </si>
  <si>
    <t>72 zur freien Verfügung für die KVen</t>
  </si>
  <si>
    <t>73 zur freien Verfügung für die KVen</t>
  </si>
  <si>
    <t>74 zur freien Verfügung für die KVen</t>
  </si>
  <si>
    <t>75 zur freien Verfügung für die KVen</t>
  </si>
  <si>
    <t>76 zur freien Verfügung für die KVen</t>
  </si>
  <si>
    <t>77 zur freien Verfügung für die KVen</t>
  </si>
  <si>
    <t>78 zur freien Verfügung für die KVen</t>
  </si>
  <si>
    <t>79 zur freien Verfügung für die KVen</t>
  </si>
  <si>
    <t>80 zur freien Verfügung für die KVen</t>
  </si>
  <si>
    <t>81 zur freien Verfügung für die KVen</t>
  </si>
  <si>
    <t>82 zur freien Verfügung für die KVen</t>
  </si>
  <si>
    <t>83 zur freien Verfügung für die KVen</t>
  </si>
  <si>
    <t>84 zur freien Verfügung für die KVen</t>
  </si>
  <si>
    <t>85 zur freien Verfügung für die KVen</t>
  </si>
  <si>
    <t>86 zur freien Verfügung für die KVen</t>
  </si>
  <si>
    <t>87 zur freien Verfügung für die KVen</t>
  </si>
  <si>
    <t>88 zur freien Verfügung für die KVen</t>
  </si>
  <si>
    <t>89 zur freien Verfügung für die KVen</t>
  </si>
  <si>
    <t>90 zur freien Verfügung für die KVen</t>
  </si>
  <si>
    <t>91 zur freien Verfügung für die KVen</t>
  </si>
  <si>
    <t>92 zur freien Verfügung für die KVen</t>
  </si>
  <si>
    <t>93 zur freien Verfügung für die KVen</t>
  </si>
  <si>
    <t>94 zur freien Verfügung für die KVen</t>
  </si>
  <si>
    <t>95 zur freien Verfügung für die KVen</t>
  </si>
  <si>
    <t>96 zur freien Verfügung für die KVen</t>
  </si>
  <si>
    <t>97 zur freien Verfügung für die KVen</t>
  </si>
  <si>
    <t>98 zur freien Verfügung für die KVen</t>
  </si>
  <si>
    <t>99 weitere Fachgruppen</t>
  </si>
  <si>
    <t>Enthaltene FGs</t>
  </si>
  <si>
    <t>52, 53</t>
  </si>
  <si>
    <t>51, 58, 59</t>
  </si>
  <si>
    <t>19 Pathologie</t>
  </si>
  <si>
    <t>55, 56</t>
  </si>
  <si>
    <t>62,63,64</t>
  </si>
  <si>
    <t>60,61,68</t>
  </si>
  <si>
    <t>01,02,03</t>
  </si>
  <si>
    <t>6,7,8,9,10,11,13,14</t>
  </si>
  <si>
    <t>15,16,17,18</t>
  </si>
  <si>
    <t>34,35,36,37,38,39,40,41,42,43,44,45,46</t>
  </si>
  <si>
    <t>16 Neurologie/ Neurochirurgie</t>
  </si>
  <si>
    <t>47, 69</t>
  </si>
  <si>
    <t>Mikrobiologie</t>
  </si>
  <si>
    <t>Transfusionsmedizin</t>
  </si>
  <si>
    <t>Andere Fachgruppen</t>
  </si>
  <si>
    <t>Code Bezeichnung FG nach LANR</t>
  </si>
  <si>
    <t>70-99</t>
  </si>
  <si>
    <t>Interne Nummer</t>
  </si>
  <si>
    <t xml:space="preserve"> Infektiologie</t>
  </si>
  <si>
    <t xml:space="preserve"> Geriatrie</t>
  </si>
  <si>
    <t>Prävalenz</t>
  </si>
  <si>
    <t>0-19</t>
  </si>
  <si>
    <t>20-39</t>
  </si>
  <si>
    <t>40-59</t>
  </si>
  <si>
    <t>60-79</t>
  </si>
  <si>
    <t>&gt; 79</t>
  </si>
  <si>
    <t>Alle</t>
  </si>
  <si>
    <t xml:space="preserve"> </t>
  </si>
  <si>
    <t>Anteil Typ-2-Diabetiker in HMG015 (renale oder multiple Komplikationen)</t>
  </si>
  <si>
    <t>Anteil Typ 2 Diabetiker in HMG016 ( Gefäßmanifestationen oder Koma oder Ketoazidose)</t>
  </si>
  <si>
    <t>Anteil Typ-2-Diabetiker in HMG017 (sonstige Komplikationen)</t>
  </si>
  <si>
    <t>Anteil Typ-2-Diabetiker in HMG019 (ohne Komplikationen)</t>
  </si>
  <si>
    <t>Anzahl fachärztlicher Behandlungsfälle 
bei allen Versicherten</t>
  </si>
  <si>
    <t>Anzahl Arzneimittelpatienten A10</t>
  </si>
  <si>
    <t>Anzahl der Tagesdosen antidiabetischer Arzneimittel (A10) pro Patient</t>
  </si>
  <si>
    <t>Anzahl der Verordnungen antidiabetischer Arzneimittel (A10) pro Patient</t>
  </si>
  <si>
    <t>Anteil der Patienten mit hohem
Arzneimittelversorgungsbedarf</t>
  </si>
  <si>
    <t>ATC</t>
  </si>
  <si>
    <t>ATC_Code enthält A10A oder A10B</t>
  </si>
  <si>
    <t>Anzahl der Codes (z.B. 127)</t>
  </si>
  <si>
    <t>Betrag_Zuzahlung derzeit in CSS nicht vorhanden
Ab Januar Netto ausrechnen</t>
  </si>
  <si>
    <t xml:space="preserve">Fester Wert </t>
  </si>
  <si>
    <t>hierarchisiert!</t>
  </si>
  <si>
    <t>Krankheit</t>
  </si>
  <si>
    <t>Intestinale Infektionen</t>
  </si>
  <si>
    <t>Bakterielle Zoonosen und andere schwerwiegende bakterielle Infektionen</t>
  </si>
  <si>
    <t>Tuberkulose, exkl. des Zentralnervensystems</t>
  </si>
  <si>
    <t>Streptokokken-Pharyngitis / Scharlach</t>
  </si>
  <si>
    <t>Sepsis</t>
  </si>
  <si>
    <t>Geschlechtskrankheiten, exkl. Neurosyphilis</t>
  </si>
  <si>
    <t>Sonstige Spirochäteninfektionen</t>
  </si>
  <si>
    <t>Lyme disease / Borreliose</t>
  </si>
  <si>
    <t>Chlamydieninfektionen</t>
  </si>
  <si>
    <t>Rickettsiosen</t>
  </si>
  <si>
    <t>Herpes simplex</t>
  </si>
  <si>
    <t>Herpes zoster (Gürtelrose), exkl. neurologische Komplikationen</t>
  </si>
  <si>
    <t>Virale Hepatitis A und unspezifizierte Hepatitis, ohne Leberkoma</t>
  </si>
  <si>
    <t>HIV / AIDS</t>
  </si>
  <si>
    <t>Infektionen durch opportunistische Erreger</t>
  </si>
  <si>
    <t>Andere virale Infektionen</t>
  </si>
  <si>
    <t>Dermatophytose (Pilzerkrankungen der Haut, z.B. Fußpilz)</t>
  </si>
  <si>
    <t>Mykosen</t>
  </si>
  <si>
    <t>Protozoenkrankheiten (inkl. Malaria)</t>
  </si>
  <si>
    <t>Helminthosen</t>
  </si>
  <si>
    <t>Parasitenbefall der Haut</t>
  </si>
  <si>
    <t>Spätfolgen von Infektionen, exkl. des Zentralnervensystems</t>
  </si>
  <si>
    <t>Andere Infektionen</t>
  </si>
  <si>
    <t>Bösartige Neubildungen der Lippe, der Mundhöhle und des Pharynx</t>
  </si>
  <si>
    <t>Bösartige Neubildungen der Verdauungsorgane</t>
  </si>
  <si>
    <t>Bösartige Neubildungen der Atmungsorgane und sonstiger intrathorakaler Organe</t>
  </si>
  <si>
    <t>Bösartige Neubildungen der Niere, der Harnwege und der Nebenniere</t>
  </si>
  <si>
    <t>Bösartige Neubildungen der Knochen, des Stütz- und Weichteilgewebes</t>
  </si>
  <si>
    <t>Malignes Melanom</t>
  </si>
  <si>
    <t>Bösartige Neubildungen der Haut</t>
  </si>
  <si>
    <t>Bösartige Neubildungen der Brustdrüse</t>
  </si>
  <si>
    <t>Bösartige Neubildungen der Genitalorgane</t>
  </si>
  <si>
    <t>Bösartige Neubildungen des Auges, Gehirns und sonstiger Teile des Zentralnervensystems einschließlich Hypo- und Epiphyse</t>
  </si>
  <si>
    <t>Bösartige Neubildungen der Schilddrüse, Nebenschilddrüse, Paraganglien sowie weiterer endokriner Drüsen</t>
  </si>
  <si>
    <t>Bösartige Neubildungen sekundärer, nicht näher bezeichneter oder multipler Lokalisation (inkl. Komplikationen)</t>
  </si>
  <si>
    <t>Lymphome und Leukämien</t>
  </si>
  <si>
    <t>Carcinoma in situ</t>
  </si>
  <si>
    <t>Gutartige Neubildungen der Mundhöhle, des Pharynx und der Verdauungsorgane</t>
  </si>
  <si>
    <t>Gutartige Neubildungen des Mittelohres, der Atmungsorgane und sonstiger, nicht näher bezeichneter intrathorakaler Organe</t>
  </si>
  <si>
    <t>Gutartige Neubildungen des Knochens und des Gelenkknorpels, der Haut, des Bindegewebes und anderer Weichteilgewebe</t>
  </si>
  <si>
    <t>Gutartige Neubildungen der weiblichen und männlichen Genitalorgane sowie der Harnorgane</t>
  </si>
  <si>
    <t>Gutartige Neubildungen endokriner Drüsen, des Auges, des ZNS und an sonstigen und nicht näher bezeichneten Lokalisationen</t>
  </si>
  <si>
    <t>Neubildungen unsicheren oder unbekannten Verhaltens unterschiedlicher Organe</t>
  </si>
  <si>
    <t>Myeloproliferative/myelodysplastische Erkrankungen</t>
  </si>
  <si>
    <t>Megaloblastische Anämie und andere Mangelanämien (perniziöse Anämie / Folsäuremangel)</t>
  </si>
  <si>
    <t>Hereditäre hämolytische Anämien</t>
  </si>
  <si>
    <t>Erworbene hämolytische Anämien</t>
  </si>
  <si>
    <t>Aplastische und sideroblastische Anämien</t>
  </si>
  <si>
    <t>Anämie bei chronischen, andernorts klassifizierten Krankheiten (ohne bösartige Neubildungen)</t>
  </si>
  <si>
    <t>Koagulopathien, Purpura und sonstige hämorrhagische Diathesen</t>
  </si>
  <si>
    <t>Agranulozytose und Neutropenie</t>
  </si>
  <si>
    <t>Sonstige Erkrankungen des Immunsystems</t>
  </si>
  <si>
    <t>Andere und nicht näher bezeichnete Erkrankungen des Blutes</t>
  </si>
  <si>
    <t>Neugeborenen-Hypothyreose (Kretinismus)</t>
  </si>
  <si>
    <t>Struma (v.a. Jodmangelstruma)</t>
  </si>
  <si>
    <t>Thyreotoxikose, einschließlich Morbus Basedow</t>
  </si>
  <si>
    <t>Schilddrüsen-Erkrankungen, exkl. Struma und Thyreotoxikose</t>
  </si>
  <si>
    <t>Diabetes mellitus</t>
  </si>
  <si>
    <t>Hypoglykämien</t>
  </si>
  <si>
    <t>Sonstige Störungen der inneren Sekretion des Pankreas</t>
  </si>
  <si>
    <t>Schwerwiegende metabolische oder endokrine Störungen</t>
  </si>
  <si>
    <t>Ovarielle Dysfunktion</t>
  </si>
  <si>
    <t>Testikuläre Dysfunktion</t>
  </si>
  <si>
    <t>Energie- und Eiweißmangelernährung</t>
  </si>
  <si>
    <t>Vitamin B-Mangel</t>
  </si>
  <si>
    <t>Andere Formen der Avitaminosen</t>
  </si>
  <si>
    <t>Mangel an Spurenelementen</t>
  </si>
  <si>
    <t>Sonstige alimentäre Mangelzustände</t>
  </si>
  <si>
    <t>Adipositas (mit Krankheitsbezug)</t>
  </si>
  <si>
    <t>Hypervitaminosen und andere Formen der Hyperalimentation</t>
  </si>
  <si>
    <t>Laktoseintoleranz, andere / nicht näher bezeichnete Störungen des Kohlenhydratstoffwechsels</t>
  </si>
  <si>
    <t>Störungen des Fettstoffwechsels (zu hohes Cholesterin), exkl. Lipidosen</t>
  </si>
  <si>
    <t>Sonstige und nicht näher bezeichnete Stoffwechselstörungen</t>
  </si>
  <si>
    <t>Demenz (einschließlich Alzheimer Erkrankung und vaskuläre Demenz)</t>
  </si>
  <si>
    <t>Delir und Enzephalopathie</t>
  </si>
  <si>
    <t>Nicht-psychotisch organische Störung</t>
  </si>
  <si>
    <t>Schwerwiegender Alkohol- und Drogen-Missbrauch</t>
  </si>
  <si>
    <t>Psychische und Verhaltensstörungen durch Tabak</t>
  </si>
  <si>
    <t>Schizophrenie, schizotype und wahnhafte Störungen</t>
  </si>
  <si>
    <t>Bipolare affektive Störungen</t>
  </si>
  <si>
    <t>Angst- und Zwangsspektrumsstörungen</t>
  </si>
  <si>
    <t>Akute schwerwiegende Belastungsreaktion und sonstige Anpassungsstörungen</t>
  </si>
  <si>
    <t>Somatoforme Störungen / Dissoziative Störungen</t>
  </si>
  <si>
    <t>Chronischer Schmerz</t>
  </si>
  <si>
    <t>Essstörungen</t>
  </si>
  <si>
    <t>Persönlichkeits- und Verhaltensstörungen</t>
  </si>
  <si>
    <t>Leichter / nicht näher bezeichneter Entwicklungsrückstand / Lernbehinderung</t>
  </si>
  <si>
    <t>Mäßiger Entwicklungsrückstand / Lernbehinderung</t>
  </si>
  <si>
    <t>Schwerer oder schwerster Entwicklungsrückstand / Intelligenzminderung</t>
  </si>
  <si>
    <t>Entwicklungsstörungen</t>
  </si>
  <si>
    <t>Tiefgreifende Entwicklungsstörung</t>
  </si>
  <si>
    <t>Verhaltens- und emotionale Störungen mit Beginn in der Kindheit und Jugend</t>
  </si>
  <si>
    <t>Andere psychische Erkrankungen</t>
  </si>
  <si>
    <t>Nicht virale Meningitis / Enzephalitis</t>
  </si>
  <si>
    <t>Virale Meningitis / Enzephalitis</t>
  </si>
  <si>
    <t>Meningitis unbekannter Ursache</t>
  </si>
  <si>
    <t>Spätfolgen von Infektionen des Zentralnervensystems</t>
  </si>
  <si>
    <t>Systematrophien, die vorwiegend das Zentralnervensystem betreffen</t>
  </si>
  <si>
    <t>Morbus Parkinson und andere Basalganglienerkrankungen</t>
  </si>
  <si>
    <t>Sekundärer Parkinsonismus und andere extrapyramidale Bewegungsstörungen</t>
  </si>
  <si>
    <t>Sonstige degenerative Krankheiten des Nervensystems</t>
  </si>
  <si>
    <t>Multiple Sklerose und andere demyelisierende Erkrankungen des ZNS</t>
  </si>
  <si>
    <t>Epilepsie</t>
  </si>
  <si>
    <t>Migräne-Kopfschmerz</t>
  </si>
  <si>
    <t>Cluster-Kopfschmerz</t>
  </si>
  <si>
    <t>Sonstige näher bezeichnete Kopfschmerzsyndrome</t>
  </si>
  <si>
    <t>Verschluss extrakranieller hirnversorgender Gefäße und transitorische ischämische Attacken</t>
  </si>
  <si>
    <t>Schlaganfall und Komplikationen</t>
  </si>
  <si>
    <t>Zerebrale Atherosklerose und Aneurysmen</t>
  </si>
  <si>
    <t>Schlafapnoe, Narkolepsie und Kataplexie</t>
  </si>
  <si>
    <t>Trigeminusneuralgie, Erkrankungen des Nervus fazialis und anderer Hirnnerven</t>
  </si>
  <si>
    <t>Erkrankungen der Nervenwurzeln / Plexus</t>
  </si>
  <si>
    <t>Läsionen von Nervenwurzeln / Plexus</t>
  </si>
  <si>
    <t>(Mono)neuropathien</t>
  </si>
  <si>
    <t>Nervenverletzungen, exkl. Verletzungen des Rückenmarks und des Gehirns</t>
  </si>
  <si>
    <t>Entzündliche / toxische Neuropathie</t>
  </si>
  <si>
    <t>Periphere Neuropathie / Myopathie</t>
  </si>
  <si>
    <t>Erkrankungen der motorischen Endplatte / Myasthenia gravis</t>
  </si>
  <si>
    <t>Muskeldystrophie</t>
  </si>
  <si>
    <t>Ausgeprägte schwere Lähmungen / Verletzungen des Rückenmarks / Angeborene Fehlbildungen des Nervensystems</t>
  </si>
  <si>
    <t>Erkrankungen des autonomen Nervensystems</t>
  </si>
  <si>
    <t>Hydrozephalus und andere schwerwiegende Hirnschädigungen</t>
  </si>
  <si>
    <t>Anderer / nicht näher bezeichneter Krankheitszustand des Zentralnervensystems</t>
  </si>
  <si>
    <t>Kongenitale Anomalien des Auges</t>
  </si>
  <si>
    <t>Augenverletzung</t>
  </si>
  <si>
    <t>Fremdkörper im Ohr / in der Nase / im Rachen / im Kehlkopf</t>
  </si>
  <si>
    <t>Schwere Entzündung des Auges</t>
  </si>
  <si>
    <t>Uveitis</t>
  </si>
  <si>
    <t>Katarakt</t>
  </si>
  <si>
    <t>Netzhautablösung</t>
  </si>
  <si>
    <t>Netzhautriß ohne Netzhautablösung</t>
  </si>
  <si>
    <t>Andere und nicht näher bezeichnete Erkrankungen der Netzhaut</t>
  </si>
  <si>
    <t>Netzhautgefäßverschluss</t>
  </si>
  <si>
    <t>Makuladegeneration</t>
  </si>
  <si>
    <t>Sonstige Affektionen der Netzhaut</t>
  </si>
  <si>
    <t>Glaukom</t>
  </si>
  <si>
    <t>Affektionen des Glaskörpers und des Augapfels</t>
  </si>
  <si>
    <t>Erkrankungen des Nervus opticus und der Sehbahn, einschließlich Optikusneuritis</t>
  </si>
  <si>
    <t>Refraktionsanomalien und Akkomodationsstörungen (z.B. Kurzsichtigkeit)</t>
  </si>
  <si>
    <t>Blindheit, Sehverlust</t>
  </si>
  <si>
    <t>Andere und nicht näher bezeichnete Augenerkrankungen</t>
  </si>
  <si>
    <t>Schwerwiegende Entzündungen des Ohres</t>
  </si>
  <si>
    <t>Mittelohrentzündung, exkl. chronisch-eitrige Formen</t>
  </si>
  <si>
    <t>Chronisch mesotympanale eitrige Otitis media</t>
  </si>
  <si>
    <t>Morbus Ménière</t>
  </si>
  <si>
    <t>Schwindel, exkl. Morbus Ménière</t>
  </si>
  <si>
    <t>Hörverlust</t>
  </si>
  <si>
    <t>Andere Erkrankungen des Ohrs</t>
  </si>
  <si>
    <t>Rheumatisches Fieber / rheumatische Herzerkrankung</t>
  </si>
  <si>
    <t>Erkrankungen der Herzklappen</t>
  </si>
  <si>
    <t>Hypertonie</t>
  </si>
  <si>
    <t>Ischämische Herzkrankheit</t>
  </si>
  <si>
    <t>Pulmonale Herzkrankheit und Erkrankungen des Lungenkreislaufes</t>
  </si>
  <si>
    <t>Perikarditis und andere Erkrankungen des Perikards</t>
  </si>
  <si>
    <t>Akute Endokarditis / Myokarditis</t>
  </si>
  <si>
    <t>AV-Block II. und III. Grades sowie sinoatriale Blockierungen</t>
  </si>
  <si>
    <t>Andere Reizleitungsstörungen / Arrhythmien</t>
  </si>
  <si>
    <t>Ventrikuläre Tachykardie / Arrhythmie, Herzstillstand</t>
  </si>
  <si>
    <t>Vorhofarrhythmie</t>
  </si>
  <si>
    <t>Extrasystolen</t>
  </si>
  <si>
    <t>Herzinsuffizienz</t>
  </si>
  <si>
    <t>Andere und nicht näher bezeichnete Herzerkrankungen</t>
  </si>
  <si>
    <t>Atherosklerose, periphere Gefäßerkrankung</t>
  </si>
  <si>
    <t>Rupturiertes Aortenaneurysma</t>
  </si>
  <si>
    <t>Aortenaneurysma, ohne Erwähnung einer Ruptur</t>
  </si>
  <si>
    <t>Arterielles Aneurysma (exkl. d. Aorta)</t>
  </si>
  <si>
    <t>Gefäßerkrankungen der Niere (Embolie, Parenchymblutung, Nierenvenenthrombose, Niereninfarkt)</t>
  </si>
  <si>
    <t>Arterielle Embolie und Thrombose</t>
  </si>
  <si>
    <t>Erkrankungen der Kapillaren</t>
  </si>
  <si>
    <t>Tiefe Venenthrombose</t>
  </si>
  <si>
    <t>Thrombophlebitis, exkl. tiefer Venen</t>
  </si>
  <si>
    <t>Varizen</t>
  </si>
  <si>
    <t>Andere Erkrankungen des Gefäßsystems / Postthrombotisches Syndrom (chronisch venöse Insuffizienz)</t>
  </si>
  <si>
    <t>Sonstige Venenerkrankungen</t>
  </si>
  <si>
    <t>Nicht-infektiöse Erkrankungen des Lymphsystems</t>
  </si>
  <si>
    <t>Hypotonie</t>
  </si>
  <si>
    <t>Sonstige (näher bezeichnete) Erkrankungen des Kreislaufsystems</t>
  </si>
  <si>
    <t>Akute Infektion der Nasen-Rachen-Schleimhäute (z.B. grippaler Infekt)</t>
  </si>
  <si>
    <t>Influenza ohne Pneumonie</t>
  </si>
  <si>
    <t>Pneumonie und andere infektiöse Lungenerkrankungen</t>
  </si>
  <si>
    <t>Akute Bronchitis und Bronchiolitis</t>
  </si>
  <si>
    <t>Chronische Sinusitis</t>
  </si>
  <si>
    <t>Nasenpolypen / Allergische Rhinitis (z.B. Heuschnupfen)</t>
  </si>
  <si>
    <t>Erkrankungen des Kehlkopfs und der Stimmbänder</t>
  </si>
  <si>
    <t>Andere Erkrankungen der oberen Atemwege</t>
  </si>
  <si>
    <t>Einfache bzw. nicht näher bezeichnete chronische Bronchitis</t>
  </si>
  <si>
    <t>Mukoviszidose</t>
  </si>
  <si>
    <t>Emphysem / Chronische obstruktive Bronchitis</t>
  </si>
  <si>
    <t>Asthma bronchiale</t>
  </si>
  <si>
    <t>Sarkoidose</t>
  </si>
  <si>
    <t>Lungenkrankheiten durch exogene Substanzen</t>
  </si>
  <si>
    <t>Fremdkörper in der Luftröhre / im Bronchus / in der Lunge</t>
  </si>
  <si>
    <t>Akutes Lungenödem und respiratorische Insuffizienz</t>
  </si>
  <si>
    <t>Löffler-Syndrom</t>
  </si>
  <si>
    <t>Postinflammatorische und interstitielle Lungenfibrose</t>
  </si>
  <si>
    <t>Sonstige Krankheiten der Pleura</t>
  </si>
  <si>
    <t>Andere und nicht näher bezeichnete Erkrankungen der Lunge oder des respiratorischen Systems</t>
  </si>
  <si>
    <t>Erkrankungen der Zähne, des Zahnfleischs und des Kiefers (z.B. Gingivitis, Parodontitis apicalis)</t>
  </si>
  <si>
    <t>Erkrankungen der Speicheldrüsen</t>
  </si>
  <si>
    <t>Andere Erkrankungen der Mundhöhle / der Zunge / des Kiefers</t>
  </si>
  <si>
    <t>Angeborene Anomalien des Ohrs, des Gesichts, des Halses, der Nase, des Munds und des Rachens</t>
  </si>
  <si>
    <t>Erkrankungen des Ösophagus</t>
  </si>
  <si>
    <t>Ösophagusatresie / -stenose, andere angeborene gastrointestinale Anomalien (Alter &gt; 1 Jahr)</t>
  </si>
  <si>
    <t>Peptisches Ulkus, gastrointestinale Blutung und/oder Perforation</t>
  </si>
  <si>
    <t>Störungen / Symptome an Magen / Darm (exkl. Obstruktion, Ulkus und Blutung)</t>
  </si>
  <si>
    <t>Obstruktion des Pylorus / des Duodenums</t>
  </si>
  <si>
    <t>Appendizitis, auch mit Perforation und Peritonitis</t>
  </si>
  <si>
    <t>Eingeweidebruch mit Komplikationen</t>
  </si>
  <si>
    <t>Eingeweidebruch ohne Komplikationen</t>
  </si>
  <si>
    <t>Chronisch entzündliche Darmerkrankung (Morbus Crohn / Colitis ulcerosa)</t>
  </si>
  <si>
    <t>Mesenterialarterieninfarkt, intestinale Durchblutungsinsuffizienz</t>
  </si>
  <si>
    <t>Ileus</t>
  </si>
  <si>
    <t>Darmdivertikel</t>
  </si>
  <si>
    <t>Erkrankungen des Anus / Rektums</t>
  </si>
  <si>
    <t>Hämorrhoiden</t>
  </si>
  <si>
    <t>Darmabszess, Fistel und andere näher bezeichnete Erkrankungen</t>
  </si>
  <si>
    <t>Peritonitis</t>
  </si>
  <si>
    <t>Erkrankungen des Bauchfells, exkl. Peritonitis</t>
  </si>
  <si>
    <t>Leberzirrhose (inkl. Komplikationen)</t>
  </si>
  <si>
    <t>Akute schwere Lebererkrankung</t>
  </si>
  <si>
    <t>Chronische Hepatitis</t>
  </si>
  <si>
    <t>Toxische, nicht virale Hepatitis und andere Lebererkrankungen</t>
  </si>
  <si>
    <t>Gallensteine mit Cholezystitis und andere Erkrankungen der Gallenblase</t>
  </si>
  <si>
    <t>Erkrankungen  der Gallenblase und -wege</t>
  </si>
  <si>
    <t>Näher bezeichnete Erkrankung der Gallenwege (Cholangitis, Verschluß, Perforation)</t>
  </si>
  <si>
    <t>Erkrankungen des Pankreas</t>
  </si>
  <si>
    <t>Intestinale Malabsorption</t>
  </si>
  <si>
    <t>Andere und nicht näher bezeichnete Störungen des Verdauungssystems</t>
  </si>
  <si>
    <t>Fremdkörper im Gastrointestinaltrakt</t>
  </si>
  <si>
    <t>Schwerwiegende bakterielle Hautinfektionen</t>
  </si>
  <si>
    <t>Pemphiguskrankheiten und Pemphigoidkrankheiten</t>
  </si>
  <si>
    <t>Blasenbildende Dermatose exkl. Pemphiguskrankheiten und Pemphigoidkrankheiten</t>
  </si>
  <si>
    <t>Dermatitis durch aufgenommene Nahrungsmittel, Hauteruptionen durch Drogen oder Arzneimittel</t>
  </si>
  <si>
    <t>Psoriasis und Parapsoriasis (inkl. Gelenkbeteiligung)</t>
  </si>
  <si>
    <t>Erythema exsudativum multiforme, einschließlich toxische epidermale Nekrolyse (Lyell-Syndrom)</t>
  </si>
  <si>
    <t>Urtikaria und Erythem</t>
  </si>
  <si>
    <t>Verbrennungen, exkl. Verbrennungen dritten Grades oder Verbrennungen von 10% und mehr der Körperoberfläche</t>
  </si>
  <si>
    <t>Ausgedehnte Verbrennungen</t>
  </si>
  <si>
    <t>Erkrankungen der Finger- und Zehennägel</t>
  </si>
  <si>
    <t>Angeborene Anomalien der Haut</t>
  </si>
  <si>
    <t>Seborrhoische Keratose</t>
  </si>
  <si>
    <t>Dekubitalgeschwüre</t>
  </si>
  <si>
    <t>(Diskoider) Lupus erythematosus</t>
  </si>
  <si>
    <t>Hautulkus (ohne Dekubitalgeschwür)</t>
  </si>
  <si>
    <t>Andere Erkrankungen der Haut</t>
  </si>
  <si>
    <t>Reaktive Arthritiden</t>
  </si>
  <si>
    <t>Rheumatoide Arthritis und entzündliche Bindegewebskrankheiten</t>
  </si>
  <si>
    <t>Gicht / Arthritis urica</t>
  </si>
  <si>
    <t>Osteoarthrose der großen Gelenke</t>
  </si>
  <si>
    <t>Osteoarthrose sonstiger oder nicht weiter spezifizierter Gelenke</t>
  </si>
  <si>
    <t>Senkfuß / Plattfuß, erworbene Zehendeformitäten</t>
  </si>
  <si>
    <t>Erworbene Gliedmaßendeformitäten, exkl. Zehendeformitäten, exkl. Senkfuß / Plattfuß</t>
  </si>
  <si>
    <t>Binnenschädigung des Knies, Luxation, Verstauchung und Zerrung des Kniegelenkes und von Bändern des Kniegelenkes</t>
  </si>
  <si>
    <t>Gelenkerkrankungen, Verrenkungen, Gelenkschmerzen / -steifigkeit, exkl. Gicht</t>
  </si>
  <si>
    <t>Skoliose, Deformität der Wirbelsäule</t>
  </si>
  <si>
    <t>Osteochondrosis deformans juvenilis (Morbus Scheuermann) / juvenile lumbar osteochondrosis, Epiphyseolysis capitis femoris</t>
  </si>
  <si>
    <t>Wirbelgleiten / Spondylolisthesis / Spondylolyse, angeboren oder erworben</t>
  </si>
  <si>
    <t>Wirbelkörperluxation (Subluxation)</t>
  </si>
  <si>
    <t>Bandscheibenerkrankungen (Bandscheibenvorfall, -verschleiß)</t>
  </si>
  <si>
    <t>Spondylose und assoziierte Erkrankungen (Osteoarthrose der Wirbelsäule)</t>
  </si>
  <si>
    <t>Spinalkanalstenose</t>
  </si>
  <si>
    <t>Nicht näher bezeichneter Rückenschmerz und andere Schmerzzustände / Erkrankungen des Rückens / Nackens</t>
  </si>
  <si>
    <t>Erkrankungen der Muskeln</t>
  </si>
  <si>
    <t>Erkrankungen der Synovialis und der Sehnen</t>
  </si>
  <si>
    <t>Sonstige Erkrankungen der Weichteilgewebe</t>
  </si>
  <si>
    <t>Osteoporose und Folgeerkrankungen</t>
  </si>
  <si>
    <t>Osteomalazie / Rachitis</t>
  </si>
  <si>
    <t>Entzündung / Nekrose von Knochen</t>
  </si>
  <si>
    <t>Andere Erkrankungen des Knochens und Knorpels (z.B. Osteodystrophia deformans / Paget's disease of bone)</t>
  </si>
  <si>
    <t>Nephritis</t>
  </si>
  <si>
    <t>Refluxuropathie und Niereninfektion</t>
  </si>
  <si>
    <t>Niereninfektion</t>
  </si>
  <si>
    <t>Niereninsuffizienz</t>
  </si>
  <si>
    <t>Nephrolithiasis / Uretherstein / Blasenstein (z.B. Nierenstein)</t>
  </si>
  <si>
    <t>Nierenzysten</t>
  </si>
  <si>
    <t>Zystitis, andere Infektionen der Harnwege</t>
  </si>
  <si>
    <t>Neurogene Blase</t>
  </si>
  <si>
    <t>Harnröhrenstriktur</t>
  </si>
  <si>
    <t>Angeborene Anomalien der Nieren / der Harnwege, exkl. Verlegungen / Zysten</t>
  </si>
  <si>
    <t>Fremdkörper im Geschlechtstrakt / Harntrakt</t>
  </si>
  <si>
    <t>Urininkontinenz</t>
  </si>
  <si>
    <t>Andere Erkrankungen der Harnwege</t>
  </si>
  <si>
    <t>Benigne Prostatahyperplasie</t>
  </si>
  <si>
    <t>Prostataerkrankungen, exkl. benigne Prostatahyperplasie</t>
  </si>
  <si>
    <t>Erkrankungen der männlichen Genitalorgane inkl. Impotenz organischen Ursprungs</t>
  </si>
  <si>
    <t>Männliche Unfruchtbarkeit</t>
  </si>
  <si>
    <t>Angeborene Anomalien der männlichen Genitalorgane</t>
  </si>
  <si>
    <t>Entzündliche Beckenerkrankung (PID)</t>
  </si>
  <si>
    <t>Entzündliche Erkrankungen der Vagina und der Zervix</t>
  </si>
  <si>
    <t>Endometriose</t>
  </si>
  <si>
    <t>Genitalprolaps bei der Frau</t>
  </si>
  <si>
    <t>Erkrankungen der weiblichen Beckenorgane</t>
  </si>
  <si>
    <t>Ovarialzysten</t>
  </si>
  <si>
    <t>Nicht-entzündliche Erkrankungen der weiblichen Genitalorgane</t>
  </si>
  <si>
    <t>Andere Erkrankungen der weiblichen Genitalorgane</t>
  </si>
  <si>
    <t>Angeborene Anomalien der weiblichen oder nicht näher bezeichneten Genitalorgane</t>
  </si>
  <si>
    <t>Klimakterische Störungen</t>
  </si>
  <si>
    <t>Weibliche Unfruchtbarkeit</t>
  </si>
  <si>
    <t>Fehlgeburt / Schwangerschaftsabbruch / Extrauteringravidität</t>
  </si>
  <si>
    <t>Bestehende Schwangerschaft (einschl. Komplikationen)</t>
  </si>
  <si>
    <t>Entbindung / abgeschlossene Schwangerschaft (einschl. Komplikationen)</t>
  </si>
  <si>
    <t>Lebendgeborene (ohne weitere Angaben)</t>
  </si>
  <si>
    <t>Schädigung des Neugeborenen durch Alkohol / Drogen, einschließlich Alkohol-Embryopathie (mit Dysmorphien)</t>
  </si>
  <si>
    <t>Risikogeburt</t>
  </si>
  <si>
    <t>Infektionen des Neugeborenen</t>
  </si>
  <si>
    <t>Blutungen beim Neugeborenen</t>
  </si>
  <si>
    <t>Hämolyse während der Perinatalperiode</t>
  </si>
  <si>
    <t>Neugeborenenikterus</t>
  </si>
  <si>
    <t>Transitorische endokrine Störungen des Neugeborenen</t>
  </si>
  <si>
    <t>Sonstige Erkrankungen des Verdauungssystems in der Perinatalperiode</t>
  </si>
  <si>
    <t>Probleme der Haut / Temperatur beim Neugeborenen</t>
  </si>
  <si>
    <t>Andere Probleme in der Perinatalperiode</t>
  </si>
  <si>
    <t>Angeborene schwere Herzfehler (&lt;18 Jahre)</t>
  </si>
  <si>
    <t>Angeborene schwere Herzfehler (&gt;17 Jahre)</t>
  </si>
  <si>
    <t>Sonstige angeborene Anomalien des Herzens und des Gefäßsystems</t>
  </si>
  <si>
    <t>Angeborene Anomalie der Lunge / des respiratorischen Systems</t>
  </si>
  <si>
    <t>Angeborene Fehlbildungen der Lunge und des Magen-Darm-Traktes bei Kindern (bis max. 5 Jahre)</t>
  </si>
  <si>
    <t>Lippenspalte / Gaumenspalte</t>
  </si>
  <si>
    <t>Andere angeborene muskuloskeletale Anomalien</t>
  </si>
  <si>
    <t>Angeborene Anomalien der Wirbelsäule, exkl. Spondylolisthesis / Spondylolyse</t>
  </si>
  <si>
    <t>Angeborene, schwere Entwicklungsstörungen des Skeletts und des Bindegewebes</t>
  </si>
  <si>
    <t>Nicht näher bezeichnete Fehlbildungssyndrome</t>
  </si>
  <si>
    <t>Nicht näher bezeichnete Chromosomenanomalien</t>
  </si>
  <si>
    <t>Gonosomale Chromosomenanomalien (z.B. Klinefelter-Syndrom / Turner-Syndrom)</t>
  </si>
  <si>
    <t>Bakteriämie</t>
  </si>
  <si>
    <t>Schweres Schädel-Hirn-Trauma</t>
  </si>
  <si>
    <t>Mittelschweres Schädel-Hirn-Trauma</t>
  </si>
  <si>
    <t>Leichtes Schädel-Hirn-Trauma</t>
  </si>
  <si>
    <t>Wirbelkörperfraktur</t>
  </si>
  <si>
    <t>Offene Rippenfraktur, Fraktur des Sternums, Fraktur der Kehlkopfknochen, Verletzung der Trachea, Wirbelkörperfraktur</t>
  </si>
  <si>
    <t>Geschlossene Rippenfraktur</t>
  </si>
  <si>
    <t>Innere Verletzungen</t>
  </si>
  <si>
    <t>Beckenfraktur</t>
  </si>
  <si>
    <t>Frakturen des Schlüsselbeins, des Schulterblatts und des Humerus</t>
  </si>
  <si>
    <t>Schulterluxation</t>
  </si>
  <si>
    <t>Traumatische Amputation einer Extremität</t>
  </si>
  <si>
    <t>Fraktur der Hand / des Handgelenks / des Unterarms</t>
  </si>
  <si>
    <t>Distorsion / Verrenkung</t>
  </si>
  <si>
    <t>Offene Wunde / Verletzung des Unterarms</t>
  </si>
  <si>
    <t>Traumatische Gelenkluxation, exkl. der Hüfte, des Knies, der Schulter und der Wirbel</t>
  </si>
  <si>
    <t>Femurfraktur</t>
  </si>
  <si>
    <t>Luxation des Hüftgelenks</t>
  </si>
  <si>
    <t>Frakturen der Patella, Tibia, Fibula, multiple Frakturen der oberen / unteren Extremität</t>
  </si>
  <si>
    <t>Frakturen des Sprunggelenks</t>
  </si>
  <si>
    <t>Offene Wunde, exkl. am Auge und Unterarm</t>
  </si>
  <si>
    <t>Fraktur des Fußes</t>
  </si>
  <si>
    <t>Quetschungen</t>
  </si>
  <si>
    <t>Fraktur nicht näher bezeichneter Knochen</t>
  </si>
  <si>
    <t>Prellung / (oberflächliche) Verletzung</t>
  </si>
  <si>
    <t>Erfrierungen</t>
  </si>
  <si>
    <t>Vergiftungen durch andere oder nicht näher bezeichnete nicht medizinisch verwendete Substanzen</t>
  </si>
  <si>
    <t>Missbrauch von Personen</t>
  </si>
  <si>
    <t>Schock</t>
  </si>
  <si>
    <t>Nicht näher bezeichnete allergische Reaktion</t>
  </si>
  <si>
    <t>Frühe Komplikationen durch Trauma</t>
  </si>
  <si>
    <t>Näher bezeichnete Komplikationen bei Patienten während oder nach chirurgischer oder medizinischer Behandlung</t>
  </si>
  <si>
    <t>Spätfolgen von Verletzungen, exkl. Spätfolgen am Rückenmark, von Schädel / Gesichtsschädelfrakturen und Spätfolgen intrakranieller Verletzungen</t>
  </si>
  <si>
    <t>Sonstige und nicht näher bezeichnete Schäden durch äußere Ursachen</t>
  </si>
  <si>
    <t>Andere Unfallfolgen</t>
  </si>
  <si>
    <t>Status nach Organtransplantation (inkl. Komplikationen)</t>
  </si>
  <si>
    <t>Schrumpf- und sonstige kleine Niere unbekannter Ursache</t>
  </si>
  <si>
    <t>Die für eine Gruppe ermittelte durchschnittliche Morbidität lässt sich anhand des Risikofaktors</t>
  </si>
  <si>
    <t>angeben. Es handelt sich hierbei um den versicherungstechnischen Risikofaktor,</t>
  </si>
  <si>
    <t>der üblicherweise im Risikostrukturausgleich für Krankenkassen ermittelt wird, nicht um</t>
  </si>
  <si>
    <t>den epidemiologischen Risikofaktor.</t>
  </si>
  <si>
    <t>Der RSA-Risikofaktor (RFRSA) gibt an, wie stark die Morbidität der Versicherten i in Gruppe</t>
  </si>
  <si>
    <t>G – gemessen an den Kriterien des morbiditätsorientierten Risikostrukturausgleichs – von</t>
  </si>
  <si>
    <t>der GKV-durchschnittlichen Morbidität abweicht:</t>
  </si>
  <si>
    <t>Ein RSA-Risikofaktor von 1,0 gibt also genau die GKV-durchschnittliche Morbidität an,</t>
  </si>
  <si>
    <t>während etwa ein RSA-Risikofaktor von 1,1 angibt, dass die Morbidität der entsprechenden</t>
  </si>
  <si>
    <t>Gruppe derart abweicht, dass 10% höhere Ausgaben gegenüber GKVdurchschnittlichen</t>
  </si>
  <si>
    <t>Ausgabenprofilen zu erwarten wären. Umgekehrt gibt ein RSARisikofaktor</t>
  </si>
  <si>
    <t>unter 1,0 eine überdurchschnittlich gute Morbidität an.</t>
  </si>
  <si>
    <t>als Bruch -&gt;</t>
  </si>
  <si>
    <t>/</t>
  </si>
  <si>
    <t>Bildung des RF gemäß MRSA</t>
  </si>
  <si>
    <t>Anzahl Versicherter Analysegruppe</t>
  </si>
  <si>
    <t>Bsp.</t>
  </si>
  <si>
    <t>Alternativer Ansatz zur Vermeidung des Groupings (Zeit und lizenzrechtlich):</t>
  </si>
  <si>
    <t>Eigene Berechnung der Komorbidität auf Grundlage der Regressionsanalyse nach MRSA.</t>
  </si>
  <si>
    <t>nicht mitberücksichtigt werden.</t>
  </si>
  <si>
    <t>Anzahl Typ-2-Diabetiker mit fortgeschrittener chronischer Nierenkrankheit und Behandlung durch Nephrologen</t>
  </si>
  <si>
    <t>Anzahl Versicherter in der Analysegruppe in DMP-Programm 2</t>
  </si>
  <si>
    <t>Anzahl Versicherter in der Analysegruppe  mit vollstationärer Behandlung</t>
  </si>
  <si>
    <t xml:space="preserve">Anzahl Versicherter in der Analysegruppe </t>
  </si>
  <si>
    <t xml:space="preserve">Anteil Versicherter in der Analysegruppe mit psychiatrischem vollstationärem Aufenthalt an allen Versicherten in der Analysegruppe </t>
  </si>
  <si>
    <t xml:space="preserve">Anzahl  Versicherter in der Analysegruppe mit psychiatrischem
vollstationären Aufenthalt  </t>
  </si>
  <si>
    <t>Anzahl Versicherter in der Analysegruppe  mit vollstationärer Behandlung als Tagesfall</t>
  </si>
  <si>
    <t>Anteil Versicherter in der Analysegruppe mit vollstationärer Behandlung an allen Versicherten mit vollstationärer Behandlung</t>
  </si>
  <si>
    <t>Anzahl Versicherter in der Analysegruppe mit vollstationärer Behandlung</t>
  </si>
  <si>
    <t>Anteil Versicherter in der Analysegruppe mit psychiatrischem stationären Aufenthalt an allen Versicherten mit psychiatrischem stationären Aufenthalt</t>
  </si>
  <si>
    <t xml:space="preserve">Anzahl Versicherter in der Analysegruppe mit psychiatrischem stationären Aufenthalt  </t>
  </si>
  <si>
    <t>Anteil Versicherter in der Analysegruppe mit somatischem stationären Aufenthalt an allen Versicherten mit somatischem stationären Aufenthalt</t>
  </si>
  <si>
    <t xml:space="preserve">Anzahl Versicherter in der Analysegruppe mit somatischem stationären Aufenthalt  </t>
  </si>
  <si>
    <t>Anzahl Versicherter in der Analysegruppe  mit Notfallaufnahme</t>
  </si>
  <si>
    <t>Anteil Versicherter in der Analysegruppe mit Notfallaufnahme an allen Versicherten mit Notfallaufnahme</t>
  </si>
  <si>
    <t>Anzahl Versicherter in der Analysegruppe mit Notfallaufnahme</t>
  </si>
  <si>
    <t xml:space="preserve">Durchschnittliche Anzahl konsultierter Facharztdisziplinen bei Versicherten in der Analysegruppe </t>
  </si>
  <si>
    <t>Anzahl fachärztlicher Behandlungsfälle 
bei Versicherten in der Analysegruppe</t>
  </si>
  <si>
    <t>Anteil Hausarztfälle in der Analysegruppe an HA-Fällen aller Versicherter</t>
  </si>
  <si>
    <t>Anzahl der hausärztlichen Behandlungsälle bei Versicherten in der Analysegruppe</t>
  </si>
  <si>
    <t>Anzahl Arzneimittelpatienten bei Versicherten in der Analysegruppe</t>
  </si>
  <si>
    <t xml:space="preserve">Gesamtleitungskosten in der Analysegruppe  zu den Gesamtleitungskosten aller Versicherter </t>
  </si>
  <si>
    <t>Stationäre Kosten in der Analysegruppe zu den stationären Kosten aller Versicherter</t>
  </si>
  <si>
    <t>Ambulante Kosten  in der Analysegruppe zu den ambulanten Kosten aller Versicherter</t>
  </si>
  <si>
    <t>Arzneimittelkosten  in der Analysegruppe zu den Arzneimittelkosten aller Versicherter</t>
  </si>
  <si>
    <t>Heilmittelkosten  in der Analysegruppe zu den Heilmittelkosten aller Versicherten</t>
  </si>
  <si>
    <t>Hilfsmittelkosten in der Analysegruppe zu den Hilfsmittelkosten aller Versicherten</t>
  </si>
  <si>
    <t>AU-Tage in der Analysegruppe zu den AU-Tagen aller Versicherter</t>
  </si>
  <si>
    <t>Anzahl Versicherter in der Analysegruppe mit Krankengeldbezug</t>
  </si>
  <si>
    <t xml:space="preserve">Anzahl der
Arzneimittelpatienten  in der Analysegruppe </t>
  </si>
  <si>
    <t xml:space="preserve"> Anzahl der
Arzneimittelpatienten in der Analysegruppe</t>
  </si>
  <si>
    <t>Zuweisungen bei Versicherten in der Analysegruppe</t>
  </si>
  <si>
    <t>GLK bei Versicherten in der Analysegruppe</t>
  </si>
  <si>
    <t>Anzahl Versicherter in der Analysegruppe</t>
  </si>
  <si>
    <t>Anzahl Versicherter in der Analysegruppe mit HbA1C Bestimmung</t>
  </si>
  <si>
    <t>Anzahl Versicherter in der Analysegruppe &gt; 64</t>
  </si>
  <si>
    <t>Anzahl Versicherter in der Analysegruppe  &gt; 64 Jahre mit &gt; 4 Wirkstoffen</t>
  </si>
  <si>
    <t>Anzahl Versicherter mit Auswahldiagnose mit &gt; 4 Wirkstoffen</t>
  </si>
  <si>
    <t>Anzahl Versicherter mit Auswahldiagnose  &gt; 64 Jahre mit &gt; 4 Wirkstoffen</t>
  </si>
  <si>
    <t>Arzneimittelpatienten mit einem Alter &gt; 64 Jahren, denen mehr als 4 Wirkstoffe innerhalb eines Quartals verordnet wurden</t>
  </si>
  <si>
    <t>Anteil Versicherter mit vollstationärer Behandlung bei Hauptdiagnose Diabetes an allen  Versicherten in der Analysegruppe</t>
  </si>
  <si>
    <t xml:space="preserve">Anteil Versicherter in der Analysegruppe mit  vollstationärer Behandlung als Tagesfall  an allen Versicherten in der Analysegruppe </t>
  </si>
  <si>
    <t xml:space="preserve">Anteil Typ-2-Diabetiker mit Insulin oder antidiabetischer Kombinationstherapie (NVL Therapiestufe 3+4) </t>
  </si>
  <si>
    <t>Keine antidiabetische Arzneimitteltherapie</t>
  </si>
  <si>
    <t>Orale antidiabetische Monotherapie</t>
  </si>
  <si>
    <t>Antidiabetische Insulin- oder Kombinationstherapie</t>
  </si>
  <si>
    <t>Antidiabetische Verordnungen pro Patient</t>
  </si>
  <si>
    <t xml:space="preserve">Anteil Versicherter mit Krankengeldbezug an allen Versicherten mit Arbeitsunfähigkeit in der Analysegruppe </t>
  </si>
  <si>
    <t>Anzahl Arzneimittelpatienten  in der Analysegruppe mit hohem Versorgungsbedarf (&gt; € 5000)</t>
  </si>
  <si>
    <t>Arzneimittelverordnungen pro Patient</t>
  </si>
  <si>
    <t>Wirksstoffe pro Patient</t>
  </si>
  <si>
    <t xml:space="preserve">Arzneimittelkosten pro Arzneimittelpatient für Antidiabetika </t>
  </si>
  <si>
    <t>Anzahl verordneter Wirkstoffe pro Arzneimittelpatient</t>
  </si>
  <si>
    <t>Anzahl der Arzneimittelverordnungen pro Arzneimittelpatient</t>
  </si>
  <si>
    <t>Anzahl der verordneten Tagesdosen (DDD) pro Arzneimittelpatient</t>
  </si>
  <si>
    <t>Kosten pro Arzneimittelverordnung von Antidiabetika (A10)</t>
  </si>
  <si>
    <t>Tagesdosiskosten bei Antidiabetika</t>
  </si>
  <si>
    <t>Nenner</t>
  </si>
  <si>
    <t>Zuweisungen in der Analysegruppe zu Gesamtleitungskosten in der Analysegruppe</t>
  </si>
  <si>
    <t>Pharmakotherapie</t>
  </si>
  <si>
    <t>Diabetes</t>
  </si>
  <si>
    <t>Hypertonus</t>
  </si>
  <si>
    <t>Morbiditätsrisikofaktor für Diabetes + Hypertonus</t>
  </si>
  <si>
    <t>ungültiger Wert</t>
  </si>
  <si>
    <t>00</t>
  </si>
  <si>
    <t>Anzahl Versicherter in der Analysegruppe mit &gt; 5 Wirkstoffen</t>
  </si>
  <si>
    <t>Arzneimittelpatienten in der Analysegruppe denen mehr als 5 Wirkstoffe innerhalb eines Quartals verordnet wurden</t>
  </si>
  <si>
    <t>ISX_U04</t>
  </si>
  <si>
    <t>ISX_U03</t>
  </si>
  <si>
    <t>ISX_U02</t>
  </si>
  <si>
    <t>ISX_U01</t>
  </si>
  <si>
    <t>ISX_U05</t>
  </si>
  <si>
    <t>ISX_U06</t>
  </si>
  <si>
    <t>ISX_U07</t>
  </si>
  <si>
    <t>ISX_U08</t>
  </si>
  <si>
    <t>ISX_U09</t>
  </si>
  <si>
    <t>ISX_U10</t>
  </si>
  <si>
    <t>ISX_U11</t>
  </si>
  <si>
    <t>Durchschnittliche Gesamtleitungskosten Versicherter mit Auswahldiagnose</t>
  </si>
  <si>
    <t>Durchschnittliche stationären Kosten Versicherter mit Auswahldiagnose</t>
  </si>
  <si>
    <t>Durchschnittliche ambulanten Kosten Versicherter mit Auswahldiagnose</t>
  </si>
  <si>
    <t>Durchschnittliche AU-Tage Versicherter in der Analysegruppe</t>
  </si>
  <si>
    <t>Durchschnittliche Arzneimittelkosten Versicherter mit Auswahldiagnose</t>
  </si>
  <si>
    <t>Durchschnittliche Heilmittelkosten Versicherter mit Auswahldiagnose</t>
  </si>
  <si>
    <t>Durchschnittliche Hilfsmittelkosten Versicherter mit Auswahldiagnose</t>
  </si>
  <si>
    <t>ISX_U12</t>
  </si>
  <si>
    <t>ISX_U13</t>
  </si>
  <si>
    <t>ISX_U14</t>
  </si>
  <si>
    <t>ISX_U15</t>
  </si>
  <si>
    <t>Summe der Tagesdosen (DDD)  in der Analysegruppe</t>
  </si>
  <si>
    <t>IS1_P88</t>
  </si>
  <si>
    <t>ISX_U24</t>
  </si>
  <si>
    <t>Erwartete Mehrkosten
BVA AJ2014, Spalte D</t>
  </si>
  <si>
    <t>PRÄVALENZ 
(mit M2Q-Regel)
BVA AJ2014, Spalte E</t>
  </si>
  <si>
    <t>Morbiditätsrisiko nach BVA ermittelt aus Mehrkosten und Häufigkeit</t>
  </si>
  <si>
    <t>SUMME</t>
  </si>
  <si>
    <t xml:space="preserve">Statt der Zuweisungen via Grouper legen wir einen krankheitsbezogenen Morbiditätsfaktor zugrunde. </t>
  </si>
  <si>
    <t>und bildet somit den prävalenzgewichteter Anteil jeder Krankheitsvariablen an den Gesamtfallkosten ab.</t>
  </si>
  <si>
    <t>Zur Auswertung wird für jeden Versicherten anhand seiner dokumentierten Diagnosen (unter Anwendung der M2Q-Regel)</t>
  </si>
  <si>
    <t xml:space="preserve">die Summe seiner individuellen Morbiditätsfaktoren gebildet. </t>
  </si>
  <si>
    <t>Vereinfacht wird der Ansatz insofern, als dass Zusatzregeln (obligatorische stationäre Behandlung und Arzneimittelzuordnung)</t>
  </si>
  <si>
    <t>beschränkt sich aber nicht auf 80 Krankheitsvariablen sondern wertet alle 362 Krankheitsvariablen (also alle vergebenen Diagnosen) aus.</t>
  </si>
  <si>
    <t>Dieser errechnet sich als Quotient der krankheitsbezogenen Mehrkosten und der durchschnittlichen Fallkosten</t>
  </si>
  <si>
    <t xml:space="preserve">Der Ansatz folgt damit im Wesentlichen der Berechnungsgrundlage des BVA für den morbiditäsorientierten Risikostrukturausgleich, </t>
  </si>
  <si>
    <t>1. Errechnen der krankheitsbezogenen Morbiditätsfaktoren aus Basis der MRSA-Auswertung 2014 des BVA für 362 Krankheitsvariablen</t>
  </si>
  <si>
    <t>2. Zuordnung der Diagnosen eines Versicherten zu den jeweiligen 362 Krankheitsvariablen gemäß MRSA</t>
  </si>
  <si>
    <t>Operationalisierung in 4 Schritten</t>
  </si>
  <si>
    <t xml:space="preserve">3. Addieren der krankheitsbezogenen Morbiditätsfaktoren pro PID für Profiltabelle anhand der vergebenen Krankheitsvariablen </t>
  </si>
  <si>
    <t xml:space="preserve">4. Auswertung: Durch Addition der individuellen Morbiditätsrisikofaktoren für Analysegruppe und DeStatis-Referenzgruppe und Division </t>
  </si>
  <si>
    <t>durch die Anzahl Versicherter in beiden Gruppen erhält man den gruppenbezogenen Morbiditätsrisikofaktor</t>
  </si>
  <si>
    <t>Berechnung des Morbiditätsrisikofaktors (MF):</t>
  </si>
  <si>
    <t>Summe der indiv. MF Analysegruppe</t>
  </si>
  <si>
    <t>Summe der indiv. MF DeStatis</t>
  </si>
  <si>
    <t>Anzahl Versicherter DeStatis</t>
  </si>
  <si>
    <t xml:space="preserve">Indiv. Morbi-Faktor </t>
  </si>
  <si>
    <t>Durchschnittliche Zahl konsultierter Facharztdisziplinen bei Versicherten in der Analysegruppe</t>
  </si>
  <si>
    <t>Summe indiv. Morbi-Faktoren (ISX_U23) durch Anzahl DeStatis Versicherter ()</t>
  </si>
  <si>
    <t>ISX_U28</t>
  </si>
  <si>
    <t>Bestehende Indikatoren</t>
  </si>
  <si>
    <t>Asthma/COPD</t>
  </si>
  <si>
    <t>Bluthochdruck</t>
  </si>
  <si>
    <t>Rückenschmerz</t>
  </si>
  <si>
    <t>Koronare Herzkrankheit</t>
  </si>
  <si>
    <t>Alkoholmissbrauch</t>
  </si>
  <si>
    <t>Gelenkerkrankungen</t>
  </si>
  <si>
    <t>Periphere Gefäßerkrankungen</t>
  </si>
  <si>
    <t>Osteoporose</t>
  </si>
  <si>
    <t>Bandscheibenvorfall + Spinalkanalstenose</t>
  </si>
  <si>
    <t>Struma und Schilddrüsenerkr.</t>
  </si>
  <si>
    <t>Akute Belastungsreaktion / Angst und Anpassungsst.</t>
  </si>
  <si>
    <t>Stoffwechselstörungen</t>
  </si>
  <si>
    <t>Schlafapnoe, Narkolepsie, Kataplexie</t>
  </si>
  <si>
    <t>Adipositas</t>
  </si>
  <si>
    <t>S3 LL</t>
  </si>
  <si>
    <t>Schlaganfall</t>
  </si>
  <si>
    <t>Demenz</t>
  </si>
  <si>
    <t>nvl-001d S3 LL</t>
  </si>
  <si>
    <t>Multimorbidität</t>
  </si>
  <si>
    <t>QiSA (noch nicht veröffentlicht)</t>
  </si>
  <si>
    <t>Schwangerschaft</t>
  </si>
  <si>
    <t>Allergien</t>
  </si>
  <si>
    <t>Männliche Versicherte mit Auswahldiagnose</t>
  </si>
  <si>
    <t>x</t>
  </si>
  <si>
    <t/>
  </si>
  <si>
    <t>ISX_U29</t>
  </si>
  <si>
    <t>IS1_P29</t>
  </si>
  <si>
    <t>IS1_P79</t>
  </si>
  <si>
    <t>ISX_U25 und IS1_P1</t>
  </si>
  <si>
    <t>Anzahl Arzneimittelpatienten mit hohem
Versorgungsbedarf in der Analysegruppe</t>
  </si>
  <si>
    <t>Altersgruppe Versicherte mit Auswahldiagnose</t>
  </si>
  <si>
    <t>Anzahl von AU-Tagen bei Typ-2-Diabetes</t>
  </si>
  <si>
    <t>Qualität</t>
  </si>
  <si>
    <t>Leistungen</t>
  </si>
  <si>
    <t>IS1_V068</t>
  </si>
  <si>
    <t xml:space="preserve">Anteil Versicherter in der Analysegruppe mit Notfallaufnahme an allen Versicherten in der Analysegruppe </t>
  </si>
  <si>
    <t>Im Gegensatz zur Rate (z.B. Inzidenzrate), die sich immer auf eine Zeiteinheit bezieht, ist die Quote immer auf die Größe zu einem Zeitpunkt bezogen.</t>
  </si>
  <si>
    <t>HbA1C-Bestimmungsrate</t>
  </si>
  <si>
    <t>Urin-Mikroalbumin-Bestimmungsrate</t>
  </si>
  <si>
    <t>Kreatinin-Bestimmungsrate</t>
  </si>
  <si>
    <t>Lipidstatus-Bestimmungsrate</t>
  </si>
  <si>
    <t>Polymedikationsrate</t>
  </si>
  <si>
    <t>Bluthochdruck-Behandlungsrate</t>
  </si>
  <si>
    <t>Lipidstoffwechselstörungs-Behandlungsrate</t>
  </si>
  <si>
    <t>ACE-Hermmer-Rate bei Bluthochdruck und Nierenkrankheit</t>
  </si>
  <si>
    <t>Polymedikations-Rate bei Versicherten &gt; 64 Jahre</t>
  </si>
  <si>
    <t>HMG015-Rate</t>
  </si>
  <si>
    <t>Nephrologenrate bei chronischer Nierenkrankheit</t>
  </si>
  <si>
    <t>HMG016-Rate</t>
  </si>
  <si>
    <t>HMG017-Rate</t>
  </si>
  <si>
    <t>HMG019-Rate</t>
  </si>
  <si>
    <t>Generika-Rate oraler Antidiabetika</t>
  </si>
  <si>
    <t>Morbidität</t>
  </si>
  <si>
    <t>Anteil der Typ-2-Diabetiker mit neu aufgetretenem Herzinfarkt an allen Typ-2-Diabetikern</t>
  </si>
  <si>
    <t>Anzahl Verstorbener in der Analysegruppe</t>
  </si>
  <si>
    <t>IS1_V070</t>
  </si>
  <si>
    <t>IS1_V071</t>
  </si>
  <si>
    <t>IS1_V072</t>
  </si>
  <si>
    <t>IS1_V073</t>
  </si>
  <si>
    <t>IS1_V074</t>
  </si>
  <si>
    <t>IS1_V075</t>
  </si>
  <si>
    <t>IS1_V076</t>
  </si>
  <si>
    <t>KH_DIAGNOSE 
ARZT_DIAGNOSE</t>
  </si>
  <si>
    <t>stat: Haupt- und Nebendiag. Amb.:  G(esichert)</t>
  </si>
  <si>
    <t>Diabetiker mit Diagnose MI</t>
  </si>
  <si>
    <t>Diabetiker mit Diagnose zerebrovaskuläre Krankheiten</t>
  </si>
  <si>
    <t>Anzahl Versicherter in der Analysegruppe mit Herzinfarkt</t>
  </si>
  <si>
    <t>Anzahl Versicherter in der Analysegruppe mit zerebrovaskulären Krankheiten</t>
  </si>
  <si>
    <t>Anzahl Versicherter in der Analysegruppe mit Krankheiten der Arterien und Arteriolen</t>
  </si>
  <si>
    <t>Anteil der Typ-2-Diabetiker mit chronischer Nierenkrankheit an allen Typ-2-Diabetikern</t>
  </si>
  <si>
    <t>Anzahl Versicherter in der Analysegruppe mit chronischer Nierenkrankheit</t>
  </si>
  <si>
    <t>IS1_P89</t>
  </si>
  <si>
    <t>IS1_P90</t>
  </si>
  <si>
    <t>IS1_P91</t>
  </si>
  <si>
    <t>IS1_P92</t>
  </si>
  <si>
    <t>IS1_P93</t>
  </si>
  <si>
    <t>IS1_P94</t>
  </si>
  <si>
    <t>Versicherte in der Analysegruppe mit Herzinfarkt</t>
  </si>
  <si>
    <t>Anteil der Typ-2-Diabetiker mit  zerebrovaskulären Krankheiten an allen Typ-2-Diabetikern</t>
  </si>
  <si>
    <t>Anteil der Typ-2-Diabetiker mit Amputation an allen Typ-2-Diabetikern</t>
  </si>
  <si>
    <t>Anteil der Typ-2-Diabetiker mit Krankheiten der Arterien und Arteriolen an allen Typ-2-Diabetikern</t>
  </si>
  <si>
    <t>Versicherter in der Analysegruppe mit  Krankheiten der Arterien und Arteriolen</t>
  </si>
  <si>
    <t>Versicherter in der Analysegruppe mit Amputationen</t>
  </si>
  <si>
    <t>Verstorbener in der Analysegruppe</t>
  </si>
  <si>
    <t>Anteil der Typ-2-Diabetiker mit Nierenersatztherapie an allen Typ-2-Diabetikern</t>
  </si>
  <si>
    <t>Anzahl Versicherter in der Analysegruppe mit Nierenersatztherapie</t>
  </si>
  <si>
    <t>IS1_V078</t>
  </si>
  <si>
    <t>IS1_P95</t>
  </si>
  <si>
    <t>IS1_P96</t>
  </si>
  <si>
    <t xml:space="preserve">Verstorbene Versicherte mit der Diagnose Diabetes mellitus </t>
  </si>
  <si>
    <t>Versicherte mit diabetischer Neuropathie</t>
  </si>
  <si>
    <t>Diabetiker mit Blindheit oder Sehbeeinträchtigung</t>
  </si>
  <si>
    <t>IS1_V077</t>
  </si>
  <si>
    <t>Diabetiker mit Amputationen von Fuß oder unterer Extremität bei gleichzeitig  Artherosklerose</t>
  </si>
  <si>
    <t>Versicherter in der Analysegruppe mit  diabetischen Neuropathie</t>
  </si>
  <si>
    <t>Versicherter in der Analysegruppe mit  diabetischer Augenkomplikation</t>
  </si>
  <si>
    <t>Anteil der Typ-2-Diabetiker mit diabetischer Augenkomplikation an allen Typ-2-Diabetikern</t>
  </si>
  <si>
    <t>Anzahl Versicherter in der Analysegruppe  diabetischer Augenkomplikation</t>
  </si>
  <si>
    <t>Versicherter in der Analysegruppe mit Nierenersatztherapie</t>
  </si>
  <si>
    <r>
      <t xml:space="preserve">
</t>
    </r>
    <r>
      <rPr>
        <sz val="11"/>
        <color theme="1"/>
        <rFont val="Calibri"/>
        <family val="2"/>
        <scheme val="minor"/>
      </rPr>
      <t>ICD_stat LIKE N183% OR
ICD_stat LIKE N184% OR
ICD_stat LIKE N185% OR
ICD_stat LIKE N180% OR
ICD_stat LIKE N1883% OR
ICD_stat LIKE N1884%</t>
    </r>
  </si>
  <si>
    <r>
      <t xml:space="preserve">
</t>
    </r>
    <r>
      <rPr>
        <sz val="11"/>
        <color theme="1"/>
        <rFont val="Calibri"/>
        <family val="2"/>
        <scheme val="minor"/>
      </rPr>
      <t>ICD LIKE N183% OR
ICD LIKE N184% OR
ICD LIKE N185% OR
ICD LIKE N180% OR
ICD LIKE N1883% OR
ICD LIKE N1884%</t>
    </r>
  </si>
  <si>
    <t>Anteil der Typ-2-Diabetiker mit diabetischem Fußsyndrom an allen Typ-2-Diabetikern</t>
  </si>
  <si>
    <t>Anzahl Versicherter in der Analysegruppe mit diabetischem Fußsyndrom</t>
  </si>
  <si>
    <t>Versicherte mit Diabetischem Fußsyndrom</t>
  </si>
  <si>
    <t xml:space="preserve">ICD_Code E11.74 </t>
  </si>
  <si>
    <t>Diabetiker mit Diagnose diabetischer Fuß</t>
  </si>
  <si>
    <t>IS1_P97</t>
  </si>
  <si>
    <t>IS1_P98</t>
  </si>
  <si>
    <t>IS1_P99</t>
  </si>
  <si>
    <t xml:space="preserve">Versicherter in der Analysegruppe mit arzneimittelinduzierter Hypoglylämie </t>
  </si>
  <si>
    <t>Diabetiker mit arzneimittelinduzierter Hypoglykämie</t>
  </si>
  <si>
    <t>Diabetiker mit Komplikation Koma</t>
  </si>
  <si>
    <t>E11.0%</t>
  </si>
  <si>
    <t>Versicherter in der Analysegruppe mit diabetischem Koma</t>
  </si>
  <si>
    <t>IS1_V080</t>
  </si>
  <si>
    <t>IS1_V079</t>
  </si>
  <si>
    <t>IS1_V081</t>
  </si>
  <si>
    <t xml:space="preserve">Anzahl Versicherter in der Analysegruppe arzneimittelinduzierter Hypoglylämie  </t>
  </si>
  <si>
    <t>Anteil der Typ-2-Diabetiker mit diabetischem Koma an allen Typ-2-Diabetikern</t>
  </si>
  <si>
    <t>Anzahl Versicherter in der Analysegruppe mit diabetischem Koma</t>
  </si>
  <si>
    <t>Anteil der Typ-2-Diabetiker mit diabetischen Neuropathie an allen Typ-2-Diabetikern</t>
  </si>
  <si>
    <t>Anzahl Versicherter in der Analysegruppe mit diabetischer Neuropathie</t>
  </si>
  <si>
    <t>QSR Indikatoren</t>
  </si>
  <si>
    <t>QSR Indikatorenset zur Bewertung von Kliniken</t>
  </si>
  <si>
    <t>Versicherter in der Analysegruppe mit Schlaganfall</t>
  </si>
  <si>
    <t>Diabetiker mit Diagnose Schlaganfall</t>
  </si>
  <si>
    <t>IS1_P1 UND
ISX_U22 &gt; 64</t>
  </si>
  <si>
    <t xml:space="preserve">
IS1_P100
</t>
  </si>
  <si>
    <t>VI-Index Morbidität</t>
  </si>
  <si>
    <t>VI-Index Wirtschaftlichkeit</t>
  </si>
  <si>
    <t>Referenz</t>
  </si>
  <si>
    <t>Analysesgruppe</t>
  </si>
  <si>
    <t>Altersgruppe</t>
  </si>
  <si>
    <t>Berichtsdatum</t>
  </si>
  <si>
    <t>Versorgungsindizes Typ-2-Diabetes</t>
  </si>
  <si>
    <t>VI-Index Gesamt</t>
  </si>
  <si>
    <t>Versichertenstruktur (Alter, Geschlecht, Morbiditätsrisiko)</t>
  </si>
  <si>
    <t>Meine Versicherten</t>
  </si>
  <si>
    <t>Morbi-Risiko</t>
  </si>
  <si>
    <t>Weiblich</t>
  </si>
  <si>
    <t>Männlich</t>
  </si>
  <si>
    <t>Anzahl Typ-2-Diabetiker mit fortgeschrittener chronischer Nierenkrankheit</t>
  </si>
  <si>
    <t>Interne_ID</t>
  </si>
  <si>
    <t>Zaehler</t>
  </si>
  <si>
    <t>Nenner_ID</t>
  </si>
  <si>
    <t>Richtung</t>
  </si>
  <si>
    <t>Zaehler_ID</t>
  </si>
  <si>
    <t>Versichertenliste 'Programm xyz'</t>
  </si>
  <si>
    <t>Externe_ID</t>
  </si>
  <si>
    <t>deskriptiv</t>
  </si>
  <si>
    <t>Diabetes Q 10</t>
  </si>
  <si>
    <t>Diabetes Q 11</t>
  </si>
  <si>
    <t>Diabetes Q 12</t>
  </si>
  <si>
    <t>Diabetes Q 13</t>
  </si>
  <si>
    <t>Diabetes L 10</t>
  </si>
  <si>
    <t>Diabetes L 11</t>
  </si>
  <si>
    <t>Diabetes L 12</t>
  </si>
  <si>
    <t>Diabetes L 13</t>
  </si>
  <si>
    <t>Diabetes L 14</t>
  </si>
  <si>
    <t>Diabetes L 15</t>
  </si>
  <si>
    <t>Diabetes L 16</t>
  </si>
  <si>
    <t>Diabetes L 17</t>
  </si>
  <si>
    <t>Diabetes L 18</t>
  </si>
  <si>
    <t>Diabetes L 19</t>
  </si>
  <si>
    <t>Diabetes L 20</t>
  </si>
  <si>
    <t>Diabetes L 21</t>
  </si>
  <si>
    <t>Diabetes L 22</t>
  </si>
  <si>
    <t>Diabetes L 23</t>
  </si>
  <si>
    <t>Diabetes L 24</t>
  </si>
  <si>
    <t>Diabetes L 25</t>
  </si>
  <si>
    <t>Diabetes W 10</t>
  </si>
  <si>
    <t>Diabetes W 11</t>
  </si>
  <si>
    <t>Diabetes W 12</t>
  </si>
  <si>
    <t>Diabetes W 13</t>
  </si>
  <si>
    <t>Diabetes W 14</t>
  </si>
  <si>
    <t>Diabetes W 15</t>
  </si>
  <si>
    <t>Diabetes W 16</t>
  </si>
  <si>
    <t>Diabetes W 17</t>
  </si>
  <si>
    <t>Diabetes W 18</t>
  </si>
  <si>
    <t>Diabetes W 19</t>
  </si>
  <si>
    <t>Diabetes M 10</t>
  </si>
  <si>
    <t>Diabetes M 11</t>
  </si>
  <si>
    <t>Diabetes M 12</t>
  </si>
  <si>
    <t>Diabetes M 13</t>
  </si>
  <si>
    <t>Diabetes M 14</t>
  </si>
  <si>
    <t>Diabetes M 15</t>
  </si>
  <si>
    <t>Diabetes M 16</t>
  </si>
  <si>
    <t>Diabetes M 17</t>
  </si>
  <si>
    <t>Diabetes M 18</t>
  </si>
  <si>
    <t>Diabetes M 19</t>
  </si>
  <si>
    <t>Diabetes M 20</t>
  </si>
  <si>
    <t>Elsevier Morbiditätsfaktor DeStatis</t>
  </si>
  <si>
    <t>Elsevier Morbiditätsfaktor Diabetis DeStatis</t>
  </si>
  <si>
    <t>Diabetiker älter als 64 Jahre</t>
  </si>
  <si>
    <t>Typ 2 Diabetiker mit Alter über 64 Jahren</t>
  </si>
  <si>
    <t>Summe der Zuweisungen bei Versicherten mit Auswahldiagnose</t>
  </si>
  <si>
    <t>Anzahl weibliche Versicherte mit Auswahldiagnose</t>
  </si>
  <si>
    <t>Diabetiker mit Hochdruckkrankheit</t>
  </si>
  <si>
    <t>Diabetiker mit Lipidstoffwechselstörungen</t>
  </si>
  <si>
    <t>bitte kontrollieren</t>
  </si>
  <si>
    <t>Nummer</t>
  </si>
  <si>
    <t>IS1_P100</t>
  </si>
  <si>
    <t>Anzahl aller Versicherter mit psychiatrischem 
stationärem Aufenthalt</t>
  </si>
  <si>
    <t xml:space="preserve">Anzahl Versicherter in der Analysegruppe mit somatischem stationären Aufenthalt </t>
  </si>
  <si>
    <t>ISX_U44</t>
  </si>
  <si>
    <t>Durchschnittliche KH-Verweildauer aller Versicherten</t>
  </si>
  <si>
    <t>Durchschnittliche KH-Verweildauer Versicherter mit Auswahldiagnose</t>
  </si>
  <si>
    <t xml:space="preserve">Durchschnittliche KH-Verweildauer Versicherter in der Analysegruppe </t>
  </si>
  <si>
    <t xml:space="preserve">Anteil fachärztlicher Behandlungsfälle 
bei Versicherten in der Analysegruppe an allen fachärztlichen Behandlungsfällen </t>
  </si>
  <si>
    <t>AM_EVO
und IS1_P1</t>
  </si>
  <si>
    <t>Summe der verordneten Wirkstoffe in der Analysegruppe</t>
  </si>
  <si>
    <t>Summe der Arzneimittelverordnungen in der Analysegruppe</t>
  </si>
  <si>
    <t>Summe der AU-Tage Versicherter in der Analysegruppe</t>
  </si>
  <si>
    <t>Summe der Anzahl AU-Tage aller Versicherter</t>
  </si>
  <si>
    <t>ISX_U23 und IS1_P1</t>
  </si>
  <si>
    <t>Status</t>
  </si>
  <si>
    <t>Summe der Gesamtleitungskosten in der Analysegruppe</t>
  </si>
  <si>
    <t>Summe der stationäre Kosten in der Analysegruppe</t>
  </si>
  <si>
    <t>Summe der Gesamtleitungskosten aller Versicherter</t>
  </si>
  <si>
    <t>Summe der stationären Kosten aller Versicherter</t>
  </si>
  <si>
    <t>Summe der ambulanten Kosten aller Versicherter</t>
  </si>
  <si>
    <t>Summe der Nettoarzneimittelkosten aller Versicherter</t>
  </si>
  <si>
    <t>Summe der Heilmittelkosten aller Versicherter</t>
  </si>
  <si>
    <t>Summe der Hilfsmittelkosten aller Versicherter</t>
  </si>
  <si>
    <t>Summe der Hilfsmittelkosten in der Analysegruppe</t>
  </si>
  <si>
    <t>Summe der Heilmittelkosten in der Analysegruppe</t>
  </si>
  <si>
    <t>Summe der Nettoarzneimittelkosten in der Analysegruppe</t>
  </si>
  <si>
    <t>Summe der ambulante Kosten in der Analysegruppe</t>
  </si>
  <si>
    <t>Anzahl aller Versicherter mit Krankengeldbezug</t>
  </si>
  <si>
    <t>Stationäre Kosten in der Analysegruppe zur Anzahl Versicherter in der Analysegruppe</t>
  </si>
  <si>
    <t>Ambulante Kosten  in der Analysegruppe zur Anzahl Versicherter in der Analysegruppe</t>
  </si>
  <si>
    <t>Arzneimittelkosten  in der Analysegruppe zur Anzahl Versicherter in der Analysegruppe</t>
  </si>
  <si>
    <t>Heilmittelkosten  in der Analysegruppe zur Anzahl Versicherter in der Analysegruppe</t>
  </si>
  <si>
    <t>Hilfsmittelkosten in der Analysegruppe zur Anzahl Versicherter in der Analysegruppe</t>
  </si>
  <si>
    <t>AU-Tage in der Analysegruppe zur Anzahl Versicherter in der Analysegruppe</t>
  </si>
  <si>
    <t>IS1_V083</t>
  </si>
  <si>
    <t>IS1_V084</t>
  </si>
  <si>
    <t>IS1_V085</t>
  </si>
  <si>
    <t>IS1_V086</t>
  </si>
  <si>
    <t>IS1_V087</t>
  </si>
  <si>
    <t>IS1_V088</t>
  </si>
  <si>
    <t>IS1_V089</t>
  </si>
  <si>
    <t>Anzahl Krankengeldbezieher in der Analysegruppe zur Anzahl aller Versicherter in der Analysegruppe</t>
  </si>
  <si>
    <t>IS1_V090</t>
  </si>
  <si>
    <t>Diabetes W 20</t>
  </si>
  <si>
    <t>Freigegeben</t>
  </si>
  <si>
    <t>Validierung</t>
  </si>
  <si>
    <t>Diabetes W 21</t>
  </si>
  <si>
    <t>Diabetes W 22</t>
  </si>
  <si>
    <t>Diabetes W 23</t>
  </si>
  <si>
    <t>Diabetes W 24</t>
  </si>
  <si>
    <t>Diabetes W 25</t>
  </si>
  <si>
    <t xml:space="preserve">Programmevaluation Versorgungsindikatoren Typ-2-Diabetes </t>
  </si>
  <si>
    <t>VI-Auswertung</t>
  </si>
  <si>
    <t>VI-Index Qualität</t>
  </si>
  <si>
    <t>Indizes</t>
  </si>
  <si>
    <t>Einheit</t>
  </si>
  <si>
    <t>%</t>
  </si>
  <si>
    <t>Anzahl aller Arzneiverordnungen</t>
  </si>
  <si>
    <t>Verordnungen</t>
  </si>
  <si>
    <t>Wirkstoffe</t>
  </si>
  <si>
    <t>DDD</t>
  </si>
  <si>
    <t>€</t>
  </si>
  <si>
    <t>Tage</t>
  </si>
  <si>
    <t>Gesamtleistungskostenanteil</t>
  </si>
  <si>
    <t>Antidiabetika-Arzneimittelkosten pro Patient</t>
  </si>
  <si>
    <t>Antidiabetika-Arzneimittelkosten pro Verordnung</t>
  </si>
  <si>
    <t>Anzahl Versicherter in der Analysegruppe mit Amputation</t>
  </si>
  <si>
    <t>VI-Index 
Ausgangs-jahr</t>
  </si>
  <si>
    <t>VI-Index 
1. Verlaufs-jahr</t>
  </si>
  <si>
    <t>Trend*</t>
  </si>
  <si>
    <t>*grün und rot= signifikantes Ergebnis, grau = nicht signifikant</t>
  </si>
  <si>
    <t>Ausgangsjahr</t>
  </si>
  <si>
    <t>1. Verlaufsjahr</t>
  </si>
  <si>
    <t>Richtungsflag</t>
  </si>
  <si>
    <t>Augenärztliche Untersuchungsrate (Ziel: möglichst hoch)</t>
  </si>
  <si>
    <t xml:space="preserve">
Zielgruppe</t>
  </si>
  <si>
    <t xml:space="preserve"> 
Vergleichs-gruppe</t>
  </si>
  <si>
    <t>absolute
Differenz [VG - ZG]</t>
  </si>
  <si>
    <t xml:space="preserve">relative
 Differenz </t>
  </si>
  <si>
    <t>VI Diabetes Q 1</t>
  </si>
  <si>
    <t>HbA1C-Bestimmungsrate  (Ziel: möglichst hoch)</t>
  </si>
  <si>
    <t>VI Diabetes Q 2</t>
  </si>
  <si>
    <t>Nicht-RSAV-Verordnungsanteil</t>
  </si>
  <si>
    <t>Nicht-RSAV-Verordnungsanteil  (Ziel: möglichst niedrig)</t>
  </si>
  <si>
    <t>VI Diabetes Q 7</t>
  </si>
  <si>
    <t xml:space="preserve">Versorgungsindikator-Index </t>
  </si>
  <si>
    <t>Verhältnis der Anzahl konsultierter Facharztdisziplinen bei Versicherten in der Analysegruppe zur Anzahl konsultierter Facharztdisziplinen bei allen 
Versicherten</t>
  </si>
  <si>
    <t>Kommentar zur Operationalisierung</t>
  </si>
  <si>
    <t>Kommentar zur Validierung</t>
  </si>
  <si>
    <t xml:space="preserve">Summe verordneter Wirkstoffe pro Versicherten mit Auswahldiagnose </t>
  </si>
  <si>
    <t>14.3: Kenngröße fehlt in Profiltabelle</t>
  </si>
  <si>
    <t>Anzahl Versicherter in der Analysegruppe  als Hauptdiagnose bei vollstationärer Behandlung</t>
  </si>
  <si>
    <t>Anzahl aller Versicherter mit
somatischem stationären Aufenthalt</t>
  </si>
  <si>
    <t>Kommentar</t>
  </si>
  <si>
    <t>ok 14.3.14</t>
  </si>
  <si>
    <t>IS1_V091</t>
  </si>
  <si>
    <t>Anteil der Typ-2-Diabetiker mit Bluthochdruckerkrankung</t>
  </si>
  <si>
    <t>IS1_V092</t>
  </si>
  <si>
    <t>Diabetes M21</t>
  </si>
  <si>
    <t>Daten fehlen noch in der DeStatis</t>
  </si>
  <si>
    <t xml:space="preserve">Arzneimittelpatientenrate </t>
  </si>
  <si>
    <t>Antidiabetika-Arzneimittelpatientenrate</t>
  </si>
  <si>
    <t>Daten fehlen für DeStatis</t>
  </si>
  <si>
    <t>Daten fehlen</t>
  </si>
  <si>
    <t>VI-Index Leistungsgeschehen</t>
  </si>
  <si>
    <t>Typ-2-Diabetes Mellitus</t>
  </si>
  <si>
    <t xml:space="preserve">Prävalenz </t>
  </si>
  <si>
    <t>Deutschland</t>
  </si>
  <si>
    <t>nach oben</t>
  </si>
  <si>
    <t>neues Medikament</t>
  </si>
  <si>
    <t>ein großes Thema inkl. RS</t>
  </si>
  <si>
    <t>Anteil der Typ-2-Diabetiker mit Erblindung</t>
  </si>
  <si>
    <t>Anzahl Versicherter in der Analysegruppe  mit Erblindung</t>
  </si>
  <si>
    <t>IS1_P101</t>
  </si>
  <si>
    <t>Diabetiker mit Erblindung</t>
  </si>
  <si>
    <t>Herzrythmmusstörungen</t>
  </si>
  <si>
    <t>AQUIK: OAK + Schilddrüsendiagnostik</t>
  </si>
  <si>
    <t>Sektor</t>
  </si>
  <si>
    <t>ok 16.04.14</t>
  </si>
  <si>
    <t>Durchschnittliches Alter der Diabetiker</t>
  </si>
  <si>
    <t>Entwicklung</t>
  </si>
  <si>
    <t>FG 25=Endokrinologie/Diabetologe, 29=Nephrologie</t>
  </si>
  <si>
    <t>Versicherte mit diabetologischer Behandlung in 2012</t>
  </si>
  <si>
    <t>Q1 2012 - Q4 2012</t>
  </si>
  <si>
    <t>FG 25</t>
  </si>
  <si>
    <t>Behandlung durch Diabetologen</t>
  </si>
  <si>
    <t>ok 17.04.14</t>
  </si>
  <si>
    <t>Typ 2 Diabetiker in HMG015 (renale oder multiple Manifestationen)</t>
  </si>
  <si>
    <t xml:space="preserve"> Typ 2 Diabetiker in HMG016 (Gefäßmanifestationen oder Koma oder Ketoazidose)</t>
  </si>
  <si>
    <t xml:space="preserve"> Typ-2-Diabetiker in HMG017  (sonstige Komplikationen)</t>
  </si>
  <si>
    <t xml:space="preserve"> Typ-2-Diabetiker in HMG019  (ohne Komplikationen)</t>
  </si>
  <si>
    <t>WIDO DDD-Daten fehlen</t>
  </si>
  <si>
    <t>OK 29.4</t>
  </si>
  <si>
    <t>W_Global</t>
  </si>
  <si>
    <t>W_Sektor</t>
  </si>
  <si>
    <t>VI_Zähler</t>
  </si>
  <si>
    <t>Gewichtung_sektoral</t>
  </si>
  <si>
    <t>Gewichtung_global</t>
  </si>
  <si>
    <t>ok 20.05.14</t>
  </si>
  <si>
    <t>Anteil der Arzneimittelpatienten mit Antidiabetika (A10) an allen Versicherten in der Analysegruppe</t>
  </si>
  <si>
    <t>Diabetes Q 01</t>
  </si>
  <si>
    <t>Diabetes Q 02</t>
  </si>
  <si>
    <t>Diabetes Q 03</t>
  </si>
  <si>
    <t>Diabetes Q 04</t>
  </si>
  <si>
    <t>Diabetes Q 05</t>
  </si>
  <si>
    <t>Diabetes Q 06</t>
  </si>
  <si>
    <t>Diabetes Q 07</t>
  </si>
  <si>
    <t>Diabetes Q 08</t>
  </si>
  <si>
    <t>Diabetes Q 09</t>
  </si>
  <si>
    <t>Diabetes M 02</t>
  </si>
  <si>
    <t>Diabetes M 09</t>
  </si>
  <si>
    <t>Diabetes M 01</t>
  </si>
  <si>
    <t>Diabetes M 03</t>
  </si>
  <si>
    <t>Diabetes M 06</t>
  </si>
  <si>
    <t>Diabetes L 05</t>
  </si>
  <si>
    <t>Diabetes L 06</t>
  </si>
  <si>
    <t>Diabetes L 09</t>
  </si>
  <si>
    <t>Diabetes L 02</t>
  </si>
  <si>
    <t>Diabetes L 03</t>
  </si>
  <si>
    <t>Diabetes L 04</t>
  </si>
  <si>
    <t>Diabetes W 03</t>
  </si>
  <si>
    <t>Diabetes W 04</t>
  </si>
  <si>
    <t>Diabetes W 05</t>
  </si>
  <si>
    <t>Diabetes W 06</t>
  </si>
  <si>
    <t>Diabetes W 07</t>
  </si>
  <si>
    <t>Diabetes W 08</t>
  </si>
  <si>
    <t>Diabetes W 09</t>
  </si>
  <si>
    <t>Diabetes L 07</t>
  </si>
  <si>
    <t>Zaehlereinheit</t>
  </si>
  <si>
    <t>Nennereinheit</t>
  </si>
  <si>
    <t>Diabetes M 08</t>
  </si>
  <si>
    <t>Diabetes W 01</t>
  </si>
  <si>
    <t>Diabetes W 02</t>
  </si>
  <si>
    <t>Diabetes L 01</t>
  </si>
  <si>
    <t>Tagesdosen</t>
  </si>
  <si>
    <t>Jahre</t>
  </si>
  <si>
    <t>Fachdisziplinen</t>
  </si>
  <si>
    <t>Fälle</t>
  </si>
  <si>
    <t>Verdordnungen</t>
  </si>
  <si>
    <t>Diabetes L 08</t>
  </si>
  <si>
    <t>Anzahl AM-Verordnungen A10</t>
  </si>
  <si>
    <t xml:space="preserve">Gesamtleistungskosten </t>
  </si>
  <si>
    <t>IS1_P52</t>
  </si>
  <si>
    <t>IS1_P54</t>
  </si>
  <si>
    <t>IS1_P56</t>
  </si>
  <si>
    <t>IS1_P58</t>
  </si>
  <si>
    <t>IS1_P60</t>
  </si>
  <si>
    <t>Durchschnittliche GLK Diabetiker</t>
  </si>
  <si>
    <t>sum(IS1_P51)/sum(IS1_P1)</t>
  </si>
  <si>
    <t>Durchschnittliche stationäre Kosten in der Analysegruppe</t>
  </si>
  <si>
    <t>Durchschnittliche ambulante Kosten in der Analysegruppe</t>
  </si>
  <si>
    <t>Durchschnittliche Nettoarzneimittelkosten in der Analysegruppe</t>
  </si>
  <si>
    <t>Durchschnittliche Heilmittelkosten in der Analysegruppe</t>
  </si>
  <si>
    <t>Durchschnittliche Hilfsmittelkosten in der Analysegruppe</t>
  </si>
  <si>
    <t>IS1_P65</t>
  </si>
  <si>
    <t>sum(IS1_P53)/sum(IS1_P1)</t>
  </si>
  <si>
    <t>sum(IS1_P55)/sum(IS1_P1)</t>
  </si>
  <si>
    <t>sum(IS1_P57)/sum(IS1_P1)</t>
  </si>
  <si>
    <t>sum(IS1_P59)/sum(IS1_P1)</t>
  </si>
  <si>
    <t>sum(IS1_P61)/sum(IS1_P1)</t>
  </si>
  <si>
    <t>IS1_P50</t>
  </si>
  <si>
    <t>sum(IS1_P49)/sum(IS1_P1)</t>
  </si>
  <si>
    <t>AU-Tage</t>
  </si>
  <si>
    <t>Stationäre Kosten</t>
  </si>
  <si>
    <t>Z_Transformiert</t>
  </si>
  <si>
    <t>Index</t>
  </si>
  <si>
    <t>Anzahl Versicherter in der Analysegruppe mit Behandlung durch Nephrologen</t>
  </si>
  <si>
    <t>Anteil mit hohem Arzneimittel-versorgungsbedarf</t>
  </si>
  <si>
    <t>Kosten pro Tagesdosis bei allen Verordnungen</t>
  </si>
  <si>
    <t>hoch</t>
  </si>
  <si>
    <t>niedrig</t>
  </si>
  <si>
    <t>Hausarzt</t>
  </si>
  <si>
    <t>Neue Gruppierung für EHA VI</t>
  </si>
  <si>
    <t>Psychotherapeut</t>
  </si>
  <si>
    <t>Psychiater</t>
  </si>
  <si>
    <t>Krankheitsbezogener Morbiditätsfaktor (D/G2)</t>
  </si>
  <si>
    <t>Durchschnittliche Kosten pro Diagnose</t>
  </si>
  <si>
    <t>Gesamtkosten der Diagnosen 
(D * E)</t>
  </si>
  <si>
    <t>Einfachster RF: Kosten pro Versich. Gruppe / Kosten pro Vers. DeStatis</t>
  </si>
  <si>
    <t>Kommentar Impl.</t>
  </si>
  <si>
    <t>AM_EVO
AV_GKVAM_PAC</t>
  </si>
  <si>
    <t>Änderungen in der Def. Vorgenommen</t>
  </si>
  <si>
    <t>Fragestellung</t>
  </si>
  <si>
    <t>Wie hoch ist der Anteil innerhalb der Typ-2 Diabetiker mit jährlicher augenärztlicher Untersuchung</t>
  </si>
  <si>
    <t>Indicator</t>
  </si>
  <si>
    <t>Retinal Eye Exam</t>
  </si>
  <si>
    <t>Vers.</t>
  </si>
  <si>
    <t>Share of female patients</t>
  </si>
  <si>
    <t>HbA1C tested</t>
  </si>
  <si>
    <t>Urinary Microalbumin tested</t>
  </si>
  <si>
    <t>Creatinine tested</t>
  </si>
  <si>
    <t>Blood lipid status tested</t>
  </si>
  <si>
    <t>Hypertension treated</t>
  </si>
  <si>
    <t>Lipid metabolism treated</t>
  </si>
  <si>
    <t>ACE inhibitor if hypertension and kidney disease</t>
  </si>
  <si>
    <t>Polymedication rate</t>
  </si>
  <si>
    <t>Polymedication rate for patients &gt; 64</t>
  </si>
  <si>
    <t>Hospitalization rate</t>
  </si>
  <si>
    <t>Age structure</t>
  </si>
  <si>
    <t>No antidiabetic therapy</t>
  </si>
  <si>
    <t>Oral antidiabetic therapy only</t>
  </si>
  <si>
    <t>Antidiabetic insulin or combination therapy</t>
  </si>
  <si>
    <t>Non-RSAV conform prescriptions</t>
  </si>
  <si>
    <t>Prevalence for type-2 diabetics</t>
  </si>
  <si>
    <t>Lethality of type-2 diabetes</t>
  </si>
  <si>
    <t>Diabetes M 22</t>
  </si>
  <si>
    <t>Mortality rate</t>
  </si>
  <si>
    <t>4 Vorquartale mitbetrachten: Sonst ggf. falschniedrige Werte bei Mortalität und Letalität</t>
  </si>
  <si>
    <t>Wie hoch ist der Verordnungsanteil nicht-RSAV-konformer Antidiabetika an allen Antidiabetikaverordnungen</t>
  </si>
  <si>
    <t>Wie hoch ist der Anteil der Alterspatienten (&gt; 64 Jahre) mit mehr als 4 Wirkstoffen an allen Versicherten &gt; 64 Jahre in der Analysegruppe</t>
  </si>
  <si>
    <t>Wie hoch ist der Anteil Versicherter in der Analysegruppe mit vollstationärer Behandlung an allen Versicherten in der Analysegruppe</t>
  </si>
  <si>
    <t>Wie hoch ist der  Anteil verstorbener Typ-2-Diabetiker an allen Typ-2-Diabetikern</t>
  </si>
  <si>
    <t>Wie hoch ist das durchschnittliches Alter der Ty-2-Diabetiker</t>
  </si>
  <si>
    <t>Wie hoch sind die krankheitsbezogenen Mehrkosten pro Versicherten in der Analysegruppe zu krankheitsbezogenen Mehrkosten der GKV-Referenzgruppe</t>
  </si>
  <si>
    <t>Oral antidiabetic mono therapy</t>
  </si>
  <si>
    <t>Family doctor cases</t>
  </si>
  <si>
    <t>Specialist cases</t>
  </si>
  <si>
    <t>Specialist consultations</t>
  </si>
  <si>
    <t>Treatment by nephrologist</t>
  </si>
  <si>
    <t>Length of stay</t>
  </si>
  <si>
    <t>Diabetics among emergency cases</t>
  </si>
  <si>
    <t>Diabetics with emergency hospitalisation</t>
  </si>
  <si>
    <t>Diabetics with somatic hospitalisation</t>
  </si>
  <si>
    <t>Diabetics with psychiatric hospitalisation</t>
  </si>
  <si>
    <t>Diabetics among hospital patients</t>
  </si>
  <si>
    <t>One day treatment rate within diabetic patients</t>
  </si>
  <si>
    <t>Psyciatric hospitalization within diabetic patients</t>
  </si>
  <si>
    <t>Hospitalization rate with main diagnosis diabetes</t>
  </si>
  <si>
    <t>DMP participation rate</t>
  </si>
  <si>
    <t>Diabetic coma incidence</t>
  </si>
  <si>
    <t>Drug induced hypoglycemia rate</t>
  </si>
  <si>
    <t>Diabetic neuropathy prevalence</t>
  </si>
  <si>
    <t>Eye complication prevalence</t>
  </si>
  <si>
    <t>Kidney replacement therapy prevalence</t>
  </si>
  <si>
    <t>High blood pressure prevalence</t>
  </si>
  <si>
    <t>Vessel disease prevalence</t>
  </si>
  <si>
    <t>Diabetic foot prevalence</t>
  </si>
  <si>
    <t>Amputation incidence</t>
  </si>
  <si>
    <t>Chronic kidney disease prevalence</t>
  </si>
  <si>
    <t xml:space="preserve">Advanced chronic kidney disease </t>
  </si>
  <si>
    <t xml:space="preserve">Diabetics with drug subscription </t>
  </si>
  <si>
    <t>Diabetics with antidiabetic drug subcription</t>
  </si>
  <si>
    <t>Antidiabetic drug subcription share</t>
  </si>
  <si>
    <t xml:space="preserve">Antidiabetic DDD </t>
  </si>
  <si>
    <t>Antidiabetic subcriptions per patient</t>
  </si>
  <si>
    <t>Drug subscriptions per patient</t>
  </si>
  <si>
    <t>DDD per patient</t>
  </si>
  <si>
    <t>HMG015 rate</t>
  </si>
  <si>
    <t>HMG016 rate</t>
  </si>
  <si>
    <t>Total cost of care</t>
  </si>
  <si>
    <t>T-tli e-Ra -f eant</t>
  </si>
  <si>
    <t>T-tti e-Ra -f eant</t>
  </si>
  <si>
    <t>Cost of hospitalization</t>
  </si>
  <si>
    <t>Cost of primary care</t>
  </si>
  <si>
    <t>Drug cost</t>
  </si>
  <si>
    <t>Share of total cost</t>
  </si>
  <si>
    <t>Share of hsopitalization cost</t>
  </si>
  <si>
    <t>Active pharmaceuitical ingredients</t>
  </si>
  <si>
    <t>Cure cost</t>
  </si>
  <si>
    <t>Adjuvants cost</t>
  </si>
  <si>
    <t xml:space="preserve"> Work incapacity </t>
  </si>
  <si>
    <t>Sick pay</t>
  </si>
  <si>
    <t>Profit margin</t>
  </si>
  <si>
    <t>Share of primary care cost</t>
  </si>
  <si>
    <t>Share of drug cost</t>
  </si>
  <si>
    <t>Share of cure cost</t>
  </si>
  <si>
    <t>Share of adjuvants cost</t>
  </si>
  <si>
    <t>Share of work incapacity</t>
  </si>
  <si>
    <t>Share of sick pay receivers</t>
  </si>
  <si>
    <t>Share of high drug demand</t>
  </si>
  <si>
    <t>Problem</t>
  </si>
  <si>
    <t>Type</t>
  </si>
  <si>
    <t>Quality</t>
  </si>
  <si>
    <t>Morbidity</t>
  </si>
  <si>
    <t>Service</t>
  </si>
  <si>
    <t>Economics</t>
  </si>
  <si>
    <t>Sense</t>
  </si>
  <si>
    <t>high</t>
  </si>
  <si>
    <t>low</t>
  </si>
  <si>
    <t>descriptive</t>
  </si>
  <si>
    <t>Unit</t>
  </si>
  <si>
    <t>Enumerator</t>
  </si>
  <si>
    <t>Denominator</t>
  </si>
  <si>
    <t>What is the share of diabetics recieveing yearly retinal eye exam</t>
  </si>
  <si>
    <t>What is the share of diabetics receiving yearly HbA1C testing</t>
  </si>
  <si>
    <t>What is the share of diabetics receiving yearly urin-microalbumin testing</t>
  </si>
  <si>
    <t>What is the share of diabetics receiving yearly creatinin testing</t>
  </si>
  <si>
    <t>What is the share of non-RSAV-conform antidiabetic prescriptions?</t>
  </si>
  <si>
    <t>What is the share of diabetics receiving yearly lipid status testing?</t>
  </si>
  <si>
    <t>Nephrologist consulted if CKD</t>
  </si>
  <si>
    <t>What is the share of diabetics presenting advanced chronic kidney disease (CKD) receiving care by a nephrologist</t>
  </si>
  <si>
    <t>What is the share of diabetics presenting hypertension receiving antihypertensive drug treatment</t>
  </si>
  <si>
    <t xml:space="preserve">What is the share of diabetics presenting lipid disorders receiving statins? </t>
  </si>
  <si>
    <t>What is the share of diabetics presenting hypertension and nephropathy receiving RAAS-drug treatment</t>
  </si>
  <si>
    <t>What is the share of diabetics receiving &gt; 5 drugs</t>
  </si>
  <si>
    <t>What is the share within diabetics &gt; 64 years receiving &gt; 4 drugs</t>
  </si>
  <si>
    <t xml:space="preserve">What is the share within diabetics receiving treatment in hospital </t>
  </si>
  <si>
    <t xml:space="preserve">What is the share of diabetics in all </t>
  </si>
  <si>
    <t xml:space="preserve">What is the share of dead diabetics in all diabetics </t>
  </si>
  <si>
    <t xml:space="preserve">What is the share of dead diabetics in all </t>
  </si>
  <si>
    <t>What is the share of diabetic women</t>
  </si>
  <si>
    <t>What is the average age of diabetics</t>
  </si>
  <si>
    <t xml:space="preserve">What is the relative morbidity risk for diabetics </t>
  </si>
  <si>
    <t>Relative Morbidity risk</t>
  </si>
  <si>
    <t xml:space="preserve">What is the share within diabetics presenting hypertension </t>
  </si>
  <si>
    <t>IS1_V093</t>
  </si>
  <si>
    <t>Unplausibel viele -&gt; Sascha Code überprüfen</t>
  </si>
  <si>
    <t>Unplausibel viele</t>
  </si>
  <si>
    <t>Unplausibles Ergebnis</t>
  </si>
  <si>
    <t>Period</t>
  </si>
  <si>
    <t>1 year</t>
  </si>
  <si>
    <t>Antidiabetic drug treatment cost</t>
  </si>
  <si>
    <t>Antidiabetic drug treatment cost per prescription</t>
  </si>
  <si>
    <t>Share of generic antidiabetic drugs</t>
  </si>
  <si>
    <t xml:space="preserve">Share of antidiabetic drugs with reference price  </t>
  </si>
  <si>
    <t>Antidiabetic daily dosis cost</t>
  </si>
  <si>
    <t>Wie hoch ist der Anteil innerhalb der Typ-2 Diabetiker mit fortgeschrittener chronischer Nierenkrankheit die eine Behandlung durch einen Nephrologen erhalten</t>
  </si>
  <si>
    <t>Wie hoch ist der Anteil innerhalb der Typ-2 Diabetiker mit Hypertonus die eine antihypertensiver Therapie erhalten</t>
  </si>
  <si>
    <t>Wie hoch ist der Anteil innerhalb der Typ-2 Diabetiker mit Lipidstpffwechselstörung die eine lipidsenkender Therapie erhalten</t>
  </si>
  <si>
    <t>Wie hoch ist der Anteil Anteil innerhalb der Typ-2 Diabetiker mit Hypertonus und Nephropathie die einen ACE-Hemmer/ARB erhalten</t>
  </si>
  <si>
    <t>Zaehler_Typ</t>
  </si>
  <si>
    <t>bin</t>
  </si>
  <si>
    <t>met</t>
  </si>
  <si>
    <t>Nenner_Typ</t>
  </si>
  <si>
    <t>ok 10.09.14</t>
  </si>
  <si>
    <t>Diabetes W 26</t>
  </si>
  <si>
    <t>Diabetes W 27</t>
  </si>
  <si>
    <t>Festbetragsgeregelte AM-Verordnungen bei Antidiabetika</t>
  </si>
  <si>
    <t>Blindness prevalence</t>
  </si>
  <si>
    <t>ICD_stat LIKE E11%</t>
  </si>
  <si>
    <t>oder ICD_amb LIKE E11%</t>
  </si>
  <si>
    <t>Nicht in Profiltabelle aufnehmen - wird bei Auswertung berechnet</t>
  </si>
  <si>
    <t>Wie ist die KH-Verweildauer der Typ-2-Diabetiker im Verhältnis zur KH-Verweildauer aller Versicherter</t>
  </si>
  <si>
    <t>Ohne Profil</t>
  </si>
  <si>
    <t>Nur Ident</t>
  </si>
  <si>
    <t>Keine Ausgabe</t>
  </si>
  <si>
    <t xml:space="preserve">Wie ist die KH-Verweildauer der Typ-2-Diabetiker </t>
  </si>
  <si>
    <t>IS1_V100</t>
  </si>
  <si>
    <t>Wie hoch sind die durchschnittlichen Gesamtleitungskosten</t>
  </si>
  <si>
    <t>Summe der Arzneimittelkosten in der Analysegruppe</t>
  </si>
  <si>
    <t>Versicherte</t>
  </si>
  <si>
    <t>Wie hoch ist der Anteil innerhalb der Typ-2-Diabetiker ohne HZV-Teilnahme mit jährlicher HbA1C Bestimmung</t>
  </si>
  <si>
    <t xml:space="preserve">Wie hoch ist der Anteil innerhalb der Typ-2 Diabetiker  ohne HZV-Teilnahme mit jährlicher Kontrolle von Urin-Mikroalbumin </t>
  </si>
  <si>
    <t>Wie hoch ist der Anteil inneerhalb der Typ-2 Diabetiker  ohne HZV-Teilnahme mit jährlicher Kontrolle des Serum-Kreatinins</t>
  </si>
  <si>
    <t>Wie hoch ist der Anteil innerhalb der Typ-2 Diabetiker  ohne HZV-Teilnahme mit jährlicher Kontrolle des Lipidstatus</t>
  </si>
  <si>
    <t>Anzahl Versicherter mit Diagnose Diabetes ohne HZV-Teilnahme mit HbA1C Bestimmung</t>
  </si>
  <si>
    <t>Anzahl Versicherter mit Diagnose Diabetes ohne HZV-Teilnahme mit Kontrolle von Urin-Mikroalbumin</t>
  </si>
  <si>
    <t>Anzahl Versicherter mit Diagnose Diabetes ohne HZV-Teilnahme  mit Kontrolle von Kreatinin</t>
  </si>
  <si>
    <t>Anzahl  Versicherter mit Diagnose Diabetes ohne HZV-Teilnahme mit Kontrolle des Lipidstatus</t>
  </si>
  <si>
    <t>Auswertung benötigt HZV-Teilnahme-Daten</t>
  </si>
  <si>
    <t>Versicherte mit Diagnose Diabetes ohne HZV-Teilnahme mit Kontrolle von Urin-Mikroalbumin</t>
  </si>
  <si>
    <t>Versicherte mit Diagnose Diabetes ohne HZV-Teilnahme mit Kontrolle des Lipidstatus</t>
  </si>
  <si>
    <t>IS1_V000</t>
  </si>
  <si>
    <t>Diabetes M 00</t>
  </si>
  <si>
    <t>Stichprobengröße</t>
  </si>
  <si>
    <t>Wie viele Versicherte umfasst die ausgewertete Stichprobe?</t>
  </si>
  <si>
    <t>Anzahl Versicherter in der untersuchten Stichprobe</t>
  </si>
  <si>
    <t>Wie hoch ist der Typ-2-Diabetiker-Anteil Versicherter an allen betrachteten Versicherten</t>
  </si>
  <si>
    <t>Anzahl ausgewählter Versicherter mit Diagnose Typ-2-Diabetes</t>
  </si>
  <si>
    <t>Anzahl aller ausgewählter Versicherter</t>
  </si>
  <si>
    <t>Augenärztliche Untersuchungsrate bei Typ-2-Diabetes</t>
  </si>
  <si>
    <t>Faktor</t>
  </si>
  <si>
    <t xml:space="preserve">Symbolnummernverzeichnis/EBM Ziffern fehlen: RP, </t>
  </si>
  <si>
    <t>Geprüfte Kven: Bayern, Bremen, BB, Hamburg, Hessen, MV, Niedersachsen, SA, Saarland, Sachsen, Thüringen, BW, Nordrhein, Westfalen-Lippe, SH</t>
  </si>
  <si>
    <t>Wie hoch ist der Anteil der Typ-2-Diabetiker mit entgleistem Stoffwechsel</t>
  </si>
  <si>
    <t>Anzahl Versicherter mit Diabetes und entgleistem Stoffwechsel</t>
  </si>
  <si>
    <t>Versicherter in der Analysegruppe mit entgleistem Stoffwechsel</t>
  </si>
  <si>
    <t>ICD_Code enthält E1101, E1111,E1121, E1131, E1141, E1151, E1161, E1173, E1175, E1181, E1191</t>
  </si>
  <si>
    <t>Wie hoch ist der Anteil Teilnahmer am DMP-Programm 2 bei den Versicherten mit Typ-2-Diabetes</t>
  </si>
  <si>
    <t>Neue Implementierung mit ICDs für entgleiste Situation</t>
  </si>
  <si>
    <t>Anteil an Facharztfällen aller Versicherter</t>
  </si>
  <si>
    <t>Anteil an Hausarztfällen aller Versicherter</t>
  </si>
  <si>
    <t>AM_EVO.ATC_Code Like 'A10B%' UND
'Das AM ist ein 'Generikum' -&gt; GKVAM '2' ODER
 (AM_EVO.Aut_Idem ist nicht angekreuzt -&gt; 2
UND  Wirkstoff ist generikafähig -&gt; GKVAM '1' )</t>
  </si>
  <si>
    <t>IS1_P102</t>
  </si>
  <si>
    <t>Wie hoch ist der Anteil Typ-2 Diabetiker mit fortgeschrittener chronischer Nierenkrankheit (Stufe III, IV, V) an allen Typ-2-Diabetikern mit chronischer Nierenkrankheit</t>
  </si>
  <si>
    <t>Anzahl der Typ-2-Diabetiker mit fortgeschrittener chronischer Nierenkrankheit</t>
  </si>
  <si>
    <t>Geschlechterverhältnis weiblich zu männlich</t>
  </si>
  <si>
    <t>Wie ist die Geschlechterverteilung innerhalb der Analysegruppe</t>
  </si>
  <si>
    <t>Morbiditätslast im Verhältnis zu allen Versicherten</t>
  </si>
  <si>
    <t xml:space="preserve">Hospitalisierungsrate </t>
  </si>
  <si>
    <t>Ver.</t>
  </si>
  <si>
    <t>IS1_V082</t>
  </si>
  <si>
    <t>ISX_U42 und IS1_P1</t>
  </si>
  <si>
    <t>((ICD_stat LIKE E11% AND
(ICD_stat LIKE N18% OR
ICD_stat LIKE N19% OR N083%)) OR
ICD_stat LIKE E112%) OR</t>
  </si>
  <si>
    <t>((ICD_amb LIKE E11% AND
(ICD_amb LIKE N18% OR
ICD_amb LIKE N19% OR N083%))  OR
OR  ICD_amb LIKE E112%)</t>
  </si>
  <si>
    <t>ISX_U43 und IS1_P1</t>
  </si>
  <si>
    <t>ISX_U01 und IS1_P1</t>
  </si>
  <si>
    <t>Anzahl Versicherter in Beobachtungsgruppe mit vollstationärer Behandlung</t>
  </si>
  <si>
    <t>ISX_U29 und IS1_P1</t>
  </si>
  <si>
    <t>ISX_U030 und IS1_P1</t>
  </si>
  <si>
    <t>ISX_U44 und IS1_P1</t>
  </si>
  <si>
    <t>ISX_U04 und IS1_P1</t>
  </si>
  <si>
    <t>ISX_U21 und IS1_P1</t>
  </si>
  <si>
    <t>ISX_U82 und IS1_P1</t>
  </si>
  <si>
    <t>ISX_U16 und IS1_P1</t>
  </si>
  <si>
    <t>ISX_U22 und IS1_P1</t>
  </si>
  <si>
    <t>ISX_U31 und IS1_P1</t>
  </si>
  <si>
    <t>ISX_U14 und IS1_P1</t>
  </si>
  <si>
    <t>ISX_U08 und IS1_P1</t>
  </si>
  <si>
    <t>ISX_U09 und IS1_P1</t>
  </si>
  <si>
    <t>ISX_U11 und IS1_P1</t>
  </si>
  <si>
    <t>ISX_U10 und IS1_P1</t>
  </si>
  <si>
    <t>ISX_U12 und IS1_P1</t>
  </si>
  <si>
    <t>ISX_U13 und IS1_P1</t>
  </si>
  <si>
    <t>ISX_U26 und IS1_P1</t>
  </si>
  <si>
    <t>ISX_U05 und IS1_P1</t>
  </si>
  <si>
    <t>ISX_U18 und IS1_P1</t>
  </si>
  <si>
    <t>ISX_U02 und IS1_P1</t>
  </si>
  <si>
    <t>ISX_U06 und IS1_P1</t>
  </si>
  <si>
    <t>ISX_U03 und IS1_P1</t>
  </si>
  <si>
    <t>ISX_U17 und IS1_P1</t>
  </si>
  <si>
    <t>ISX_U20 und IS1_P1</t>
  </si>
  <si>
    <t>ISX_U32 und IS1_P1</t>
  </si>
  <si>
    <t>ISX_U15 und IS1_P1</t>
  </si>
  <si>
    <t>ISX_U19 und IS1_P1</t>
  </si>
  <si>
    <t>ISX_U33 und IS1_P1</t>
  </si>
  <si>
    <t>ISX_U34 und IS1_P1</t>
  </si>
  <si>
    <t>ISX_U35 und IS1_P1</t>
  </si>
  <si>
    <t>ISX_U36 und IS1_P1</t>
  </si>
  <si>
    <t>ISX_U38 und IS1_P1</t>
  </si>
  <si>
    <t>ISX_U39 und IS1_P1</t>
  </si>
  <si>
    <t>ISX_U40 und IS1_P1</t>
  </si>
  <si>
    <t>ISX_U41 und IS1_P1</t>
  </si>
  <si>
    <t>ISX_U45 und IS1_P1</t>
  </si>
  <si>
    <t xml:space="preserve">Diabetes M 23 </t>
  </si>
  <si>
    <t>Wie hoch ist der Anteil Versicherter mit neuer Diagnose Typ-2-Diabetes?</t>
  </si>
  <si>
    <t>Anzahl Versicherter mit neu aufgetretener Diagnose Typ-2-Diabetes</t>
  </si>
  <si>
    <t>Versicherter mit neu aufgetretener Diagnose Typ-2-Diabetes</t>
  </si>
  <si>
    <t>IS1_P103</t>
  </si>
  <si>
    <t>IS1_P1 
UND
keine Diagnose E11% in 8 Quartalen davor</t>
  </si>
  <si>
    <t>Kumulative Diabetes Inzidenz</t>
  </si>
  <si>
    <t>GG sei 10.000, Verstorbene seien 100 -&gt; 100/10.000  X 10.000/1000</t>
  </si>
  <si>
    <t>pro 1000</t>
  </si>
  <si>
    <t>Verstorbene / (Alle/1000)</t>
  </si>
  <si>
    <t>Formel Mortalität pro 1000 Versicherte</t>
  </si>
  <si>
    <t>Anzahl aller Versicherter / 1000</t>
  </si>
  <si>
    <r>
      <rPr>
        <strike/>
        <sz val="11"/>
        <rFont val="Calibri"/>
        <family val="2"/>
        <scheme val="minor"/>
      </rPr>
      <t xml:space="preserve">ISXX_U54
UND
IS1_P1
</t>
    </r>
    <r>
      <rPr>
        <sz val="11"/>
        <rFont val="Calibri"/>
        <family val="2"/>
        <scheme val="minor"/>
      </rPr>
      <t>IS1_P62 und Alter &gt; 64</t>
    </r>
  </si>
  <si>
    <t>ISX_U54
und IS1_P1</t>
  </si>
  <si>
    <t>Neue Amputationen bei Diabetes</t>
  </si>
  <si>
    <t>Chronische Nierenkrankheit bei Diabetes</t>
  </si>
  <si>
    <t>Diabetes-DMP-Teilnehmerrate</t>
  </si>
  <si>
    <t>Wie hoch ist der Anteil der Typ-2-Diabetiker mit Behandlung durch Nephrologen an allen Typ-2-Diabetikern</t>
  </si>
  <si>
    <t>Nephrologische Behandlung bei Diabetes</t>
  </si>
  <si>
    <t>Notfallaufnahmerate bei Diabetes</t>
  </si>
  <si>
    <t>KH-Verweildauer im Verhältnis zu allen Versicherten</t>
  </si>
  <si>
    <t>Anteil an stationären Kosten aller Versicherter</t>
  </si>
  <si>
    <t>Anteil an ambulante Kosten aller Versicherter</t>
  </si>
  <si>
    <t>Anteil an Arzneimittelkosten aller Versicherter</t>
  </si>
  <si>
    <t>Anteil an Heilmittelkosten aller Versicherter</t>
  </si>
  <si>
    <t>Anteil an Hilfsmittelkosten aller Versicherter</t>
  </si>
  <si>
    <t>Anteil an AU-Tagen aller Versicherter</t>
  </si>
  <si>
    <t>Anteil an allen Krankengeldbeziehern</t>
  </si>
  <si>
    <t>Anteil an allen stationären Behandlungen</t>
  </si>
  <si>
    <t>Anteil an allen somatischen  Krankenhausbehandlung</t>
  </si>
  <si>
    <t>Anteil an allen psychiatrischen Krankenhausbehandlung</t>
  </si>
  <si>
    <t>Anteil an allen Versicherten mit Notfallaufnahme</t>
  </si>
  <si>
    <t>Fachdisziplinen-Inanspruchnahme im Verhältnis zu allen Versicherten</t>
  </si>
  <si>
    <t>Anteil Arzneimittelpatienten an allen Versicherten in der Analysegruppe</t>
  </si>
  <si>
    <t>Wie hoch ist der Anteil der antidiabetischen Arzneimittelverordnungen (A10) an allen Arzneimittelverordnungen</t>
  </si>
  <si>
    <t>Bluthochdruck bei Diabetes</t>
  </si>
  <si>
    <t>Neue Herzinfarkte bei Diabetes</t>
  </si>
  <si>
    <t>Neue Schlaganfälle bei Diabetes</t>
  </si>
  <si>
    <t>Gefäßerkrankungen bei Diabetes</t>
  </si>
  <si>
    <t>Diabetischer Fuß bei Diabetes</t>
  </si>
  <si>
    <t>Nierenersatztherapie bei Diabetes</t>
  </si>
  <si>
    <t>ISX_U37 und IS1_P1</t>
  </si>
  <si>
    <t>Augenkomplikationen bei Diabetes</t>
  </si>
  <si>
    <t>Erblindung bei Diabetes</t>
  </si>
  <si>
    <t>Neuropathie bei Diabetes</t>
  </si>
  <si>
    <t>Blutzuckerentgleisungen bei Diabetes</t>
  </si>
  <si>
    <t>KH-Verweildauer</t>
  </si>
  <si>
    <t>Deckungsbeitrag bei Diabetes</t>
  </si>
  <si>
    <t>Anteil fortgeschrittener Stadien bei chronischer Nierenerkrankung</t>
  </si>
  <si>
    <t>Hospitalisierung mit Hauptdiagnose Diabetes</t>
  </si>
  <si>
    <t>Psychiatrische Hospitalisierung bei Diabetes</t>
  </si>
  <si>
    <t>Tagesfallrate bei Diabetes</t>
  </si>
  <si>
    <t>Summe der Arzneimittelkosten  A10</t>
  </si>
  <si>
    <t>Wie hoch sind die Kosten pro Tagesdosis bei den Antidiabetika?</t>
  </si>
  <si>
    <t>Anzahl der A10 Tagesdosen</t>
  </si>
  <si>
    <t>Durchschnittsalter</t>
  </si>
  <si>
    <t>Versicherter mit &gt; 4 Wirkstoffen als Dauermedikation mit Auswahldiagnose</t>
  </si>
  <si>
    <t>Anzahl Versicherter in der Analysegruppe mit &gt;4 Wirkstoffen als Dauermedikation</t>
  </si>
  <si>
    <t>Anzahl Versicherter in der Analysegruppe  &gt; 64 Jahre mit &gt; 4 Wirkstoffen als Dauermedikation</t>
  </si>
  <si>
    <t>Wie hoch ist der Anteil Versicherter mit Polymedikation an allen Versicherten in der Analysegruppe</t>
  </si>
  <si>
    <t xml:space="preserve">Durchschnittlicher Morbiditätsindex Versicherter mit Auswahldiagnose </t>
  </si>
  <si>
    <t>Durchschnittlicher Morbiditätsindex aller Versicherter</t>
  </si>
  <si>
    <t>ISX_U23</t>
  </si>
  <si>
    <r>
      <t xml:space="preserve">GOP LIKE 06333 99560 99319 93035  99826 99305 96013 99226 90311 90770 </t>
    </r>
    <r>
      <rPr>
        <sz val="11"/>
        <color rgb="FFFF0000"/>
        <rFont val="Calibri"/>
        <family val="2"/>
        <scheme val="minor"/>
      </rPr>
      <t>90075</t>
    </r>
    <r>
      <rPr>
        <sz val="11"/>
        <rFont val="Calibri"/>
        <family val="2"/>
        <scheme val="minor"/>
      </rPr>
      <t xml:space="preserve">
und IS1_P1</t>
    </r>
  </si>
  <si>
    <t>Änderungen seit der letzten Version</t>
  </si>
  <si>
    <t>Eine zusätzliche GOP bei IS1_P16</t>
  </si>
  <si>
    <t>Durchschnittliches Alters Versicherter mit Diagnose Typ-2-Diabetes</t>
  </si>
  <si>
    <t>Diabetes M24</t>
  </si>
  <si>
    <t>HZV-Teilnehmerrate</t>
  </si>
  <si>
    <t>Diabetes L 00</t>
  </si>
  <si>
    <t>Wie hoch ist der Anteil bei den Versicherten mit Typ-2-Diabetes, die an der HZV teilnehmen?</t>
  </si>
  <si>
    <t>Anzahl Versicherter in der Analysegruppe mit HZV-Teilnahme</t>
  </si>
  <si>
    <t>Versicherter in der Analysegruppe mit HZV-Teilnahme</t>
  </si>
  <si>
    <t>IS1_P1
UND
ISX_U145</t>
  </si>
  <si>
    <t>Krankengeldbezug bei Diabetes</t>
  </si>
  <si>
    <r>
      <t xml:space="preserve">Anzahl Versicherter  mit Diagnose Diabetes </t>
    </r>
    <r>
      <rPr>
        <strike/>
        <sz val="11"/>
        <color theme="1"/>
        <rFont val="Calibri"/>
        <family val="2"/>
        <scheme val="minor"/>
      </rPr>
      <t>ohne HZV-Teilnahme</t>
    </r>
    <r>
      <rPr>
        <sz val="11"/>
        <color theme="1"/>
        <rFont val="Calibri"/>
        <family val="2"/>
        <scheme val="minor"/>
      </rPr>
      <t xml:space="preserve"> mit HbA1C Bestimmung</t>
    </r>
  </si>
  <si>
    <t>Versicherte mit Diagnose Diabetes mit Kontrolle von Kreatinin</t>
  </si>
  <si>
    <t>GOP LIKE '32135'  
UND 
IS1_P1</t>
  </si>
  <si>
    <r>
      <t xml:space="preserve">und IS1_P1
</t>
    </r>
    <r>
      <rPr>
        <strike/>
        <sz val="11"/>
        <rFont val="Calibri"/>
        <family val="2"/>
        <scheme val="minor"/>
      </rPr>
      <t>UND
ISX_146</t>
    </r>
  </si>
  <si>
    <t>Anteil Versicherter mit Diabetes</t>
  </si>
  <si>
    <t>Als Dummy-Wert im Zähler: 48
Endgültige ID ist IS1_P104</t>
  </si>
  <si>
    <t xml:space="preserve"> Anzahl Typ-2-Diabetiker in HMG019  (ohne Komplikationen)</t>
  </si>
  <si>
    <t xml:space="preserve"> Anzahl Typ-2-Diabetiker in HMG017  (sonstige Komplikationen)</t>
  </si>
  <si>
    <t xml:space="preserve"> Anzahl Typ 2 Diabetiker in HMG016 (Gefäßmanifestationen oder Koma oder Ketoazidose)</t>
  </si>
  <si>
    <t>Anzahl Typ 2 Diabetiker in HMG015 (renale oder multiple Manifestationen)</t>
  </si>
  <si>
    <t>ISK_1</t>
  </si>
  <si>
    <t>Summe der Zuweisungen bei Versicherten in der Analysegruppe</t>
  </si>
  <si>
    <t xml:space="preserve">Summer der Arzneimittelkosten der Antidiabetika (A10) </t>
  </si>
  <si>
    <r>
      <t xml:space="preserve">99560 KV Thüringen, Facharzt Augenheilkunde, Jährliche augenärztliche Untersuchung eines eingeschriebenen Patienten
99319 - Sachsen, Augenärztliche Untersuchung
93035  - Saarland, Pauschale für den Augenarzt
99826 - SA, Früherkennungsleistung b. Diabetikern
99305 - MV Augenarztpauschale
96013 - BB Augenarzt
</t>
    </r>
    <r>
      <rPr>
        <sz val="11"/>
        <rFont val="Calibri"/>
        <family val="2"/>
        <scheme val="minor"/>
      </rPr>
      <t>99226 - BW
90311 - Nordrhein
90770 - Westfalen-Lippe</t>
    </r>
    <r>
      <rPr>
        <sz val="11"/>
        <color rgb="FFFF0000"/>
        <rFont val="Calibri"/>
        <family val="2"/>
        <scheme val="minor"/>
      </rPr>
      <t xml:space="preserve">
90075 Augenärztliche Betreuung im Rahmen der Vereinbarung (RP)
92279 - Behandlungspauschale DMP für Augenärzte</t>
    </r>
    <r>
      <rPr>
        <sz val="11"/>
        <color theme="1"/>
        <rFont val="Calibri"/>
        <family val="2"/>
        <scheme val="minor"/>
      </rPr>
      <t xml:space="preserve">
</t>
    </r>
  </si>
  <si>
    <t>Zaehler_Teiler</t>
  </si>
  <si>
    <t>1</t>
  </si>
  <si>
    <t>Nenner_Teiler</t>
  </si>
  <si>
    <t>IS1_V094</t>
  </si>
  <si>
    <t>ISK_1000</t>
  </si>
  <si>
    <t>IS1_P104</t>
  </si>
  <si>
    <t xml:space="preserve">Antidiabetika-Anteil an allen Arzneimittelverordnungen </t>
  </si>
  <si>
    <t>Tagesdosen (DDD) pro Arzneimittelpatient</t>
  </si>
  <si>
    <t>Tagesdosen antidiabetischer Verordnungen</t>
  </si>
  <si>
    <t>Alter Versicherter mit Auswahldiagnose</t>
  </si>
  <si>
    <t>Verstorbene</t>
  </si>
  <si>
    <t>Wie hoch ist der Anteil der Verstorbener mit Typ-2-Diabetes pro 1000 Versicherten</t>
  </si>
  <si>
    <t>Diabetisches Koma bei Diabetes</t>
  </si>
  <si>
    <t>Bezeichner</t>
  </si>
  <si>
    <t>Quelle</t>
  </si>
  <si>
    <t>Beschreibung</t>
  </si>
  <si>
    <t>Letalität pro 1000 Versicherte</t>
  </si>
  <si>
    <t>Mortalität pro 1000 Versicherte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</si>
</sst>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 _€_-;\-* #,##0\ _€_-;_-* &quot;-&quot;\ _€_-;_-@_-"/>
    <numFmt numFmtId="164" formatCode="0.0%"/>
    <numFmt numFmtId="165" formatCode="#,##0_ ;\-#,##0\ "/>
    <numFmt numFmtId="166" formatCode="#,##0\ &quot;€&quot;"/>
    <numFmt numFmtId="167" formatCode="0.000"/>
    <numFmt numFmtId="168" formatCode="0.0"/>
  </numFmts>
  <fonts count="22"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sz val="9"/>
      <color theme="1"/>
      <name val="Calibri"/>
      <family val="2"/>
      <scheme val="minor"/>
    </font>
    <font>
      <b/>
      <sz val="11"/>
      <color rgb="FF00B050"/>
      <name val="Calibri"/>
      <family val="2"/>
      <scheme val="minor"/>
    </font>
    <font>
      <b/>
      <sz val="11"/>
      <color rgb="FFFF0000"/>
      <name val="Calibri"/>
      <family val="2"/>
      <scheme val="minor"/>
    </font>
    <font>
      <sz val="11"/>
      <color rgb="FFFF0000"/>
      <name val="Calibri"/>
      <family val="2"/>
      <scheme val="minor"/>
    </font>
    <font>
      <sz val="11"/>
      <color rgb="FF00B050"/>
      <name val="Calibri"/>
      <family val="2"/>
      <scheme val="minor"/>
    </font>
    <font>
      <sz val="11"/>
      <name val="Calibri"/>
      <family val="2"/>
      <scheme val="minor"/>
    </font>
    <font>
      <b/>
      <sz val="11"/>
      <name val="Calibri"/>
      <family val="2"/>
      <scheme val="minor"/>
    </font>
    <font>
      <b/>
      <sz val="12"/>
      <color theme="1"/>
      <name val="Calibri"/>
      <family val="2"/>
      <scheme val="minor"/>
    </font>
    <font>
      <b/>
      <sz val="10"/>
      <name val="Arial"/>
      <family val="2"/>
    </font>
    <font>
      <i/>
      <sz val="9"/>
      <color theme="1"/>
      <name val="Calibri"/>
      <family val="2"/>
      <scheme val="minor"/>
    </font>
    <font>
      <sz val="10"/>
      <name val="Arial"/>
      <family val="2"/>
    </font>
    <font>
      <b/>
      <sz val="9"/>
      <color theme="1"/>
      <name val="Calibri"/>
      <family val="2"/>
      <scheme val="minor"/>
    </font>
    <font>
      <sz val="9"/>
      <name val="Calibri"/>
      <family val="2"/>
      <scheme val="minor"/>
    </font>
    <font>
      <b/>
      <sz val="9"/>
      <name val="Calibri"/>
      <family val="2"/>
      <scheme val="minor"/>
    </font>
    <font>
      <sz val="10"/>
      <color theme="1"/>
      <name val="Arial"/>
      <family val="2"/>
    </font>
    <font>
      <sz val="11"/>
      <color theme="0" tint="-0.499984740745262"/>
      <name val="Calibri"/>
      <family val="2"/>
      <scheme val="minor"/>
    </font>
    <font>
      <strike/>
      <sz val="11"/>
      <name val="Calibri"/>
      <family val="2"/>
      <scheme val="minor"/>
    </font>
    <font>
      <strike/>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0"/>
        <bgColor indexed="9"/>
      </patternFill>
    </fill>
    <fill>
      <patternFill patternType="solid">
        <fgColor rgb="FFFF0000"/>
        <bgColor indexed="64"/>
      </patternFill>
    </fill>
  </fills>
  <borders count="33">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s>
  <cellStyleXfs count="2">
    <xf numFmtId="0" fontId="0" fillId="0" borderId="0"/>
    <xf numFmtId="0" fontId="14" fillId="0" borderId="0"/>
  </cellStyleXfs>
  <cellXfs count="352">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2" borderId="0" xfId="0" applyFill="1" applyAlignment="1">
      <alignment horizontal="center"/>
    </xf>
    <xf numFmtId="0" fontId="0" fillId="2" borderId="0" xfId="0" applyFill="1" applyAlignment="1"/>
    <xf numFmtId="0" fontId="0" fillId="2" borderId="4" xfId="0" applyFill="1" applyBorder="1" applyAlignment="1">
      <alignment wrapText="1"/>
    </xf>
    <xf numFmtId="0" fontId="0" fillId="2" borderId="0" xfId="0" applyFill="1" applyAlignment="1">
      <alignment horizontal="center" wrapText="1"/>
    </xf>
    <xf numFmtId="0" fontId="1" fillId="2" borderId="0" xfId="0" applyFont="1" applyFill="1"/>
    <xf numFmtId="0" fontId="0" fillId="2" borderId="0" xfId="0" applyFill="1" applyBorder="1" applyAlignment="1">
      <alignment horizontal="center"/>
    </xf>
    <xf numFmtId="0" fontId="0" fillId="2" borderId="0" xfId="0" applyFill="1" applyBorder="1" applyAlignment="1">
      <alignment wrapText="1"/>
    </xf>
    <xf numFmtId="0" fontId="0" fillId="2" borderId="0" xfId="0" applyFont="1" applyFill="1"/>
    <xf numFmtId="0" fontId="0" fillId="0" borderId="0" xfId="0" applyFill="1"/>
    <xf numFmtId="0" fontId="0" fillId="0" borderId="0" xfId="0" applyAlignment="1">
      <alignment horizontal="center" wrapText="1"/>
    </xf>
    <xf numFmtId="0" fontId="1" fillId="3" borderId="3" xfId="0" applyFont="1" applyFill="1" applyBorder="1" applyAlignment="1">
      <alignment wrapText="1"/>
    </xf>
    <xf numFmtId="0" fontId="1" fillId="3" borderId="24" xfId="0" applyFont="1" applyFill="1" applyBorder="1" applyAlignment="1">
      <alignment horizontal="center" wrapText="1"/>
    </xf>
    <xf numFmtId="0" fontId="1" fillId="3" borderId="22" xfId="0" applyFont="1" applyFill="1" applyBorder="1" applyAlignment="1">
      <alignment horizontal="center" wrapText="1"/>
    </xf>
    <xf numFmtId="0" fontId="1" fillId="3" borderId="25" xfId="0" applyFont="1" applyFill="1" applyBorder="1" applyAlignment="1">
      <alignment horizontal="center" wrapText="1"/>
    </xf>
    <xf numFmtId="0" fontId="0" fillId="2" borderId="0" xfId="0" applyFill="1" applyBorder="1" applyAlignment="1">
      <alignment horizontal="center" wrapText="1"/>
    </xf>
    <xf numFmtId="0" fontId="0" fillId="0" borderId="0" xfId="0" applyFont="1" applyAlignment="1">
      <alignment wrapText="1"/>
    </xf>
    <xf numFmtId="0" fontId="0" fillId="2" borderId="0" xfId="0" applyFill="1" applyBorder="1"/>
    <xf numFmtId="0" fontId="1" fillId="0" borderId="0" xfId="0" applyFont="1"/>
    <xf numFmtId="0" fontId="0" fillId="0" borderId="0" xfId="0" applyNumberFormat="1"/>
    <xf numFmtId="0" fontId="0" fillId="0" borderId="0" xfId="0" applyNumberFormat="1" applyAlignment="1">
      <alignment horizontal="left" wrapText="1"/>
    </xf>
    <xf numFmtId="3" fontId="0" fillId="2" borderId="0" xfId="0" applyNumberFormat="1" applyFill="1" applyBorder="1" applyAlignment="1">
      <alignment horizontal="center"/>
    </xf>
    <xf numFmtId="0" fontId="9" fillId="2" borderId="0" xfId="0" applyFont="1" applyFill="1" applyBorder="1" applyAlignment="1">
      <alignment horizontal="center"/>
    </xf>
    <xf numFmtId="0" fontId="10" fillId="2" borderId="0" xfId="0" applyFont="1" applyFill="1" applyBorder="1" applyAlignment="1">
      <alignment horizontal="center"/>
    </xf>
    <xf numFmtId="0" fontId="11" fillId="2" borderId="0" xfId="0" applyFont="1" applyFill="1"/>
    <xf numFmtId="0" fontId="1" fillId="0" borderId="0" xfId="0" applyFont="1" applyAlignment="1">
      <alignment wrapText="1"/>
    </xf>
    <xf numFmtId="0" fontId="9" fillId="0" borderId="0" xfId="0" applyFont="1"/>
    <xf numFmtId="0" fontId="0" fillId="2" borderId="0" xfId="0" applyFill="1" applyBorder="1" applyAlignment="1">
      <alignment horizontal="right"/>
    </xf>
    <xf numFmtId="41" fontId="0" fillId="2" borderId="8" xfId="0" applyNumberFormat="1" applyFill="1" applyBorder="1" applyAlignment="1">
      <alignment vertical="top" wrapText="1"/>
    </xf>
    <xf numFmtId="0" fontId="3" fillId="0" borderId="0" xfId="0" applyFont="1"/>
    <xf numFmtId="0" fontId="0" fillId="2" borderId="10" xfId="0" applyFill="1" applyBorder="1" applyAlignment="1">
      <alignment wrapText="1"/>
    </xf>
    <xf numFmtId="0" fontId="10" fillId="0" borderId="0" xfId="0" applyFont="1"/>
    <xf numFmtId="0" fontId="13" fillId="0" borderId="0" xfId="0" applyFont="1"/>
    <xf numFmtId="0" fontId="3" fillId="0" borderId="0" xfId="0" applyFont="1" applyAlignment="1">
      <alignment wrapText="1"/>
    </xf>
    <xf numFmtId="0" fontId="0" fillId="2" borderId="0" xfId="0" applyFill="1" applyBorder="1" applyAlignment="1"/>
    <xf numFmtId="0" fontId="0" fillId="2" borderId="0" xfId="0" applyFont="1" applyFill="1" applyBorder="1" applyAlignment="1"/>
    <xf numFmtId="49" fontId="0" fillId="0" borderId="0" xfId="0" applyNumberFormat="1" applyAlignment="1">
      <alignment horizontal="left" wrapText="1"/>
    </xf>
    <xf numFmtId="0" fontId="1" fillId="2" borderId="10" xfId="0" applyFont="1" applyFill="1" applyBorder="1" applyAlignment="1">
      <alignment horizontal="center" wrapText="1"/>
    </xf>
    <xf numFmtId="166" fontId="0" fillId="2" borderId="10" xfId="0" applyNumberFormat="1" applyFill="1" applyBorder="1" applyAlignment="1">
      <alignment wrapText="1"/>
    </xf>
    <xf numFmtId="0" fontId="1" fillId="2" borderId="10" xfId="0" applyFont="1" applyFill="1" applyBorder="1" applyAlignment="1">
      <alignment wrapText="1"/>
    </xf>
    <xf numFmtId="165" fontId="0" fillId="2" borderId="10" xfId="0" applyNumberFormat="1" applyFill="1" applyBorder="1" applyAlignment="1">
      <alignment vertical="top"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166" fontId="1" fillId="2" borderId="0" xfId="0" applyNumberFormat="1" applyFont="1" applyFill="1" applyAlignment="1">
      <alignment horizontal="left" vertical="center" wrapText="1"/>
    </xf>
    <xf numFmtId="3" fontId="12" fillId="4" borderId="10" xfId="0" applyNumberFormat="1" applyFont="1" applyFill="1" applyBorder="1" applyAlignment="1">
      <alignment horizontal="center" wrapText="1"/>
    </xf>
    <xf numFmtId="41" fontId="12" fillId="2" borderId="8" xfId="0" applyNumberFormat="1" applyFont="1" applyFill="1" applyBorder="1" applyAlignment="1">
      <alignment horizontal="center" wrapText="1"/>
    </xf>
    <xf numFmtId="0" fontId="1" fillId="2" borderId="4" xfId="0" applyFont="1" applyFill="1" applyBorder="1" applyAlignment="1">
      <alignment wrapText="1"/>
    </xf>
    <xf numFmtId="3" fontId="0" fillId="2" borderId="10" xfId="0" applyNumberFormat="1" applyFill="1" applyBorder="1" applyAlignment="1">
      <alignment wrapText="1"/>
    </xf>
    <xf numFmtId="0" fontId="0" fillId="2" borderId="0" xfId="0" applyFill="1" applyAlignment="1">
      <alignment horizontal="right" wrapText="1"/>
    </xf>
    <xf numFmtId="41" fontId="0" fillId="2" borderId="3" xfId="0" applyNumberFormat="1" applyFill="1" applyBorder="1" applyAlignment="1">
      <alignment vertical="top" wrapText="1"/>
    </xf>
    <xf numFmtId="41" fontId="0" fillId="2" borderId="0" xfId="0" applyNumberFormat="1" applyFill="1" applyBorder="1" applyAlignment="1">
      <alignment vertical="top" wrapText="1"/>
    </xf>
    <xf numFmtId="167" fontId="0" fillId="2" borderId="10" xfId="0" applyNumberFormat="1" applyFill="1" applyBorder="1" applyAlignment="1">
      <alignment wrapText="1"/>
    </xf>
    <xf numFmtId="167" fontId="0" fillId="0" borderId="10" xfId="0" applyNumberFormat="1" applyBorder="1"/>
    <xf numFmtId="0" fontId="3" fillId="0" borderId="0" xfId="0" applyFont="1" applyBorder="1"/>
    <xf numFmtId="3" fontId="3" fillId="0" borderId="0" xfId="0" applyNumberFormat="1" applyFont="1" applyBorder="1"/>
    <xf numFmtId="0" fontId="0" fillId="0" borderId="0" xfId="0" applyBorder="1"/>
    <xf numFmtId="2" fontId="0" fillId="0" borderId="0" xfId="0" applyNumberFormat="1" applyBorder="1" applyAlignment="1"/>
    <xf numFmtId="0" fontId="0" fillId="5" borderId="0" xfId="0" applyFill="1"/>
    <xf numFmtId="0" fontId="11" fillId="2" borderId="0" xfId="0" applyFont="1" applyFill="1" applyBorder="1" applyAlignment="1">
      <alignment horizontal="left"/>
    </xf>
    <xf numFmtId="0" fontId="0" fillId="2" borderId="0" xfId="0" applyFill="1" applyBorder="1" applyAlignment="1">
      <alignment horizontal="center"/>
    </xf>
    <xf numFmtId="0" fontId="7" fillId="2" borderId="0" xfId="0" applyFont="1" applyFill="1" applyBorder="1" applyAlignment="1">
      <alignment horizontal="center"/>
    </xf>
    <xf numFmtId="9" fontId="1" fillId="2" borderId="0" xfId="0" applyNumberFormat="1" applyFont="1" applyFill="1" applyBorder="1" applyAlignment="1">
      <alignment horizontal="center"/>
    </xf>
    <xf numFmtId="0" fontId="2" fillId="2" borderId="0" xfId="0" applyFont="1" applyFill="1" applyBorder="1" applyAlignment="1">
      <alignment horizontal="center"/>
    </xf>
    <xf numFmtId="0" fontId="1" fillId="2" borderId="0" xfId="0" applyFont="1" applyFill="1" applyBorder="1"/>
    <xf numFmtId="0" fontId="0" fillId="2" borderId="2" xfId="0" applyFill="1" applyBorder="1" applyAlignment="1">
      <alignment horizontal="center"/>
    </xf>
    <xf numFmtId="0" fontId="0" fillId="2" borderId="12" xfId="0" applyFill="1" applyBorder="1" applyAlignment="1">
      <alignment horizontal="center"/>
    </xf>
    <xf numFmtId="0" fontId="0" fillId="2" borderId="2" xfId="0" applyFill="1" applyBorder="1" applyAlignment="1">
      <alignment horizontal="center" wrapText="1"/>
    </xf>
    <xf numFmtId="0" fontId="0" fillId="2" borderId="10" xfId="0" applyFill="1" applyBorder="1" applyAlignment="1">
      <alignment horizontal="center"/>
    </xf>
    <xf numFmtId="0" fontId="0" fillId="2" borderId="6" xfId="0" applyFill="1" applyBorder="1" applyAlignment="1">
      <alignment horizontal="center"/>
    </xf>
    <xf numFmtId="3" fontId="9" fillId="2" borderId="0" xfId="0" applyNumberFormat="1" applyFont="1" applyFill="1" applyBorder="1" applyAlignment="1">
      <alignment horizontal="center"/>
    </xf>
    <xf numFmtId="164" fontId="0" fillId="2" borderId="0" xfId="0" applyNumberFormat="1" applyFill="1" applyBorder="1" applyAlignment="1">
      <alignment horizontal="center"/>
    </xf>
    <xf numFmtId="3" fontId="1" fillId="2" borderId="0" xfId="0" applyNumberFormat="1" applyFont="1" applyFill="1" applyBorder="1" applyAlignment="1">
      <alignment horizontal="center"/>
    </xf>
    <xf numFmtId="164" fontId="1" fillId="2" borderId="0" xfId="0" applyNumberFormat="1" applyFont="1" applyFill="1" applyBorder="1" applyAlignment="1">
      <alignment horizontal="center"/>
    </xf>
    <xf numFmtId="14" fontId="0" fillId="2" borderId="0" xfId="0" applyNumberFormat="1" applyFont="1" applyFill="1" applyBorder="1" applyAlignment="1">
      <alignment horizontal="left"/>
    </xf>
    <xf numFmtId="0" fontId="13" fillId="2" borderId="0" xfId="0" applyFont="1" applyFill="1"/>
    <xf numFmtId="0" fontId="0" fillId="2" borderId="8" xfId="0" applyFill="1" applyBorder="1" applyAlignment="1">
      <alignment wrapText="1"/>
    </xf>
    <xf numFmtId="0" fontId="15" fillId="2" borderId="0" xfId="0" applyFont="1" applyFill="1"/>
    <xf numFmtId="3" fontId="4" fillId="2" borderId="11" xfId="0" applyNumberFormat="1" applyFont="1" applyFill="1" applyBorder="1" applyAlignment="1">
      <alignment horizontal="center"/>
    </xf>
    <xf numFmtId="0" fontId="4" fillId="2" borderId="0" xfId="0" applyFont="1" applyFill="1"/>
    <xf numFmtId="0" fontId="16" fillId="2" borderId="0" xfId="0" applyFont="1" applyFill="1" applyBorder="1" applyAlignment="1">
      <alignment horizontal="center"/>
    </xf>
    <xf numFmtId="3" fontId="16" fillId="2" borderId="0" xfId="0" applyNumberFormat="1" applyFont="1" applyFill="1" applyBorder="1" applyAlignment="1">
      <alignment horizontal="center"/>
    </xf>
    <xf numFmtId="3" fontId="4" fillId="2" borderId="0" xfId="0" applyNumberFormat="1" applyFont="1" applyFill="1" applyBorder="1" applyAlignment="1">
      <alignment horizontal="center"/>
    </xf>
    <xf numFmtId="164" fontId="4" fillId="2" borderId="0" xfId="0" applyNumberFormat="1" applyFont="1" applyFill="1" applyBorder="1" applyAlignment="1">
      <alignment horizontal="center"/>
    </xf>
    <xf numFmtId="0" fontId="0" fillId="2" borderId="14" xfId="0" applyFill="1" applyBorder="1" applyAlignment="1">
      <alignment horizontal="center"/>
    </xf>
    <xf numFmtId="164" fontId="0" fillId="2" borderId="14" xfId="0" applyNumberFormat="1" applyFill="1" applyBorder="1" applyAlignment="1">
      <alignment horizontal="center"/>
    </xf>
    <xf numFmtId="1" fontId="4" fillId="2" borderId="0" xfId="0" applyNumberFormat="1" applyFont="1" applyFill="1" applyBorder="1" applyAlignment="1">
      <alignment horizontal="center"/>
    </xf>
    <xf numFmtId="0" fontId="4" fillId="2" borderId="0" xfId="0" applyFont="1" applyFill="1" applyBorder="1"/>
    <xf numFmtId="1" fontId="4" fillId="2" borderId="11" xfId="0" applyNumberFormat="1" applyFont="1" applyFill="1" applyBorder="1" applyAlignment="1">
      <alignment horizontal="center"/>
    </xf>
    <xf numFmtId="164" fontId="0" fillId="2" borderId="14" xfId="0" applyNumberFormat="1" applyFill="1" applyBorder="1"/>
    <xf numFmtId="164" fontId="4" fillId="2" borderId="11" xfId="0" applyNumberFormat="1" applyFont="1" applyFill="1" applyBorder="1"/>
    <xf numFmtId="164" fontId="1" fillId="2" borderId="14" xfId="0" applyNumberFormat="1" applyFont="1" applyFill="1" applyBorder="1" applyAlignment="1">
      <alignment horizontal="center"/>
    </xf>
    <xf numFmtId="1" fontId="15" fillId="2" borderId="0" xfId="0" applyNumberFormat="1" applyFont="1" applyFill="1"/>
    <xf numFmtId="1" fontId="4" fillId="2" borderId="11" xfId="0" applyNumberFormat="1" applyFont="1" applyFill="1" applyBorder="1"/>
    <xf numFmtId="1" fontId="4" fillId="2" borderId="0" xfId="0" applyNumberFormat="1" applyFont="1" applyFill="1" applyBorder="1"/>
    <xf numFmtId="1" fontId="16" fillId="2" borderId="0" xfId="0" applyNumberFormat="1" applyFont="1" applyFill="1" applyBorder="1" applyAlignment="1">
      <alignment horizontal="center"/>
    </xf>
    <xf numFmtId="1" fontId="4" fillId="2" borderId="0" xfId="0" applyNumberFormat="1" applyFont="1" applyFill="1"/>
    <xf numFmtId="1" fontId="15" fillId="2" borderId="11" xfId="0" applyNumberFormat="1" applyFont="1" applyFill="1" applyBorder="1" applyAlignment="1">
      <alignment horizontal="right"/>
    </xf>
    <xf numFmtId="1" fontId="15" fillId="2" borderId="11" xfId="0" applyNumberFormat="1" applyFont="1" applyFill="1" applyBorder="1" applyAlignment="1">
      <alignment horizontal="center"/>
    </xf>
    <xf numFmtId="1" fontId="17" fillId="2" borderId="0" xfId="0" applyNumberFormat="1" applyFont="1" applyFill="1" applyBorder="1" applyAlignment="1">
      <alignment horizontal="center"/>
    </xf>
    <xf numFmtId="1" fontId="15" fillId="2" borderId="0" xfId="0" applyNumberFormat="1" applyFont="1" applyFill="1" applyBorder="1" applyAlignment="1">
      <alignment horizontal="center"/>
    </xf>
    <xf numFmtId="168" fontId="7" fillId="2" borderId="14" xfId="0" applyNumberFormat="1" applyFont="1" applyFill="1" applyBorder="1" applyAlignment="1">
      <alignment horizontal="center"/>
    </xf>
    <xf numFmtId="168" fontId="4" fillId="2" borderId="11" xfId="0" applyNumberFormat="1" applyFont="1" applyFill="1" applyBorder="1" applyAlignment="1">
      <alignment horizontal="center"/>
    </xf>
    <xf numFmtId="168" fontId="0" fillId="2" borderId="14" xfId="0" applyNumberFormat="1" applyFill="1" applyBorder="1" applyAlignment="1">
      <alignment horizontal="center"/>
    </xf>
    <xf numFmtId="168" fontId="15" fillId="2" borderId="11" xfId="0" applyNumberFormat="1" applyFont="1" applyFill="1" applyBorder="1" applyAlignment="1">
      <alignment horizontal="center"/>
    </xf>
    <xf numFmtId="168" fontId="8" fillId="2" borderId="14" xfId="0" applyNumberFormat="1" applyFont="1" applyFill="1" applyBorder="1" applyAlignment="1">
      <alignment horizontal="center"/>
    </xf>
    <xf numFmtId="168" fontId="6" fillId="2" borderId="14" xfId="0" applyNumberFormat="1" applyFont="1" applyFill="1" applyBorder="1" applyAlignment="1">
      <alignment horizontal="center"/>
    </xf>
    <xf numFmtId="168" fontId="5" fillId="2" borderId="14" xfId="0" applyNumberFormat="1" applyFont="1" applyFill="1" applyBorder="1" applyAlignment="1">
      <alignment horizontal="center"/>
    </xf>
    <xf numFmtId="0" fontId="0" fillId="2" borderId="0" xfId="0" applyFill="1" applyBorder="1" applyAlignment="1">
      <alignment horizontal="center"/>
    </xf>
    <xf numFmtId="0" fontId="1" fillId="2" borderId="14" xfId="0" applyFont="1" applyFill="1" applyBorder="1" applyAlignment="1">
      <alignment horizontal="center"/>
    </xf>
    <xf numFmtId="168" fontId="9" fillId="2" borderId="14" xfId="0" applyNumberFormat="1" applyFont="1" applyFill="1" applyBorder="1" applyAlignment="1">
      <alignment horizontal="center"/>
    </xf>
    <xf numFmtId="164" fontId="7" fillId="2" borderId="14" xfId="0" applyNumberFormat="1" applyFont="1" applyFill="1" applyBorder="1" applyAlignment="1">
      <alignment horizontal="center"/>
    </xf>
    <xf numFmtId="164" fontId="6" fillId="2" borderId="14" xfId="0" applyNumberFormat="1" applyFont="1" applyFill="1" applyBorder="1" applyAlignment="1">
      <alignment horizontal="center"/>
    </xf>
    <xf numFmtId="164" fontId="8" fillId="2" borderId="14" xfId="0" applyNumberFormat="1" applyFont="1" applyFill="1" applyBorder="1" applyAlignment="1">
      <alignment horizontal="center"/>
    </xf>
    <xf numFmtId="0" fontId="1" fillId="3" borderId="0" xfId="0" applyFont="1" applyFill="1" applyBorder="1" applyAlignment="1">
      <alignment horizontal="center"/>
    </xf>
    <xf numFmtId="0" fontId="1" fillId="3" borderId="3" xfId="0" applyFont="1" applyFill="1" applyBorder="1" applyAlignment="1">
      <alignment horizontal="center"/>
    </xf>
    <xf numFmtId="0" fontId="2" fillId="2" borderId="0" xfId="0" applyFont="1" applyFill="1" applyBorder="1" applyAlignment="1">
      <alignment horizontal="center"/>
    </xf>
    <xf numFmtId="0" fontId="0" fillId="2" borderId="0" xfId="0" applyFont="1" applyFill="1" applyBorder="1" applyAlignment="1">
      <alignment horizontal="center"/>
    </xf>
    <xf numFmtId="0" fontId="0" fillId="2" borderId="0" xfId="0" applyFill="1" applyBorder="1" applyAlignment="1">
      <alignment horizontal="center"/>
    </xf>
    <xf numFmtId="0" fontId="7" fillId="2" borderId="0" xfId="0" applyFont="1" applyFill="1" applyBorder="1" applyAlignment="1">
      <alignment horizontal="center"/>
    </xf>
    <xf numFmtId="9" fontId="1" fillId="2" borderId="0" xfId="0" applyNumberFormat="1" applyFont="1" applyFill="1" applyBorder="1" applyAlignment="1">
      <alignment horizontal="center"/>
    </xf>
    <xf numFmtId="0" fontId="1" fillId="3" borderId="3" xfId="0" applyFont="1" applyFill="1" applyBorder="1" applyAlignment="1">
      <alignment horizontal="center" wrapText="1"/>
    </xf>
    <xf numFmtId="166" fontId="18" fillId="2" borderId="0" xfId="0" applyNumberFormat="1" applyFont="1" applyFill="1" applyBorder="1" applyAlignment="1">
      <alignment horizontal="center" vertical="center" wrapText="1"/>
    </xf>
    <xf numFmtId="0" fontId="18" fillId="2" borderId="0" xfId="0" applyFont="1" applyFill="1" applyBorder="1" applyAlignment="1">
      <alignment horizontal="center"/>
    </xf>
    <xf numFmtId="166" fontId="18" fillId="2" borderId="0" xfId="0" applyNumberFormat="1" applyFont="1" applyFill="1" applyBorder="1" applyAlignment="1">
      <alignment horizontal="center"/>
    </xf>
    <xf numFmtId="166" fontId="0" fillId="2" borderId="0" xfId="0" applyNumberFormat="1" applyFill="1" applyBorder="1" applyAlignment="1">
      <alignment horizontal="center"/>
    </xf>
    <xf numFmtId="0" fontId="0" fillId="2" borderId="13" xfId="0" applyFill="1" applyBorder="1" applyAlignment="1">
      <alignment horizontal="center"/>
    </xf>
    <xf numFmtId="0" fontId="0" fillId="2" borderId="0" xfId="0" applyFont="1" applyFill="1" applyBorder="1"/>
    <xf numFmtId="0" fontId="0" fillId="2" borderId="12" xfId="0" applyFont="1" applyFill="1" applyBorder="1" applyAlignment="1">
      <alignment horizontal="center"/>
    </xf>
    <xf numFmtId="164" fontId="0" fillId="2" borderId="0" xfId="0" applyNumberFormat="1" applyFont="1" applyFill="1" applyBorder="1" applyAlignment="1">
      <alignment horizontal="center"/>
    </xf>
    <xf numFmtId="164" fontId="0" fillId="2" borderId="0" xfId="0" applyNumberFormat="1" applyFont="1" applyFill="1" applyBorder="1" applyAlignment="1">
      <alignment horizontal="center" vertical="center" wrapText="1"/>
    </xf>
    <xf numFmtId="0" fontId="1" fillId="2" borderId="8" xfId="0" applyFont="1" applyFill="1" applyBorder="1" applyAlignment="1">
      <alignment horizontal="center" wrapText="1"/>
    </xf>
    <xf numFmtId="0" fontId="1" fillId="2" borderId="4" xfId="0" applyFont="1" applyFill="1" applyBorder="1" applyAlignment="1">
      <alignment horizontal="center" wrapText="1"/>
    </xf>
    <xf numFmtId="0" fontId="0" fillId="2" borderId="8" xfId="0" applyFont="1" applyFill="1" applyBorder="1" applyAlignment="1">
      <alignment horizontal="center"/>
    </xf>
    <xf numFmtId="164" fontId="0" fillId="2" borderId="4" xfId="0" applyNumberFormat="1" applyFont="1" applyFill="1" applyBorder="1" applyAlignment="1">
      <alignment horizontal="center"/>
    </xf>
    <xf numFmtId="0" fontId="2" fillId="2" borderId="0" xfId="0" applyFont="1" applyFill="1" applyBorder="1" applyAlignment="1"/>
    <xf numFmtId="167" fontId="0" fillId="2" borderId="0" xfId="0" applyNumberFormat="1" applyFont="1" applyFill="1" applyBorder="1" applyAlignment="1">
      <alignment horizontal="center"/>
    </xf>
    <xf numFmtId="0" fontId="0" fillId="2" borderId="3" xfId="0" applyFill="1" applyBorder="1"/>
    <xf numFmtId="164" fontId="0" fillId="2" borderId="3" xfId="0" applyNumberFormat="1" applyFill="1" applyBorder="1" applyAlignment="1">
      <alignment horizontal="center"/>
    </xf>
    <xf numFmtId="0" fontId="8" fillId="2" borderId="3" xfId="0" applyFont="1" applyFill="1" applyBorder="1" applyAlignment="1"/>
    <xf numFmtId="0" fontId="1" fillId="2" borderId="9" xfId="0" applyFont="1" applyFill="1" applyBorder="1" applyAlignment="1">
      <alignment horizontal="center" wrapText="1"/>
    </xf>
    <xf numFmtId="0" fontId="7" fillId="2" borderId="0" xfId="0" applyFont="1" applyFill="1" applyBorder="1" applyAlignment="1"/>
    <xf numFmtId="9" fontId="5" fillId="2" borderId="0" xfId="0" applyNumberFormat="1" applyFont="1" applyFill="1" applyBorder="1" applyAlignment="1"/>
    <xf numFmtId="0" fontId="1" fillId="2" borderId="0" xfId="0" applyFont="1" applyFill="1" applyBorder="1" applyAlignment="1"/>
    <xf numFmtId="164" fontId="2" fillId="2" borderId="0" xfId="0" applyNumberFormat="1" applyFont="1" applyFill="1" applyBorder="1" applyAlignment="1"/>
    <xf numFmtId="0" fontId="1" fillId="2" borderId="10" xfId="0" applyFont="1" applyFill="1" applyBorder="1" applyAlignment="1">
      <alignment horizontal="center"/>
    </xf>
    <xf numFmtId="2" fontId="5" fillId="2" borderId="10" xfId="0" applyNumberFormat="1" applyFont="1" applyFill="1" applyBorder="1" applyAlignment="1">
      <alignment horizontal="center"/>
    </xf>
    <xf numFmtId="2" fontId="19" fillId="2" borderId="10" xfId="0" applyNumberFormat="1" applyFont="1" applyFill="1" applyBorder="1" applyAlignment="1">
      <alignment horizontal="center"/>
    </xf>
    <xf numFmtId="2" fontId="8" fillId="2" borderId="10" xfId="0" applyNumberFormat="1" applyFont="1" applyFill="1" applyBorder="1" applyAlignment="1">
      <alignment horizontal="center"/>
    </xf>
    <xf numFmtId="2" fontId="7" fillId="2" borderId="10" xfId="0" applyNumberFormat="1" applyFont="1" applyFill="1" applyBorder="1" applyAlignment="1">
      <alignment horizontal="center"/>
    </xf>
    <xf numFmtId="2" fontId="9" fillId="2" borderId="10" xfId="0" applyNumberFormat="1" applyFont="1" applyFill="1" applyBorder="1" applyAlignment="1">
      <alignment horizontal="center"/>
    </xf>
    <xf numFmtId="2" fontId="10" fillId="2" borderId="10" xfId="0" applyNumberFormat="1" applyFont="1" applyFill="1" applyBorder="1" applyAlignment="1">
      <alignment horizontal="center"/>
    </xf>
    <xf numFmtId="0" fontId="1" fillId="3" borderId="0" xfId="0" applyFont="1" applyFill="1" applyBorder="1" applyAlignment="1">
      <alignment horizontal="center" wrapText="1"/>
    </xf>
    <xf numFmtId="0" fontId="0" fillId="2" borderId="0" xfId="0" applyFont="1" applyFill="1" applyBorder="1" applyAlignment="1">
      <alignment horizontal="center" wrapText="1"/>
    </xf>
    <xf numFmtId="0" fontId="0" fillId="2" borderId="0" xfId="0" applyFont="1" applyFill="1" applyAlignment="1">
      <alignment horizontal="center" wrapText="1"/>
    </xf>
    <xf numFmtId="0" fontId="13" fillId="2" borderId="0" xfId="0" applyFont="1" applyFill="1" applyBorder="1" applyAlignment="1">
      <alignment horizontal="left"/>
    </xf>
    <xf numFmtId="0" fontId="1" fillId="2" borderId="0" xfId="0" applyFont="1" applyFill="1" applyBorder="1" applyAlignment="1">
      <alignment horizontal="center"/>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5" xfId="0" applyFont="1" applyFill="1" applyBorder="1" applyAlignment="1">
      <alignment horizontal="center" wrapText="1"/>
    </xf>
    <xf numFmtId="0" fontId="0" fillId="2" borderId="8" xfId="0" applyFont="1" applyFill="1" applyBorder="1" applyAlignment="1">
      <alignment horizontal="center" vertical="center" wrapText="1"/>
    </xf>
    <xf numFmtId="164" fontId="0" fillId="2" borderId="4" xfId="0" applyNumberFormat="1" applyFont="1" applyFill="1" applyBorder="1" applyAlignment="1">
      <alignment horizontal="center" vertical="center" wrapText="1"/>
    </xf>
    <xf numFmtId="168" fontId="10" fillId="2" borderId="9" xfId="0" applyNumberFormat="1" applyFont="1" applyFill="1" applyBorder="1" applyAlignment="1">
      <alignment horizontal="center"/>
    </xf>
    <xf numFmtId="2" fontId="5" fillId="2" borderId="9" xfId="0" applyNumberFormat="1" applyFont="1" applyFill="1" applyBorder="1" applyAlignment="1">
      <alignment horizontal="center"/>
    </xf>
    <xf numFmtId="0" fontId="1" fillId="3" borderId="0" xfId="0" applyFont="1" applyFill="1" applyAlignment="1">
      <alignment horizontal="center"/>
    </xf>
    <xf numFmtId="10" fontId="1" fillId="3" borderId="22" xfId="0" applyNumberFormat="1" applyFont="1" applyFill="1" applyBorder="1" applyAlignment="1">
      <alignment horizontal="center" wrapText="1"/>
    </xf>
    <xf numFmtId="0" fontId="0" fillId="2" borderId="8" xfId="0" applyFill="1" applyBorder="1" applyAlignment="1">
      <alignment horizontal="center" wrapText="1"/>
    </xf>
    <xf numFmtId="2" fontId="8" fillId="2" borderId="9" xfId="0" applyNumberFormat="1" applyFont="1" applyFill="1" applyBorder="1" applyAlignment="1">
      <alignment horizontal="center"/>
    </xf>
    <xf numFmtId="2" fontId="9" fillId="2" borderId="9" xfId="0" applyNumberFormat="1" applyFont="1" applyFill="1" applyBorder="1" applyAlignment="1">
      <alignment horizontal="center"/>
    </xf>
    <xf numFmtId="0" fontId="1" fillId="3" borderId="0" xfId="0" applyFont="1" applyFill="1" applyAlignment="1">
      <alignment horizontal="center" wrapText="1"/>
    </xf>
    <xf numFmtId="0" fontId="3" fillId="2" borderId="0" xfId="0" applyFont="1" applyFill="1"/>
    <xf numFmtId="0" fontId="7" fillId="0" borderId="0" xfId="0" applyFont="1" applyFill="1"/>
    <xf numFmtId="11" fontId="0" fillId="0" borderId="0" xfId="0" applyNumberFormat="1"/>
    <xf numFmtId="0" fontId="0" fillId="0" borderId="4" xfId="0" applyFont="1" applyFill="1" applyBorder="1" applyAlignment="1">
      <alignment horizontal="center" wrapText="1"/>
    </xf>
    <xf numFmtId="0" fontId="0" fillId="0" borderId="4" xfId="0" applyFill="1" applyBorder="1" applyAlignment="1"/>
    <xf numFmtId="0" fontId="0" fillId="0" borderId="4" xfId="0" applyFill="1" applyBorder="1" applyAlignment="1">
      <alignment horizontal="center" wrapText="1"/>
    </xf>
    <xf numFmtId="0" fontId="0" fillId="0" borderId="4" xfId="0" applyFill="1" applyBorder="1" applyAlignment="1">
      <alignment wrapText="1"/>
    </xf>
    <xf numFmtId="49" fontId="0" fillId="0" borderId="4" xfId="0" applyNumberFormat="1" applyFill="1" applyBorder="1" applyAlignment="1">
      <alignment horizontal="center" wrapText="1"/>
    </xf>
    <xf numFmtId="0" fontId="0" fillId="0" borderId="4" xfId="0" applyFill="1" applyBorder="1" applyAlignment="1">
      <alignment horizontal="center"/>
    </xf>
    <xf numFmtId="0" fontId="0" fillId="0" borderId="9" xfId="0" applyFill="1" applyBorder="1" applyAlignment="1">
      <alignment wrapText="1"/>
    </xf>
    <xf numFmtId="0" fontId="0" fillId="0" borderId="4" xfId="0" applyFill="1" applyBorder="1" applyAlignment="1">
      <alignment horizontal="left" wrapText="1"/>
    </xf>
    <xf numFmtId="0" fontId="0" fillId="0" borderId="9" xfId="0" applyFont="1" applyFill="1" applyBorder="1" applyAlignment="1">
      <alignment wrapText="1"/>
    </xf>
    <xf numFmtId="0" fontId="0" fillId="0" borderId="4" xfId="0" applyFont="1" applyFill="1" applyBorder="1" applyAlignment="1"/>
    <xf numFmtId="0" fontId="0" fillId="0" borderId="4" xfId="0" applyFont="1" applyFill="1" applyBorder="1" applyAlignment="1">
      <alignment wrapText="1"/>
    </xf>
    <xf numFmtId="49" fontId="0" fillId="0" borderId="4" xfId="0" applyNumberFormat="1" applyFont="1" applyFill="1" applyBorder="1" applyAlignment="1">
      <alignment horizontal="center" wrapText="1"/>
    </xf>
    <xf numFmtId="49" fontId="0" fillId="0" borderId="4" xfId="0" applyNumberFormat="1" applyFill="1" applyBorder="1" applyAlignment="1">
      <alignment horizontal="center"/>
    </xf>
    <xf numFmtId="0" fontId="9" fillId="0" borderId="4" xfId="0" applyFont="1" applyFill="1" applyBorder="1" applyAlignment="1">
      <alignment horizontal="center" wrapText="1"/>
    </xf>
    <xf numFmtId="2" fontId="0" fillId="0" borderId="4" xfId="0" applyNumberFormat="1" applyFill="1" applyBorder="1" applyAlignment="1">
      <alignment horizontal="center" wrapText="1"/>
    </xf>
    <xf numFmtId="0" fontId="0" fillId="0" borderId="4" xfId="0" applyFont="1" applyFill="1" applyBorder="1"/>
    <xf numFmtId="17" fontId="0" fillId="0" borderId="4" xfId="0" applyNumberFormat="1" applyFill="1" applyBorder="1" applyAlignment="1">
      <alignment horizontal="center" wrapText="1"/>
    </xf>
    <xf numFmtId="0" fontId="1" fillId="0" borderId="8" xfId="0" applyFont="1" applyBorder="1" applyAlignment="1">
      <alignment horizontal="center" wrapText="1"/>
    </xf>
    <xf numFmtId="0" fontId="1" fillId="0" borderId="4" xfId="0" applyFont="1" applyBorder="1" applyAlignment="1">
      <alignment horizontal="center" wrapText="1"/>
    </xf>
    <xf numFmtId="0" fontId="1" fillId="0" borderId="9" xfId="0" applyFont="1" applyBorder="1" applyAlignment="1">
      <alignment horizontal="center" wrapText="1"/>
    </xf>
    <xf numFmtId="0" fontId="0" fillId="0" borderId="8" xfId="0" applyBorder="1"/>
    <xf numFmtId="0" fontId="0" fillId="0" borderId="4" xfId="0" applyBorder="1"/>
    <xf numFmtId="0" fontId="0" fillId="0" borderId="9" xfId="0" applyNumberFormat="1" applyBorder="1" applyAlignment="1">
      <alignment horizontal="left" wrapText="1"/>
    </xf>
    <xf numFmtId="49" fontId="0" fillId="0" borderId="9" xfId="0" applyNumberFormat="1" applyBorder="1" applyAlignment="1">
      <alignment horizontal="left" wrapText="1"/>
    </xf>
    <xf numFmtId="0" fontId="0" fillId="0" borderId="0" xfId="0" applyFill="1" applyAlignment="1">
      <alignment wrapText="1"/>
    </xf>
    <xf numFmtId="0" fontId="0" fillId="2" borderId="0" xfId="0" applyFill="1" applyBorder="1" applyAlignment="1">
      <alignment horizontal="center"/>
    </xf>
    <xf numFmtId="0" fontId="0" fillId="2" borderId="4" xfId="0" applyFill="1" applyBorder="1" applyAlignment="1">
      <alignment horizontal="center" wrapText="1"/>
    </xf>
    <xf numFmtId="0" fontId="0" fillId="0" borderId="0" xfId="0" applyFill="1" applyBorder="1" applyAlignment="1">
      <alignment horizontal="center" wrapText="1"/>
    </xf>
    <xf numFmtId="0" fontId="9" fillId="2" borderId="0" xfId="0" applyFont="1" applyFill="1"/>
    <xf numFmtId="0" fontId="0" fillId="0" borderId="0" xfId="0" applyFont="1" applyFill="1" applyBorder="1" applyAlignment="1">
      <alignment horizontal="center" wrapText="1"/>
    </xf>
    <xf numFmtId="0" fontId="9" fillId="2" borderId="0" xfId="0" applyFont="1" applyFill="1" applyAlignment="1">
      <alignment wrapText="1"/>
    </xf>
    <xf numFmtId="0" fontId="0" fillId="2" borderId="0" xfId="0" applyFont="1" applyFill="1" applyAlignment="1">
      <alignment wrapText="1"/>
    </xf>
    <xf numFmtId="0" fontId="0" fillId="0" borderId="0" xfId="0" applyFont="1" applyFill="1"/>
    <xf numFmtId="0" fontId="3" fillId="0" borderId="0" xfId="0" applyFont="1" applyFill="1"/>
    <xf numFmtId="0" fontId="0" fillId="0" borderId="16" xfId="0" applyFill="1" applyBorder="1" applyAlignment="1">
      <alignment horizontal="center" wrapText="1"/>
    </xf>
    <xf numFmtId="0" fontId="0" fillId="2" borderId="4" xfId="0" applyFill="1" applyBorder="1" applyAlignment="1">
      <alignment horizontal="center"/>
    </xf>
    <xf numFmtId="0" fontId="0" fillId="2" borderId="0" xfId="0" applyFont="1" applyFill="1" applyAlignment="1">
      <alignment horizontal="left" wrapText="1"/>
    </xf>
    <xf numFmtId="0" fontId="0" fillId="0" borderId="4" xfId="0" applyFont="1" applyFill="1" applyBorder="1" applyAlignment="1">
      <alignment horizontal="left" wrapText="1"/>
    </xf>
    <xf numFmtId="17" fontId="0" fillId="0" borderId="4" xfId="0" applyNumberFormat="1" applyFill="1" applyBorder="1" applyAlignment="1">
      <alignment horizontal="left" wrapText="1"/>
    </xf>
    <xf numFmtId="2" fontId="0" fillId="0" borderId="4" xfId="0" applyNumberFormat="1" applyFill="1" applyBorder="1" applyAlignment="1">
      <alignment horizontal="left" wrapText="1"/>
    </xf>
    <xf numFmtId="0" fontId="0" fillId="0" borderId="6" xfId="0" applyFill="1" applyBorder="1" applyAlignment="1">
      <alignment horizontal="left" wrapText="1"/>
    </xf>
    <xf numFmtId="0" fontId="0" fillId="0" borderId="1" xfId="0" applyFill="1" applyBorder="1" applyAlignment="1">
      <alignment horizontal="center" wrapText="1"/>
    </xf>
    <xf numFmtId="0" fontId="0" fillId="0" borderId="1" xfId="0" applyFont="1" applyFill="1" applyBorder="1" applyAlignment="1">
      <alignment horizontal="center"/>
    </xf>
    <xf numFmtId="0" fontId="0" fillId="0" borderId="1" xfId="0" applyFont="1" applyFill="1" applyBorder="1" applyAlignment="1">
      <alignment horizontal="center" wrapText="1"/>
    </xf>
    <xf numFmtId="0" fontId="0" fillId="0" borderId="1" xfId="0" applyFill="1" applyBorder="1" applyAlignment="1">
      <alignment horizontal="center"/>
    </xf>
    <xf numFmtId="0" fontId="0" fillId="0" borderId="7" xfId="0" applyFill="1" applyBorder="1" applyAlignment="1">
      <alignment horizontal="left" wrapText="1"/>
    </xf>
    <xf numFmtId="10" fontId="0" fillId="0" borderId="29" xfId="0" applyNumberFormat="1" applyFill="1" applyBorder="1" applyAlignment="1">
      <alignment wrapText="1"/>
    </xf>
    <xf numFmtId="0" fontId="0" fillId="0" borderId="29" xfId="0" applyFill="1" applyBorder="1" applyAlignment="1">
      <alignment wrapText="1"/>
    </xf>
    <xf numFmtId="0" fontId="0" fillId="0" borderId="15" xfId="0" applyFill="1" applyBorder="1" applyAlignment="1">
      <alignment horizontal="left" wrapText="1"/>
    </xf>
    <xf numFmtId="0" fontId="0" fillId="0" borderId="16" xfId="0" applyFont="1" applyFill="1" applyBorder="1" applyAlignment="1">
      <alignment horizontal="center"/>
    </xf>
    <xf numFmtId="0" fontId="0" fillId="0" borderId="16" xfId="0" applyFont="1" applyFill="1" applyBorder="1" applyAlignment="1">
      <alignment horizontal="center" wrapText="1"/>
    </xf>
    <xf numFmtId="0" fontId="0" fillId="0" borderId="16" xfId="0" applyFill="1" applyBorder="1" applyAlignment="1">
      <alignment horizontal="center"/>
    </xf>
    <xf numFmtId="0" fontId="0" fillId="0" borderId="17" xfId="0" applyFill="1" applyBorder="1" applyAlignment="1">
      <alignment horizontal="left" wrapText="1"/>
    </xf>
    <xf numFmtId="0" fontId="0" fillId="0" borderId="10" xfId="0" applyFill="1" applyBorder="1" applyAlignment="1">
      <alignment wrapText="1"/>
    </xf>
    <xf numFmtId="0" fontId="0" fillId="0" borderId="8" xfId="0" applyFont="1" applyFill="1" applyBorder="1" applyAlignment="1">
      <alignment horizontal="left" wrapText="1"/>
    </xf>
    <xf numFmtId="0" fontId="0" fillId="0" borderId="4" xfId="0" applyFont="1" applyFill="1" applyBorder="1" applyAlignment="1">
      <alignment horizontal="center"/>
    </xf>
    <xf numFmtId="0" fontId="0" fillId="0" borderId="9" xfId="0" applyFont="1" applyFill="1" applyBorder="1" applyAlignment="1">
      <alignment horizontal="left" wrapText="1"/>
    </xf>
    <xf numFmtId="0" fontId="0" fillId="0" borderId="10" xfId="0" applyFont="1" applyFill="1" applyBorder="1" applyAlignment="1">
      <alignment wrapText="1"/>
    </xf>
    <xf numFmtId="0" fontId="0" fillId="0" borderId="18" xfId="0" applyFill="1" applyBorder="1" applyAlignment="1">
      <alignment wrapText="1"/>
    </xf>
    <xf numFmtId="0" fontId="0" fillId="0" borderId="19" xfId="0" applyFill="1" applyBorder="1" applyAlignment="1">
      <alignment horizontal="center" wrapText="1"/>
    </xf>
    <xf numFmtId="0" fontId="0" fillId="0" borderId="19" xfId="0" applyFill="1" applyBorder="1" applyAlignment="1">
      <alignment horizontal="center"/>
    </xf>
    <xf numFmtId="0" fontId="0" fillId="0" borderId="20" xfId="0" applyFill="1" applyBorder="1" applyAlignment="1">
      <alignment wrapText="1"/>
    </xf>
    <xf numFmtId="0" fontId="0" fillId="0" borderId="8"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9" fillId="0" borderId="19" xfId="0" applyFont="1" applyFill="1" applyBorder="1" applyAlignment="1">
      <alignment horizontal="center" wrapText="1"/>
    </xf>
    <xf numFmtId="0" fontId="0" fillId="0" borderId="15" xfId="0" applyFill="1" applyBorder="1" applyAlignment="1">
      <alignment wrapText="1"/>
    </xf>
    <xf numFmtId="0" fontId="9" fillId="0" borderId="16" xfId="0" applyFont="1" applyFill="1" applyBorder="1" applyAlignment="1">
      <alignment horizontal="center" wrapText="1"/>
    </xf>
    <xf numFmtId="0" fontId="0" fillId="0" borderId="17" xfId="0" applyFill="1" applyBorder="1" applyAlignment="1">
      <alignment wrapText="1"/>
    </xf>
    <xf numFmtId="0" fontId="0" fillId="0" borderId="19" xfId="0" applyFont="1" applyFill="1" applyBorder="1" applyAlignment="1">
      <alignment horizontal="center"/>
    </xf>
    <xf numFmtId="0" fontId="0" fillId="0" borderId="12" xfId="0" applyFill="1" applyBorder="1" applyAlignment="1">
      <alignment wrapText="1"/>
    </xf>
    <xf numFmtId="0" fontId="0" fillId="0" borderId="0" xfId="0" applyFill="1" applyBorder="1" applyAlignment="1">
      <alignment horizontal="center"/>
    </xf>
    <xf numFmtId="0" fontId="0" fillId="0" borderId="13" xfId="0" applyFill="1" applyBorder="1" applyAlignment="1">
      <alignment wrapText="1"/>
    </xf>
    <xf numFmtId="0" fontId="0" fillId="0" borderId="16" xfId="0" applyFill="1" applyBorder="1" applyAlignment="1">
      <alignment wrapText="1"/>
    </xf>
    <xf numFmtId="0" fontId="0" fillId="0" borderId="16" xfId="0" applyFill="1" applyBorder="1"/>
    <xf numFmtId="0" fontId="0" fillId="0" borderId="17" xfId="0" applyFill="1" applyBorder="1"/>
    <xf numFmtId="0" fontId="3" fillId="0" borderId="2" xfId="0" applyFont="1" applyFill="1" applyBorder="1" applyAlignment="1">
      <alignment wrapText="1"/>
    </xf>
    <xf numFmtId="0" fontId="3" fillId="0" borderId="3" xfId="0" applyFont="1" applyFill="1" applyBorder="1" applyAlignment="1">
      <alignment horizontal="center"/>
    </xf>
    <xf numFmtId="0" fontId="3" fillId="0" borderId="3" xfId="0" applyFont="1" applyFill="1" applyBorder="1" applyAlignment="1">
      <alignment wrapText="1"/>
    </xf>
    <xf numFmtId="0" fontId="3" fillId="0" borderId="5" xfId="0" applyFont="1" applyFill="1" applyBorder="1" applyAlignment="1">
      <alignment wrapText="1"/>
    </xf>
    <xf numFmtId="0" fontId="3" fillId="0" borderId="10" xfId="0" applyFont="1" applyFill="1" applyBorder="1" applyAlignment="1">
      <alignment wrapText="1"/>
    </xf>
    <xf numFmtId="0" fontId="0" fillId="0" borderId="19" xfId="0" applyFill="1" applyBorder="1" applyAlignment="1">
      <alignment wrapText="1"/>
    </xf>
    <xf numFmtId="0" fontId="0" fillId="0" borderId="21" xfId="0" applyFill="1" applyBorder="1" applyAlignment="1">
      <alignment wrapText="1"/>
    </xf>
    <xf numFmtId="0" fontId="0" fillId="0" borderId="22" xfId="0" applyFill="1" applyBorder="1" applyAlignment="1">
      <alignment horizontal="center" wrapText="1"/>
    </xf>
    <xf numFmtId="0" fontId="0" fillId="0" borderId="22" xfId="0" applyFill="1" applyBorder="1" applyAlignment="1">
      <alignment horizontal="center"/>
    </xf>
    <xf numFmtId="0" fontId="0" fillId="0" borderId="22" xfId="0" applyFill="1" applyBorder="1" applyAlignment="1">
      <alignment wrapText="1"/>
    </xf>
    <xf numFmtId="0" fontId="0" fillId="0" borderId="23" xfId="0" applyFill="1" applyBorder="1" applyAlignment="1">
      <alignment wrapText="1"/>
    </xf>
    <xf numFmtId="0" fontId="0" fillId="0" borderId="21" xfId="0" applyFill="1" applyBorder="1"/>
    <xf numFmtId="0" fontId="0" fillId="0" borderId="23" xfId="0" applyFill="1" applyBorder="1"/>
    <xf numFmtId="0" fontId="9" fillId="0" borderId="19" xfId="0" quotePrefix="1" applyFont="1" applyFill="1" applyBorder="1" applyAlignment="1">
      <alignment horizontal="center" wrapText="1"/>
    </xf>
    <xf numFmtId="0" fontId="0" fillId="0" borderId="26" xfId="0" applyFill="1" applyBorder="1" applyAlignment="1">
      <alignment wrapText="1"/>
    </xf>
    <xf numFmtId="0" fontId="0" fillId="0" borderId="27" xfId="0" applyFill="1" applyBorder="1" applyAlignment="1">
      <alignment horizontal="center" wrapText="1"/>
    </xf>
    <xf numFmtId="0" fontId="0" fillId="0" borderId="27" xfId="0" applyFill="1" applyBorder="1" applyAlignment="1">
      <alignment horizontal="center"/>
    </xf>
    <xf numFmtId="0" fontId="0" fillId="0" borderId="27" xfId="0" applyFill="1" applyBorder="1" applyAlignment="1">
      <alignment wrapText="1"/>
    </xf>
    <xf numFmtId="0" fontId="0" fillId="0" borderId="28" xfId="0" applyFill="1" applyBorder="1" applyAlignment="1">
      <alignment wrapText="1"/>
    </xf>
    <xf numFmtId="0" fontId="0" fillId="0" borderId="15" xfId="0" applyFill="1" applyBorder="1"/>
    <xf numFmtId="0" fontId="9" fillId="0" borderId="12" xfId="0" applyFont="1" applyFill="1" applyBorder="1" applyAlignment="1">
      <alignment wrapText="1"/>
    </xf>
    <xf numFmtId="0" fontId="9" fillId="0" borderId="0" xfId="0" applyFont="1" applyFill="1" applyBorder="1" applyAlignment="1">
      <alignment horizontal="center" wrapText="1"/>
    </xf>
    <xf numFmtId="0" fontId="9" fillId="0" borderId="0" xfId="0" applyFont="1" applyFill="1" applyBorder="1" applyAlignment="1">
      <alignment horizontal="center"/>
    </xf>
    <xf numFmtId="0" fontId="9" fillId="0" borderId="0" xfId="0" applyFont="1" applyFill="1" applyBorder="1" applyAlignment="1">
      <alignment wrapText="1"/>
    </xf>
    <xf numFmtId="0" fontId="9" fillId="0" borderId="13" xfId="0" applyFont="1" applyFill="1" applyBorder="1" applyAlignment="1">
      <alignment wrapText="1"/>
    </xf>
    <xf numFmtId="0" fontId="9" fillId="0" borderId="2" xfId="0" applyFont="1" applyFill="1" applyBorder="1" applyAlignment="1">
      <alignment wrapText="1"/>
    </xf>
    <xf numFmtId="0" fontId="9" fillId="0" borderId="3" xfId="0" applyFont="1" applyFill="1" applyBorder="1" applyAlignment="1">
      <alignment horizontal="center" wrapText="1"/>
    </xf>
    <xf numFmtId="0" fontId="9" fillId="0" borderId="3" xfId="0" applyFont="1" applyFill="1" applyBorder="1" applyAlignment="1">
      <alignment horizontal="center"/>
    </xf>
    <xf numFmtId="0" fontId="9" fillId="0" borderId="3" xfId="0" applyFont="1" applyFill="1" applyBorder="1" applyAlignment="1">
      <alignment wrapText="1"/>
    </xf>
    <xf numFmtId="0" fontId="9" fillId="0" borderId="5" xfId="0" applyFont="1" applyFill="1" applyBorder="1" applyAlignment="1">
      <alignment wrapText="1"/>
    </xf>
    <xf numFmtId="0" fontId="0" fillId="0" borderId="0" xfId="0" applyFill="1" applyAlignment="1">
      <alignment horizontal="center"/>
    </xf>
    <xf numFmtId="0" fontId="0" fillId="0" borderId="4" xfId="0" applyFill="1" applyBorder="1" applyAlignment="1">
      <alignment horizontal="left"/>
    </xf>
    <xf numFmtId="0" fontId="0" fillId="0" borderId="2" xfId="0" applyFill="1" applyBorder="1" applyAlignment="1">
      <alignment wrapText="1"/>
    </xf>
    <xf numFmtId="0" fontId="0" fillId="0" borderId="3" xfId="0" applyFill="1" applyBorder="1" applyAlignment="1">
      <alignment horizontal="center" wrapText="1"/>
    </xf>
    <xf numFmtId="0" fontId="0" fillId="0" borderId="3" xfId="0" applyFill="1" applyBorder="1" applyAlignment="1">
      <alignment wrapText="1"/>
    </xf>
    <xf numFmtId="0" fontId="0" fillId="0" borderId="5" xfId="0" applyFill="1" applyBorder="1" applyAlignment="1">
      <alignment wrapText="1"/>
    </xf>
    <xf numFmtId="0" fontId="0" fillId="0" borderId="14" xfId="0" applyFill="1" applyBorder="1" applyAlignment="1">
      <alignment wrapText="1"/>
    </xf>
    <xf numFmtId="0" fontId="0" fillId="0" borderId="14" xfId="0" applyFill="1" applyBorder="1" applyAlignment="1">
      <alignment horizontal="center" wrapText="1"/>
    </xf>
    <xf numFmtId="0" fontId="0" fillId="0" borderId="30" xfId="0" applyFill="1" applyBorder="1" applyAlignment="1">
      <alignment horizontal="left" wrapText="1"/>
    </xf>
    <xf numFmtId="0" fontId="0" fillId="0" borderId="30" xfId="0" applyFill="1" applyBorder="1" applyAlignment="1">
      <alignment horizontal="center" wrapText="1"/>
    </xf>
    <xf numFmtId="0" fontId="0" fillId="0" borderId="30" xfId="0" applyFill="1" applyBorder="1" applyAlignment="1">
      <alignment wrapText="1"/>
    </xf>
    <xf numFmtId="0" fontId="0" fillId="0" borderId="31" xfId="0" applyFill="1" applyBorder="1" applyAlignment="1">
      <alignment horizontal="left" wrapText="1"/>
    </xf>
    <xf numFmtId="0" fontId="0" fillId="0" borderId="31" xfId="0" applyFill="1" applyBorder="1" applyAlignment="1">
      <alignment horizontal="center" wrapText="1"/>
    </xf>
    <xf numFmtId="0" fontId="0" fillId="0" borderId="31" xfId="0" applyFill="1" applyBorder="1" applyAlignment="1">
      <alignment wrapText="1"/>
    </xf>
    <xf numFmtId="0" fontId="0" fillId="0" borderId="29" xfId="0" applyFill="1" applyBorder="1" applyAlignment="1">
      <alignment horizontal="center" wrapText="1"/>
    </xf>
    <xf numFmtId="0" fontId="0" fillId="0" borderId="8" xfId="0" applyFill="1" applyBorder="1"/>
    <xf numFmtId="0" fontId="0" fillId="0" borderId="9" xfId="0" applyFill="1" applyBorder="1"/>
    <xf numFmtId="0" fontId="0" fillId="0" borderId="12" xfId="0" applyFill="1" applyBorder="1" applyAlignment="1">
      <alignment horizontal="left" wrapText="1"/>
    </xf>
    <xf numFmtId="0" fontId="0" fillId="0" borderId="32" xfId="0" applyFill="1" applyBorder="1" applyAlignment="1">
      <alignment wrapText="1"/>
    </xf>
    <xf numFmtId="0" fontId="0" fillId="0" borderId="32" xfId="0" applyFill="1" applyBorder="1" applyAlignment="1">
      <alignment horizontal="center" wrapText="1"/>
    </xf>
    <xf numFmtId="0" fontId="0" fillId="0" borderId="2" xfId="0" applyFill="1" applyBorder="1"/>
    <xf numFmtId="0" fontId="0" fillId="0" borderId="5" xfId="0" applyFill="1" applyBorder="1"/>
    <xf numFmtId="0" fontId="0" fillId="0" borderId="19" xfId="0" applyFill="1" applyBorder="1"/>
    <xf numFmtId="0" fontId="0" fillId="0" borderId="4" xfId="0" applyFill="1" applyBorder="1"/>
    <xf numFmtId="0" fontId="0" fillId="0" borderId="0" xfId="0" applyAlignment="1">
      <alignment vertical="center"/>
    </xf>
    <xf numFmtId="0" fontId="9" fillId="0" borderId="4" xfId="0" applyFont="1" applyFill="1" applyBorder="1" applyAlignment="1">
      <alignment wrapText="1"/>
    </xf>
    <xf numFmtId="0" fontId="0" fillId="2" borderId="4" xfId="0" applyFill="1" applyBorder="1"/>
    <xf numFmtId="0" fontId="0" fillId="0" borderId="4" xfId="0" applyBorder="1" applyAlignment="1">
      <alignment horizontal="center" wrapText="1"/>
    </xf>
    <xf numFmtId="0" fontId="9" fillId="0" borderId="0" xfId="0" applyFont="1" applyFill="1"/>
    <xf numFmtId="0" fontId="0" fillId="2" borderId="4" xfId="0" applyFill="1" applyBorder="1" applyAlignment="1">
      <alignment horizontal="center" wrapText="1"/>
    </xf>
    <xf numFmtId="0" fontId="7" fillId="5" borderId="0" xfId="0" applyFont="1" applyFill="1"/>
    <xf numFmtId="0" fontId="0" fillId="0" borderId="21" xfId="0" applyFont="1" applyFill="1" applyBorder="1" applyAlignment="1">
      <alignment wrapText="1"/>
    </xf>
    <xf numFmtId="0" fontId="0" fillId="0" borderId="22" xfId="0" applyFont="1" applyFill="1" applyBorder="1" applyAlignment="1">
      <alignment horizontal="center" wrapText="1"/>
    </xf>
    <xf numFmtId="0" fontId="0" fillId="0" borderId="22" xfId="0" applyFont="1" applyFill="1" applyBorder="1" applyAlignment="1">
      <alignment horizontal="center"/>
    </xf>
    <xf numFmtId="0" fontId="0" fillId="0" borderId="22" xfId="0" applyFont="1" applyFill="1" applyBorder="1" applyAlignment="1">
      <alignment wrapText="1"/>
    </xf>
    <xf numFmtId="0" fontId="0" fillId="0" borderId="23" xfId="0" applyFont="1" applyFill="1" applyBorder="1" applyAlignment="1">
      <alignment wrapText="1"/>
    </xf>
    <xf numFmtId="0" fontId="0" fillId="2" borderId="4" xfId="0" applyFill="1" applyBorder="1" applyAlignment="1">
      <alignment horizontal="center" wrapText="1"/>
    </xf>
    <xf numFmtId="49" fontId="9" fillId="0" borderId="4" xfId="0" applyNumberFormat="1" applyFont="1" applyFill="1" applyBorder="1" applyAlignment="1">
      <alignment horizontal="center" wrapText="1"/>
    </xf>
    <xf numFmtId="0" fontId="1" fillId="3" borderId="5" xfId="0" applyFont="1" applyFill="1" applyBorder="1" applyAlignment="1">
      <alignment horizontal="center" wrapText="1"/>
    </xf>
    <xf numFmtId="0" fontId="0" fillId="0" borderId="0" xfId="0" applyAlignment="1">
      <alignment horizontal="center" vertical="center"/>
    </xf>
    <xf numFmtId="0" fontId="0" fillId="2" borderId="14" xfId="0" applyFill="1" applyBorder="1" applyAlignment="1">
      <alignment horizontal="center" vertical="top"/>
    </xf>
    <xf numFmtId="0" fontId="0" fillId="2" borderId="31" xfId="0" applyFill="1" applyBorder="1" applyAlignment="1">
      <alignment horizontal="center" vertical="top"/>
    </xf>
    <xf numFmtId="0" fontId="0" fillId="2" borderId="2" xfId="0" applyFill="1" applyBorder="1" applyAlignment="1">
      <alignment horizontal="center"/>
    </xf>
    <xf numFmtId="0" fontId="0" fillId="2" borderId="3" xfId="0" applyFill="1" applyBorder="1" applyAlignment="1">
      <alignment horizontal="center"/>
    </xf>
    <xf numFmtId="0" fontId="0" fillId="2" borderId="5" xfId="0" applyFill="1" applyBorder="1" applyAlignment="1">
      <alignment horizontal="center"/>
    </xf>
    <xf numFmtId="0" fontId="0" fillId="2" borderId="8" xfId="0" applyFill="1" applyBorder="1" applyAlignment="1">
      <alignment horizontal="center"/>
    </xf>
    <xf numFmtId="0" fontId="0" fillId="2" borderId="4" xfId="0" applyFill="1" applyBorder="1" applyAlignment="1">
      <alignment horizontal="center"/>
    </xf>
    <xf numFmtId="0" fontId="0" fillId="2" borderId="9" xfId="0" applyFill="1" applyBorder="1" applyAlignment="1">
      <alignment horizontal="center"/>
    </xf>
    <xf numFmtId="0" fontId="0" fillId="2" borderId="6" xfId="0" applyFill="1" applyBorder="1" applyAlignment="1">
      <alignment horizontal="center" wrapText="1"/>
    </xf>
    <xf numFmtId="0" fontId="0" fillId="2" borderId="1" xfId="0" applyFill="1" applyBorder="1" applyAlignment="1">
      <alignment horizontal="center" wrapText="1"/>
    </xf>
    <xf numFmtId="0" fontId="0" fillId="2" borderId="7" xfId="0" applyFill="1" applyBorder="1" applyAlignment="1">
      <alignment horizontal="center" wrapText="1"/>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ont="1" applyFill="1" applyBorder="1" applyAlignment="1">
      <alignment horizontal="left"/>
    </xf>
    <xf numFmtId="0" fontId="0" fillId="2" borderId="4" xfId="0" applyFont="1" applyFill="1" applyBorder="1" applyAlignment="1">
      <alignment horizontal="left"/>
    </xf>
    <xf numFmtId="0" fontId="7" fillId="2" borderId="0" xfId="0" applyFont="1" applyFill="1" applyBorder="1" applyAlignment="1">
      <alignment horizontal="center"/>
    </xf>
    <xf numFmtId="14" fontId="0" fillId="2" borderId="0" xfId="0" applyNumberFormat="1" applyFont="1" applyFill="1" applyBorder="1" applyAlignment="1">
      <alignment horizontal="left"/>
    </xf>
    <xf numFmtId="0" fontId="0" fillId="2" borderId="8" xfId="0" applyFill="1" applyBorder="1" applyAlignment="1">
      <alignment horizontal="center" wrapText="1"/>
    </xf>
    <xf numFmtId="0" fontId="0" fillId="2" borderId="4" xfId="0" applyFill="1" applyBorder="1" applyAlignment="1">
      <alignment horizontal="center" wrapText="1"/>
    </xf>
    <xf numFmtId="0" fontId="0" fillId="2" borderId="9" xfId="0" applyFill="1" applyBorder="1" applyAlignment="1">
      <alignment horizontal="center" wrapText="1"/>
    </xf>
    <xf numFmtId="0" fontId="1" fillId="2" borderId="10" xfId="0" applyFont="1" applyFill="1" applyBorder="1" applyAlignment="1">
      <alignment horizontal="center" wrapText="1"/>
    </xf>
    <xf numFmtId="0" fontId="1" fillId="2" borderId="10" xfId="0" applyFont="1" applyFill="1" applyBorder="1" applyAlignment="1">
      <alignment horizontal="center"/>
    </xf>
    <xf numFmtId="0" fontId="0" fillId="2" borderId="10" xfId="0" applyFill="1" applyBorder="1" applyAlignment="1">
      <alignment horizontal="left" wrapText="1"/>
    </xf>
    <xf numFmtId="0" fontId="1" fillId="2" borderId="10" xfId="0" applyFont="1" applyFill="1" applyBorder="1" applyAlignment="1">
      <alignment horizontal="left" wrapText="1"/>
    </xf>
    <xf numFmtId="0" fontId="0" fillId="2" borderId="0" xfId="0" applyFill="1" applyBorder="1" applyAlignment="1">
      <alignment horizontal="center"/>
    </xf>
    <xf numFmtId="0" fontId="8" fillId="2" borderId="0" xfId="0" applyFont="1" applyFill="1" applyBorder="1" applyAlignment="1">
      <alignment horizontal="center"/>
    </xf>
    <xf numFmtId="0" fontId="0" fillId="2" borderId="8" xfId="0" applyFont="1" applyFill="1" applyBorder="1" applyAlignment="1">
      <alignment horizontal="left" vertical="center" wrapText="1"/>
    </xf>
    <xf numFmtId="0" fontId="0" fillId="2" borderId="4" xfId="0" applyFont="1" applyFill="1" applyBorder="1" applyAlignment="1">
      <alignment horizontal="left" vertical="center" wrapText="1"/>
    </xf>
    <xf numFmtId="0" fontId="0" fillId="2" borderId="10" xfId="0" applyFont="1" applyFill="1" applyBorder="1" applyAlignment="1">
      <alignment horizontal="center"/>
    </xf>
    <xf numFmtId="9" fontId="1" fillId="2" borderId="0" xfId="0" applyNumberFormat="1" applyFont="1" applyFill="1" applyBorder="1" applyAlignment="1">
      <alignment horizontal="center"/>
    </xf>
    <xf numFmtId="9" fontId="6" fillId="2" borderId="0" xfId="0" applyNumberFormat="1" applyFont="1" applyFill="1" applyBorder="1" applyAlignment="1">
      <alignment horizontal="center"/>
    </xf>
  </cellXfs>
  <cellStyles count="2">
    <cellStyle name="Standard" xfId="0" builtinId="0"/>
    <cellStyle name="Standard 2" xfId="1"/>
  </cellStyles>
  <dxfs count="15">
    <dxf>
      <font>
        <color rgb="FF00B050"/>
      </font>
    </dxf>
    <dxf>
      <font>
        <color rgb="FF00B050"/>
      </font>
    </dxf>
    <dxf>
      <font>
        <color rgb="FFFF0000"/>
      </font>
    </dxf>
    <dxf>
      <font>
        <b/>
        <i val="0"/>
        <strike/>
        <condense val="0"/>
        <extend val="0"/>
        <color indexed="10"/>
      </font>
    </dxf>
    <dxf>
      <font>
        <b/>
        <i val="0"/>
        <condense val="0"/>
        <extend val="0"/>
        <color indexed="10"/>
      </font>
    </dxf>
    <dxf>
      <font>
        <b val="0"/>
        <i val="0"/>
        <strike/>
        <condense val="0"/>
        <extend val="0"/>
        <color auto="1"/>
      </font>
    </dxf>
    <dxf>
      <font>
        <b/>
        <i val="0"/>
        <strike/>
        <condense val="0"/>
        <extend val="0"/>
        <color indexed="10"/>
      </font>
    </dxf>
    <dxf>
      <font>
        <b/>
        <i val="0"/>
        <condense val="0"/>
        <extend val="0"/>
        <color indexed="10"/>
      </font>
    </dxf>
    <dxf>
      <font>
        <b val="0"/>
        <i val="0"/>
        <strike/>
        <condense val="0"/>
        <extend val="0"/>
        <color auto="1"/>
      </font>
    </dxf>
    <dxf>
      <font>
        <b/>
        <i val="0"/>
        <strike/>
        <condense val="0"/>
        <extend val="0"/>
        <color indexed="10"/>
      </font>
    </dxf>
    <dxf>
      <font>
        <b/>
        <i val="0"/>
        <condense val="0"/>
        <extend val="0"/>
        <color indexed="10"/>
      </font>
    </dxf>
    <dxf>
      <font>
        <b val="0"/>
        <i val="0"/>
        <strike/>
        <condense val="0"/>
        <extend val="0"/>
        <color auto="1"/>
      </font>
    </dxf>
    <dxf>
      <font>
        <b/>
        <i val="0"/>
        <strike/>
        <condense val="0"/>
        <extend val="0"/>
        <color indexed="10"/>
      </font>
    </dxf>
    <dxf>
      <font>
        <b/>
        <i val="0"/>
        <condense val="0"/>
        <extend val="0"/>
        <color indexed="10"/>
      </font>
    </dxf>
    <dxf>
      <font>
        <b val="0"/>
        <i val="0"/>
        <strike/>
        <condense val="0"/>
        <extend val="0"/>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0</xdr:col>
      <xdr:colOff>151075</xdr:colOff>
      <xdr:row>2</xdr:row>
      <xdr:rowOff>55659</xdr:rowOff>
    </xdr:from>
    <xdr:to>
      <xdr:col>9</xdr:col>
      <xdr:colOff>587629</xdr:colOff>
      <xdr:row>23</xdr:row>
      <xdr:rowOff>7566</xdr:rowOff>
    </xdr:to>
    <xdr:pic>
      <xdr:nvPicPr>
        <xdr:cNvPr id="2" name="Grafik 1"/>
        <xdr:cNvPicPr>
          <a:picLocks noChangeAspect="1"/>
        </xdr:cNvPicPr>
      </xdr:nvPicPr>
      <xdr:blipFill>
        <a:blip xmlns:r="http://schemas.openxmlformats.org/officeDocument/2006/relationships" r:embed="rId1"/>
        <a:stretch>
          <a:fillRect/>
        </a:stretch>
      </xdr:blipFill>
      <xdr:spPr>
        <a:xfrm>
          <a:off x="151075" y="55659"/>
          <a:ext cx="7878975" cy="3959364"/>
        </a:xfrm>
        <a:prstGeom prst="rect">
          <a:avLst/>
        </a:prstGeom>
      </xdr:spPr>
    </xdr:pic>
    <xdr:clientData/>
  </xdr:twoCellAnchor>
  <xdr:twoCellAnchor editAs="oneCell">
    <xdr:from>
      <xdr:col>0</xdr:col>
      <xdr:colOff>0</xdr:colOff>
      <xdr:row>24</xdr:row>
      <xdr:rowOff>0</xdr:rowOff>
    </xdr:from>
    <xdr:to>
      <xdr:col>9</xdr:col>
      <xdr:colOff>412703</xdr:colOff>
      <xdr:row>45</xdr:row>
      <xdr:rowOff>23461</xdr:rowOff>
    </xdr:to>
    <xdr:pic>
      <xdr:nvPicPr>
        <xdr:cNvPr id="3" name="Grafik 2"/>
        <xdr:cNvPicPr>
          <a:picLocks noChangeAspect="1"/>
        </xdr:cNvPicPr>
      </xdr:nvPicPr>
      <xdr:blipFill>
        <a:blip xmlns:r="http://schemas.openxmlformats.org/officeDocument/2006/relationships" r:embed="rId2"/>
        <a:stretch>
          <a:fillRect/>
        </a:stretch>
      </xdr:blipFill>
      <xdr:spPr>
        <a:xfrm>
          <a:off x="0" y="4198289"/>
          <a:ext cx="7855124" cy="4030919"/>
        </a:xfrm>
        <a:prstGeom prst="rect">
          <a:avLst/>
        </a:prstGeom>
      </xdr:spPr>
    </xdr:pic>
    <xdr:clientData/>
  </xdr:twoCellAnchor>
  <xdr:twoCellAnchor editAs="oneCell">
    <xdr:from>
      <xdr:col>0</xdr:col>
      <xdr:colOff>0</xdr:colOff>
      <xdr:row>46</xdr:row>
      <xdr:rowOff>0</xdr:rowOff>
    </xdr:from>
    <xdr:to>
      <xdr:col>9</xdr:col>
      <xdr:colOff>452455</xdr:colOff>
      <xdr:row>66</xdr:row>
      <xdr:rowOff>95035</xdr:rowOff>
    </xdr:to>
    <xdr:pic>
      <xdr:nvPicPr>
        <xdr:cNvPr id="4" name="Grafik 3"/>
        <xdr:cNvPicPr>
          <a:picLocks noChangeAspect="1"/>
        </xdr:cNvPicPr>
      </xdr:nvPicPr>
      <xdr:blipFill>
        <a:blip xmlns:r="http://schemas.openxmlformats.org/officeDocument/2006/relationships" r:embed="rId3"/>
        <a:stretch>
          <a:fillRect/>
        </a:stretch>
      </xdr:blipFill>
      <xdr:spPr>
        <a:xfrm>
          <a:off x="0" y="8396577"/>
          <a:ext cx="7894876" cy="3911661"/>
        </a:xfrm>
        <a:prstGeom prst="rect">
          <a:avLst/>
        </a:prstGeom>
      </xdr:spPr>
    </xdr:pic>
    <xdr:clientData/>
  </xdr:twoCellAnchor>
  <xdr:twoCellAnchor editAs="oneCell">
    <xdr:from>
      <xdr:col>0</xdr:col>
      <xdr:colOff>0</xdr:colOff>
      <xdr:row>67</xdr:row>
      <xdr:rowOff>0</xdr:rowOff>
    </xdr:from>
    <xdr:to>
      <xdr:col>9</xdr:col>
      <xdr:colOff>396802</xdr:colOff>
      <xdr:row>86</xdr:row>
      <xdr:rowOff>47350</xdr:rowOff>
    </xdr:to>
    <xdr:pic>
      <xdr:nvPicPr>
        <xdr:cNvPr id="5" name="Grafik 4"/>
        <xdr:cNvPicPr>
          <a:picLocks noChangeAspect="1"/>
        </xdr:cNvPicPr>
      </xdr:nvPicPr>
      <xdr:blipFill>
        <a:blip xmlns:r="http://schemas.openxmlformats.org/officeDocument/2006/relationships" r:embed="rId4"/>
        <a:stretch>
          <a:fillRect/>
        </a:stretch>
      </xdr:blipFill>
      <xdr:spPr>
        <a:xfrm>
          <a:off x="0" y="12404035"/>
          <a:ext cx="7839223" cy="3673145"/>
        </a:xfrm>
        <a:prstGeom prst="rect">
          <a:avLst/>
        </a:prstGeom>
      </xdr:spPr>
    </xdr:pic>
    <xdr:clientData/>
  </xdr:twoCellAnchor>
  <xdr:twoCellAnchor editAs="oneCell">
    <xdr:from>
      <xdr:col>0</xdr:col>
      <xdr:colOff>0</xdr:colOff>
      <xdr:row>87</xdr:row>
      <xdr:rowOff>0</xdr:rowOff>
    </xdr:from>
    <xdr:to>
      <xdr:col>9</xdr:col>
      <xdr:colOff>420653</xdr:colOff>
      <xdr:row>117</xdr:row>
      <xdr:rowOff>70996</xdr:rowOff>
    </xdr:to>
    <xdr:pic>
      <xdr:nvPicPr>
        <xdr:cNvPr id="6" name="Grafik 5"/>
        <xdr:cNvPicPr>
          <a:picLocks noChangeAspect="1"/>
        </xdr:cNvPicPr>
      </xdr:nvPicPr>
      <xdr:blipFill>
        <a:blip xmlns:r="http://schemas.openxmlformats.org/officeDocument/2006/relationships" r:embed="rId5"/>
        <a:stretch>
          <a:fillRect/>
        </a:stretch>
      </xdr:blipFill>
      <xdr:spPr>
        <a:xfrm>
          <a:off x="0" y="16220661"/>
          <a:ext cx="7863074" cy="5795936"/>
        </a:xfrm>
        <a:prstGeom prst="rect">
          <a:avLst/>
        </a:prstGeom>
      </xdr:spPr>
    </xdr:pic>
    <xdr:clientData/>
  </xdr:twoCellAnchor>
  <xdr:twoCellAnchor editAs="oneCell">
    <xdr:from>
      <xdr:col>0</xdr:col>
      <xdr:colOff>0</xdr:colOff>
      <xdr:row>118</xdr:row>
      <xdr:rowOff>0</xdr:rowOff>
    </xdr:from>
    <xdr:to>
      <xdr:col>8</xdr:col>
      <xdr:colOff>738755</xdr:colOff>
      <xdr:row>134</xdr:row>
      <xdr:rowOff>174614</xdr:rowOff>
    </xdr:to>
    <xdr:pic>
      <xdr:nvPicPr>
        <xdr:cNvPr id="7" name="Grafik 6"/>
        <xdr:cNvPicPr>
          <a:picLocks noChangeAspect="1"/>
        </xdr:cNvPicPr>
      </xdr:nvPicPr>
      <xdr:blipFill>
        <a:blip xmlns:r="http://schemas.openxmlformats.org/officeDocument/2006/relationships" r:embed="rId6"/>
        <a:stretch>
          <a:fillRect/>
        </a:stretch>
      </xdr:blipFill>
      <xdr:spPr>
        <a:xfrm>
          <a:off x="0" y="22136431"/>
          <a:ext cx="7354240" cy="3227915"/>
        </a:xfrm>
        <a:prstGeom prst="rect">
          <a:avLst/>
        </a:prstGeom>
      </xdr:spPr>
    </xdr:pic>
    <xdr:clientData/>
  </xdr:twoCellAnchor>
  <xdr:twoCellAnchor editAs="oneCell">
    <xdr:from>
      <xdr:col>0</xdr:col>
      <xdr:colOff>0</xdr:colOff>
      <xdr:row>135</xdr:row>
      <xdr:rowOff>0</xdr:rowOff>
    </xdr:from>
    <xdr:to>
      <xdr:col>8</xdr:col>
      <xdr:colOff>627448</xdr:colOff>
      <xdr:row>164</xdr:row>
      <xdr:rowOff>86917</xdr:rowOff>
    </xdr:to>
    <xdr:pic>
      <xdr:nvPicPr>
        <xdr:cNvPr id="8" name="Grafik 7"/>
        <xdr:cNvPicPr>
          <a:picLocks noChangeAspect="1"/>
        </xdr:cNvPicPr>
      </xdr:nvPicPr>
      <xdr:blipFill>
        <a:blip xmlns:r="http://schemas.openxmlformats.org/officeDocument/2006/relationships" r:embed="rId7"/>
        <a:stretch>
          <a:fillRect/>
        </a:stretch>
      </xdr:blipFill>
      <xdr:spPr>
        <a:xfrm>
          <a:off x="0" y="25380563"/>
          <a:ext cx="7242933" cy="5621025"/>
        </a:xfrm>
        <a:prstGeom prst="rect">
          <a:avLst/>
        </a:prstGeom>
      </xdr:spPr>
    </xdr:pic>
    <xdr:clientData/>
  </xdr:twoCellAnchor>
  <xdr:twoCellAnchor editAs="oneCell">
    <xdr:from>
      <xdr:col>0</xdr:col>
      <xdr:colOff>0</xdr:colOff>
      <xdr:row>166</xdr:row>
      <xdr:rowOff>0</xdr:rowOff>
    </xdr:from>
    <xdr:to>
      <xdr:col>9</xdr:col>
      <xdr:colOff>468356</xdr:colOff>
      <xdr:row>188</xdr:row>
      <xdr:rowOff>7542</xdr:rowOff>
    </xdr:to>
    <xdr:pic>
      <xdr:nvPicPr>
        <xdr:cNvPr id="9" name="Grafik 8"/>
        <xdr:cNvPicPr>
          <a:picLocks noChangeAspect="1"/>
        </xdr:cNvPicPr>
      </xdr:nvPicPr>
      <xdr:blipFill>
        <a:blip xmlns:r="http://schemas.openxmlformats.org/officeDocument/2006/relationships" r:embed="rId8"/>
        <a:stretch>
          <a:fillRect/>
        </a:stretch>
      </xdr:blipFill>
      <xdr:spPr>
        <a:xfrm>
          <a:off x="0" y="31296334"/>
          <a:ext cx="7910777" cy="4205830"/>
        </a:xfrm>
        <a:prstGeom prst="rect">
          <a:avLst/>
        </a:prstGeom>
      </xdr:spPr>
    </xdr:pic>
    <xdr:clientData/>
  </xdr:twoCellAnchor>
  <xdr:twoCellAnchor editAs="oneCell">
    <xdr:from>
      <xdr:col>0</xdr:col>
      <xdr:colOff>0</xdr:colOff>
      <xdr:row>189</xdr:row>
      <xdr:rowOff>0</xdr:rowOff>
    </xdr:from>
    <xdr:to>
      <xdr:col>9</xdr:col>
      <xdr:colOff>380901</xdr:colOff>
      <xdr:row>212</xdr:row>
      <xdr:rowOff>15474</xdr:rowOff>
    </xdr:to>
    <xdr:pic>
      <xdr:nvPicPr>
        <xdr:cNvPr id="10" name="Grafik 9"/>
        <xdr:cNvPicPr>
          <a:picLocks noChangeAspect="1"/>
        </xdr:cNvPicPr>
      </xdr:nvPicPr>
      <xdr:blipFill>
        <a:blip xmlns:r="http://schemas.openxmlformats.org/officeDocument/2006/relationships" r:embed="rId9"/>
        <a:stretch>
          <a:fillRect/>
        </a:stretch>
      </xdr:blipFill>
      <xdr:spPr>
        <a:xfrm>
          <a:off x="0" y="35685454"/>
          <a:ext cx="7823322" cy="4404594"/>
        </a:xfrm>
        <a:prstGeom prst="rect">
          <a:avLst/>
        </a:prstGeom>
      </xdr:spPr>
    </xdr:pic>
    <xdr:clientData/>
  </xdr:twoCellAnchor>
  <xdr:twoCellAnchor editAs="oneCell">
    <xdr:from>
      <xdr:col>1</xdr:col>
      <xdr:colOff>0</xdr:colOff>
      <xdr:row>214</xdr:row>
      <xdr:rowOff>0</xdr:rowOff>
    </xdr:from>
    <xdr:to>
      <xdr:col>10</xdr:col>
      <xdr:colOff>341148</xdr:colOff>
      <xdr:row>233</xdr:row>
      <xdr:rowOff>142756</xdr:rowOff>
    </xdr:to>
    <xdr:pic>
      <xdr:nvPicPr>
        <xdr:cNvPr id="11" name="Grafik 10"/>
        <xdr:cNvPicPr>
          <a:picLocks noChangeAspect="1"/>
        </xdr:cNvPicPr>
      </xdr:nvPicPr>
      <xdr:blipFill>
        <a:blip xmlns:r="http://schemas.openxmlformats.org/officeDocument/2006/relationships" r:embed="rId10"/>
        <a:stretch>
          <a:fillRect/>
        </a:stretch>
      </xdr:blipFill>
      <xdr:spPr>
        <a:xfrm>
          <a:off x="826936" y="40456237"/>
          <a:ext cx="7783569" cy="3768551"/>
        </a:xfrm>
        <a:prstGeom prst="rect">
          <a:avLst/>
        </a:prstGeom>
      </xdr:spPr>
    </xdr:pic>
    <xdr:clientData/>
  </xdr:twoCellAnchor>
  <xdr:twoCellAnchor editAs="oneCell">
    <xdr:from>
      <xdr:col>1</xdr:col>
      <xdr:colOff>0</xdr:colOff>
      <xdr:row>235</xdr:row>
      <xdr:rowOff>0</xdr:rowOff>
    </xdr:from>
    <xdr:to>
      <xdr:col>8</xdr:col>
      <xdr:colOff>373112</xdr:colOff>
      <xdr:row>259</xdr:row>
      <xdr:rowOff>87010</xdr:rowOff>
    </xdr:to>
    <xdr:pic>
      <xdr:nvPicPr>
        <xdr:cNvPr id="12" name="Grafik 11"/>
        <xdr:cNvPicPr>
          <a:picLocks noChangeAspect="1"/>
        </xdr:cNvPicPr>
      </xdr:nvPicPr>
      <xdr:blipFill>
        <a:blip xmlns:r="http://schemas.openxmlformats.org/officeDocument/2006/relationships" r:embed="rId11"/>
        <a:stretch>
          <a:fillRect/>
        </a:stretch>
      </xdr:blipFill>
      <xdr:spPr>
        <a:xfrm>
          <a:off x="826936" y="44463694"/>
          <a:ext cx="6161661" cy="4666961"/>
        </a:xfrm>
        <a:prstGeom prst="rect">
          <a:avLst/>
        </a:prstGeom>
      </xdr:spPr>
    </xdr:pic>
    <xdr:clientData/>
  </xdr:twoCellAnchor>
  <xdr:twoCellAnchor editAs="oneCell">
    <xdr:from>
      <xdr:col>9</xdr:col>
      <xdr:colOff>731520</xdr:colOff>
      <xdr:row>6</xdr:row>
      <xdr:rowOff>63610</xdr:rowOff>
    </xdr:from>
    <xdr:to>
      <xdr:col>15</xdr:col>
      <xdr:colOff>787179</xdr:colOff>
      <xdr:row>19</xdr:row>
      <xdr:rowOff>150824</xdr:rowOff>
    </xdr:to>
    <xdr:pic>
      <xdr:nvPicPr>
        <xdr:cNvPr id="13" name="Grafik 12"/>
        <xdr:cNvPicPr>
          <a:picLocks noChangeAspect="1"/>
        </xdr:cNvPicPr>
      </xdr:nvPicPr>
      <xdr:blipFill>
        <a:blip xmlns:r="http://schemas.openxmlformats.org/officeDocument/2006/relationships" r:embed="rId12"/>
        <a:stretch>
          <a:fillRect/>
        </a:stretch>
      </xdr:blipFill>
      <xdr:spPr>
        <a:xfrm>
          <a:off x="8173941" y="826935"/>
          <a:ext cx="5017273" cy="2568021"/>
        </a:xfrm>
        <a:prstGeom prst="rect">
          <a:avLst/>
        </a:prstGeom>
      </xdr:spPr>
    </xdr:pic>
    <xdr:clientData/>
  </xdr:twoCellAnchor>
  <xdr:twoCellAnchor editAs="oneCell">
    <xdr:from>
      <xdr:col>0</xdr:col>
      <xdr:colOff>0</xdr:colOff>
      <xdr:row>262</xdr:row>
      <xdr:rowOff>0</xdr:rowOff>
    </xdr:from>
    <xdr:to>
      <xdr:col>8</xdr:col>
      <xdr:colOff>516140</xdr:colOff>
      <xdr:row>279</xdr:row>
      <xdr:rowOff>95091</xdr:rowOff>
    </xdr:to>
    <xdr:pic>
      <xdr:nvPicPr>
        <xdr:cNvPr id="14" name="Grafik 13"/>
        <xdr:cNvPicPr>
          <a:picLocks noChangeAspect="1"/>
        </xdr:cNvPicPr>
      </xdr:nvPicPr>
      <xdr:blipFill>
        <a:blip xmlns:r="http://schemas.openxmlformats.org/officeDocument/2006/relationships" r:embed="rId13"/>
        <a:stretch>
          <a:fillRect/>
        </a:stretch>
      </xdr:blipFill>
      <xdr:spPr>
        <a:xfrm>
          <a:off x="0" y="49616139"/>
          <a:ext cx="7131625" cy="3339223"/>
        </a:xfrm>
        <a:prstGeom prst="rect">
          <a:avLst/>
        </a:prstGeom>
      </xdr:spPr>
    </xdr:pic>
    <xdr:clientData/>
  </xdr:twoCellAnchor>
  <xdr:twoCellAnchor editAs="oneCell">
    <xdr:from>
      <xdr:col>0</xdr:col>
      <xdr:colOff>0</xdr:colOff>
      <xdr:row>283</xdr:row>
      <xdr:rowOff>0</xdr:rowOff>
    </xdr:from>
    <xdr:to>
      <xdr:col>8</xdr:col>
      <xdr:colOff>229921</xdr:colOff>
      <xdr:row>303</xdr:row>
      <xdr:rowOff>95035</xdr:rowOff>
    </xdr:to>
    <xdr:pic>
      <xdr:nvPicPr>
        <xdr:cNvPr id="15" name="Grafik 14"/>
        <xdr:cNvPicPr>
          <a:picLocks noChangeAspect="1"/>
        </xdr:cNvPicPr>
      </xdr:nvPicPr>
      <xdr:blipFill>
        <a:blip xmlns:r="http://schemas.openxmlformats.org/officeDocument/2006/relationships" r:embed="rId14"/>
        <a:stretch>
          <a:fillRect/>
        </a:stretch>
      </xdr:blipFill>
      <xdr:spPr>
        <a:xfrm>
          <a:off x="0" y="53623597"/>
          <a:ext cx="6845406" cy="3911661"/>
        </a:xfrm>
        <a:prstGeom prst="rect">
          <a:avLst/>
        </a:prstGeom>
      </xdr:spPr>
    </xdr:pic>
    <xdr:clientData/>
  </xdr:twoCellAnchor>
  <xdr:twoCellAnchor editAs="oneCell">
    <xdr:from>
      <xdr:col>0</xdr:col>
      <xdr:colOff>0</xdr:colOff>
      <xdr:row>306</xdr:row>
      <xdr:rowOff>0</xdr:rowOff>
    </xdr:from>
    <xdr:to>
      <xdr:col>8</xdr:col>
      <xdr:colOff>547943</xdr:colOff>
      <xdr:row>322</xdr:row>
      <xdr:rowOff>87158</xdr:rowOff>
    </xdr:to>
    <xdr:pic>
      <xdr:nvPicPr>
        <xdr:cNvPr id="16" name="Grafik 15"/>
        <xdr:cNvPicPr>
          <a:picLocks noChangeAspect="1"/>
        </xdr:cNvPicPr>
      </xdr:nvPicPr>
      <xdr:blipFill>
        <a:blip xmlns:r="http://schemas.openxmlformats.org/officeDocument/2006/relationships" r:embed="rId15"/>
        <a:stretch>
          <a:fillRect/>
        </a:stretch>
      </xdr:blipFill>
      <xdr:spPr>
        <a:xfrm>
          <a:off x="0" y="58012717"/>
          <a:ext cx="7163428" cy="3140459"/>
        </a:xfrm>
        <a:prstGeom prst="rect">
          <a:avLst/>
        </a:prstGeom>
      </xdr:spPr>
    </xdr:pic>
    <xdr:clientData/>
  </xdr:twoCellAnchor>
  <xdr:twoCellAnchor editAs="oneCell">
    <xdr:from>
      <xdr:col>0</xdr:col>
      <xdr:colOff>0</xdr:colOff>
      <xdr:row>323</xdr:row>
      <xdr:rowOff>0</xdr:rowOff>
    </xdr:from>
    <xdr:to>
      <xdr:col>8</xdr:col>
      <xdr:colOff>659250</xdr:colOff>
      <xdr:row>339</xdr:row>
      <xdr:rowOff>111010</xdr:rowOff>
    </xdr:to>
    <xdr:pic>
      <xdr:nvPicPr>
        <xdr:cNvPr id="17" name="Grafik 16"/>
        <xdr:cNvPicPr>
          <a:picLocks noChangeAspect="1"/>
        </xdr:cNvPicPr>
      </xdr:nvPicPr>
      <xdr:blipFill>
        <a:blip xmlns:r="http://schemas.openxmlformats.org/officeDocument/2006/relationships" r:embed="rId16"/>
        <a:stretch>
          <a:fillRect/>
        </a:stretch>
      </xdr:blipFill>
      <xdr:spPr>
        <a:xfrm>
          <a:off x="0" y="61256849"/>
          <a:ext cx="7274735" cy="3164311"/>
        </a:xfrm>
        <a:prstGeom prst="rect">
          <a:avLst/>
        </a:prstGeom>
      </xdr:spPr>
    </xdr:pic>
    <xdr:clientData/>
  </xdr:twoCellAnchor>
  <xdr:twoCellAnchor editAs="oneCell">
    <xdr:from>
      <xdr:col>0</xdr:col>
      <xdr:colOff>0</xdr:colOff>
      <xdr:row>342</xdr:row>
      <xdr:rowOff>0</xdr:rowOff>
    </xdr:from>
    <xdr:to>
      <xdr:col>8</xdr:col>
      <xdr:colOff>118614</xdr:colOff>
      <xdr:row>357</xdr:row>
      <xdr:rowOff>134880</xdr:rowOff>
    </xdr:to>
    <xdr:pic>
      <xdr:nvPicPr>
        <xdr:cNvPr id="18" name="Grafik 17"/>
        <xdr:cNvPicPr>
          <a:picLocks noChangeAspect="1"/>
        </xdr:cNvPicPr>
      </xdr:nvPicPr>
      <xdr:blipFill>
        <a:blip xmlns:r="http://schemas.openxmlformats.org/officeDocument/2006/relationships" r:embed="rId17"/>
        <a:stretch>
          <a:fillRect/>
        </a:stretch>
      </xdr:blipFill>
      <xdr:spPr>
        <a:xfrm>
          <a:off x="0" y="64882643"/>
          <a:ext cx="6734099" cy="2997350"/>
        </a:xfrm>
        <a:prstGeom prst="rect">
          <a:avLst/>
        </a:prstGeom>
      </xdr:spPr>
    </xdr:pic>
    <xdr:clientData/>
  </xdr:twoCellAnchor>
  <xdr:twoCellAnchor editAs="oneCell">
    <xdr:from>
      <xdr:col>0</xdr:col>
      <xdr:colOff>0</xdr:colOff>
      <xdr:row>360</xdr:row>
      <xdr:rowOff>0</xdr:rowOff>
    </xdr:from>
    <xdr:to>
      <xdr:col>10</xdr:col>
      <xdr:colOff>86650</xdr:colOff>
      <xdr:row>376</xdr:row>
      <xdr:rowOff>150764</xdr:rowOff>
    </xdr:to>
    <xdr:pic>
      <xdr:nvPicPr>
        <xdr:cNvPr id="19" name="Grafik 18"/>
        <xdr:cNvPicPr>
          <a:picLocks noChangeAspect="1"/>
        </xdr:cNvPicPr>
      </xdr:nvPicPr>
      <xdr:blipFill>
        <a:blip xmlns:r="http://schemas.openxmlformats.org/officeDocument/2006/relationships" r:embed="rId18"/>
        <a:stretch>
          <a:fillRect/>
        </a:stretch>
      </xdr:blipFill>
      <xdr:spPr>
        <a:xfrm>
          <a:off x="0" y="68317607"/>
          <a:ext cx="8356007" cy="3204064"/>
        </a:xfrm>
        <a:prstGeom prst="rect">
          <a:avLst/>
        </a:prstGeom>
      </xdr:spPr>
    </xdr:pic>
    <xdr:clientData/>
  </xdr:twoCellAnchor>
  <xdr:twoCellAnchor editAs="oneCell">
    <xdr:from>
      <xdr:col>0</xdr:col>
      <xdr:colOff>0</xdr:colOff>
      <xdr:row>377</xdr:row>
      <xdr:rowOff>0</xdr:rowOff>
    </xdr:from>
    <xdr:to>
      <xdr:col>6</xdr:col>
      <xdr:colOff>86973</xdr:colOff>
      <xdr:row>395</xdr:row>
      <xdr:rowOff>79171</xdr:rowOff>
    </xdr:to>
    <xdr:pic>
      <xdr:nvPicPr>
        <xdr:cNvPr id="20" name="Grafik 19"/>
        <xdr:cNvPicPr>
          <a:picLocks noChangeAspect="1"/>
        </xdr:cNvPicPr>
      </xdr:nvPicPr>
      <xdr:blipFill>
        <a:blip xmlns:r="http://schemas.openxmlformats.org/officeDocument/2006/relationships" r:embed="rId19"/>
        <a:stretch>
          <a:fillRect/>
        </a:stretch>
      </xdr:blipFill>
      <xdr:spPr>
        <a:xfrm>
          <a:off x="0" y="71561739"/>
          <a:ext cx="5048587" cy="3514134"/>
        </a:xfrm>
        <a:prstGeom prst="rect">
          <a:avLst/>
        </a:prstGeom>
      </xdr:spPr>
    </xdr:pic>
    <xdr:clientData/>
  </xdr:twoCellAnchor>
  <xdr:twoCellAnchor editAs="oneCell">
    <xdr:from>
      <xdr:col>0</xdr:col>
      <xdr:colOff>0</xdr:colOff>
      <xdr:row>396</xdr:row>
      <xdr:rowOff>0</xdr:rowOff>
    </xdr:from>
    <xdr:to>
      <xdr:col>9</xdr:col>
      <xdr:colOff>396802</xdr:colOff>
      <xdr:row>408</xdr:row>
      <xdr:rowOff>23629</xdr:rowOff>
    </xdr:to>
    <xdr:pic>
      <xdr:nvPicPr>
        <xdr:cNvPr id="21" name="Grafik 20"/>
        <xdr:cNvPicPr>
          <a:picLocks noChangeAspect="1"/>
        </xdr:cNvPicPr>
      </xdr:nvPicPr>
      <xdr:blipFill>
        <a:blip xmlns:r="http://schemas.openxmlformats.org/officeDocument/2006/relationships" r:embed="rId20"/>
        <a:stretch>
          <a:fillRect/>
        </a:stretch>
      </xdr:blipFill>
      <xdr:spPr>
        <a:xfrm>
          <a:off x="0" y="75187534"/>
          <a:ext cx="7839223" cy="2313604"/>
        </a:xfrm>
        <a:prstGeom prst="rect">
          <a:avLst/>
        </a:prstGeom>
      </xdr:spPr>
    </xdr:pic>
    <xdr:clientData/>
  </xdr:twoCellAnchor>
  <xdr:twoCellAnchor editAs="oneCell">
    <xdr:from>
      <xdr:col>0</xdr:col>
      <xdr:colOff>0</xdr:colOff>
      <xdr:row>409</xdr:row>
      <xdr:rowOff>0</xdr:rowOff>
    </xdr:from>
    <xdr:to>
      <xdr:col>6</xdr:col>
      <xdr:colOff>261884</xdr:colOff>
      <xdr:row>442</xdr:row>
      <xdr:rowOff>39138</xdr:rowOff>
    </xdr:to>
    <xdr:pic>
      <xdr:nvPicPr>
        <xdr:cNvPr id="22" name="Grafik 21"/>
        <xdr:cNvPicPr>
          <a:picLocks noChangeAspect="1"/>
        </xdr:cNvPicPr>
      </xdr:nvPicPr>
      <xdr:blipFill>
        <a:blip xmlns:r="http://schemas.openxmlformats.org/officeDocument/2006/relationships" r:embed="rId21"/>
        <a:stretch>
          <a:fillRect/>
        </a:stretch>
      </xdr:blipFill>
      <xdr:spPr>
        <a:xfrm>
          <a:off x="0" y="77668341"/>
          <a:ext cx="5223498" cy="6336572"/>
        </a:xfrm>
        <a:prstGeom prst="rect">
          <a:avLst/>
        </a:prstGeom>
      </xdr:spPr>
    </xdr:pic>
    <xdr:clientData/>
  </xdr:twoCellAnchor>
  <xdr:twoCellAnchor editAs="oneCell">
    <xdr:from>
      <xdr:col>0</xdr:col>
      <xdr:colOff>0</xdr:colOff>
      <xdr:row>446</xdr:row>
      <xdr:rowOff>0</xdr:rowOff>
    </xdr:from>
    <xdr:to>
      <xdr:col>10</xdr:col>
      <xdr:colOff>515979</xdr:colOff>
      <xdr:row>474</xdr:row>
      <xdr:rowOff>182342</xdr:rowOff>
    </xdr:to>
    <xdr:pic>
      <xdr:nvPicPr>
        <xdr:cNvPr id="23" name="Grafik 22"/>
        <xdr:cNvPicPr>
          <a:picLocks noChangeAspect="1"/>
        </xdr:cNvPicPr>
      </xdr:nvPicPr>
      <xdr:blipFill>
        <a:blip xmlns:r="http://schemas.openxmlformats.org/officeDocument/2006/relationships" r:embed="rId22"/>
        <a:stretch>
          <a:fillRect/>
        </a:stretch>
      </xdr:blipFill>
      <xdr:spPr>
        <a:xfrm>
          <a:off x="0" y="84729099"/>
          <a:ext cx="8785336" cy="5525618"/>
        </a:xfrm>
        <a:prstGeom prst="rect">
          <a:avLst/>
        </a:prstGeom>
      </xdr:spPr>
    </xdr:pic>
    <xdr:clientData/>
  </xdr:twoCellAnchor>
  <xdr:twoCellAnchor editAs="oneCell">
    <xdr:from>
      <xdr:col>0</xdr:col>
      <xdr:colOff>0</xdr:colOff>
      <xdr:row>477</xdr:row>
      <xdr:rowOff>0</xdr:rowOff>
    </xdr:from>
    <xdr:to>
      <xdr:col>10</xdr:col>
      <xdr:colOff>587533</xdr:colOff>
      <xdr:row>500</xdr:row>
      <xdr:rowOff>182435</xdr:rowOff>
    </xdr:to>
    <xdr:pic>
      <xdr:nvPicPr>
        <xdr:cNvPr id="24" name="Grafik 23"/>
        <xdr:cNvPicPr>
          <a:picLocks noChangeAspect="1"/>
        </xdr:cNvPicPr>
      </xdr:nvPicPr>
      <xdr:blipFill>
        <a:blip xmlns:r="http://schemas.openxmlformats.org/officeDocument/2006/relationships" r:embed="rId23"/>
        <a:stretch>
          <a:fillRect/>
        </a:stretch>
      </xdr:blipFill>
      <xdr:spPr>
        <a:xfrm>
          <a:off x="0" y="90644870"/>
          <a:ext cx="8856890" cy="45715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262394</xdr:colOff>
      <xdr:row>8</xdr:row>
      <xdr:rowOff>23854</xdr:rowOff>
    </xdr:from>
    <xdr:to>
      <xdr:col>7</xdr:col>
      <xdr:colOff>540260</xdr:colOff>
      <xdr:row>12</xdr:row>
      <xdr:rowOff>63532</xdr:rowOff>
    </xdr:to>
    <xdr:pic>
      <xdr:nvPicPr>
        <xdr:cNvPr id="2" name="Grafik 1"/>
        <xdr:cNvPicPr>
          <a:picLocks noChangeAspect="1"/>
        </xdr:cNvPicPr>
      </xdr:nvPicPr>
      <xdr:blipFill>
        <a:blip xmlns:r="http://schemas.openxmlformats.org/officeDocument/2006/relationships" r:embed="rId1"/>
        <a:stretch>
          <a:fillRect/>
        </a:stretch>
      </xdr:blipFill>
      <xdr:spPr>
        <a:xfrm>
          <a:off x="1916265" y="1550504"/>
          <a:ext cx="4412544" cy="8030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P99"/>
  <sheetViews>
    <sheetView tabSelected="1" zoomScaleNormal="100" workbookViewId="0">
      <pane xSplit="5" ySplit="1" topLeftCell="AC34" activePane="bottomRight" state="frozenSplit"/>
      <selection activeCell="C1" sqref="C1"/>
      <selection pane="topRight" activeCell="G1" sqref="G1"/>
      <selection pane="bottomLeft" activeCell="A46" sqref="A46"/>
      <selection pane="bottomRight" activeCell="AI37" sqref="AI37"/>
    </sheetView>
  </sheetViews>
  <sheetFormatPr baseColWidth="10" defaultColWidth="11.42578125" defaultRowHeight="15" x14ac:dyDescent="0.25"/>
  <cols>
    <col min="1" max="1" width="2" style="203" customWidth="1"/>
    <col min="2" max="2" width="8.28515625" style="4" customWidth="1"/>
    <col min="3" max="3" width="9.5703125" style="5" customWidth="1"/>
    <col min="4" max="4" width="10.28515625" style="7" customWidth="1"/>
    <col min="5" max="5" width="22.85546875" style="7" customWidth="1"/>
    <col min="6" max="6" width="22.85546875" style="7" hidden="1" customWidth="1"/>
    <col min="7" max="7" width="39.42578125" style="3" customWidth="1"/>
    <col min="8" max="8" width="36.5703125" style="3" hidden="1" customWidth="1"/>
    <col min="9" max="9" width="16.42578125" style="4" customWidth="1"/>
    <col min="10" max="10" width="8.28515625" style="4" hidden="1" customWidth="1"/>
    <col min="11" max="11" width="10.7109375" style="4" customWidth="1"/>
    <col min="12" max="12" width="9.7109375" style="4" hidden="1" customWidth="1"/>
    <col min="13" max="13" width="8.7109375" style="156" customWidth="1"/>
    <col min="14" max="14" width="6.7109375" style="156" hidden="1" customWidth="1"/>
    <col min="15" max="15" width="6.7109375" style="156" customWidth="1"/>
    <col min="16" max="16" width="6.7109375" style="156" hidden="1" customWidth="1"/>
    <col min="17" max="17" width="31" style="7" customWidth="1"/>
    <col min="18" max="18" width="31.5703125" style="7" hidden="1" customWidth="1"/>
    <col min="19" max="20" width="9.42578125" style="7" customWidth="1"/>
    <col min="21" max="22" width="10.7109375" style="7" customWidth="1"/>
    <col min="23" max="23" width="33.85546875" style="7" customWidth="1"/>
    <col min="24" max="24" width="33.85546875" style="7" hidden="1" customWidth="1"/>
    <col min="25" max="26" width="10.42578125" style="7" customWidth="1"/>
    <col min="27" max="28" width="11.7109375" style="7" customWidth="1"/>
    <col min="29" max="33" width="12.42578125" style="156" customWidth="1"/>
    <col min="34" max="34" width="14.140625" style="2" customWidth="1"/>
    <col min="35" max="35" width="26.42578125" style="3" customWidth="1"/>
    <col min="36" max="36" width="18.140625" style="2" customWidth="1"/>
    <col min="37" max="16384" width="11.42578125" style="2"/>
  </cols>
  <sheetData>
    <row r="1" spans="1:42" ht="59.45" customHeight="1" x14ac:dyDescent="0.25">
      <c r="B1" s="116" t="s">
        <v>1198</v>
      </c>
      <c r="C1" s="117" t="s">
        <v>1140</v>
      </c>
      <c r="D1" s="14" t="s">
        <v>1146</v>
      </c>
      <c r="E1" s="123" t="s">
        <v>1765</v>
      </c>
      <c r="F1" s="123" t="s">
        <v>1423</v>
      </c>
      <c r="G1" s="123" t="s">
        <v>1421</v>
      </c>
      <c r="H1" s="123" t="s">
        <v>1509</v>
      </c>
      <c r="I1" s="117" t="s">
        <v>31</v>
      </c>
      <c r="J1" s="117" t="s">
        <v>1510</v>
      </c>
      <c r="K1" s="123" t="s">
        <v>1143</v>
      </c>
      <c r="L1" s="123" t="s">
        <v>1515</v>
      </c>
      <c r="M1" s="154" t="s">
        <v>1254</v>
      </c>
      <c r="N1" s="154" t="s">
        <v>1519</v>
      </c>
      <c r="O1" s="154" t="s">
        <v>0</v>
      </c>
      <c r="P1" s="154" t="s">
        <v>1548</v>
      </c>
      <c r="Q1" s="123" t="s">
        <v>1141</v>
      </c>
      <c r="R1" s="123" t="s">
        <v>1520</v>
      </c>
      <c r="S1" s="123" t="s">
        <v>1144</v>
      </c>
      <c r="T1" s="123" t="s">
        <v>1752</v>
      </c>
      <c r="U1" s="123" t="s">
        <v>1367</v>
      </c>
      <c r="V1" s="123" t="s">
        <v>1559</v>
      </c>
      <c r="W1" s="123" t="s">
        <v>936</v>
      </c>
      <c r="X1" s="123" t="s">
        <v>1521</v>
      </c>
      <c r="Y1" s="123" t="s">
        <v>1142</v>
      </c>
      <c r="Z1" s="123" t="s">
        <v>1754</v>
      </c>
      <c r="AA1" s="123" t="s">
        <v>1368</v>
      </c>
      <c r="AB1" s="154" t="s">
        <v>1562</v>
      </c>
      <c r="AC1" s="154" t="s">
        <v>1335</v>
      </c>
      <c r="AD1" s="154" t="s">
        <v>1336</v>
      </c>
      <c r="AE1" s="154" t="s">
        <v>1403</v>
      </c>
      <c r="AF1" s="117" t="s">
        <v>1766</v>
      </c>
      <c r="AG1" s="319" t="s">
        <v>1767</v>
      </c>
      <c r="AH1" s="166" t="s">
        <v>1213</v>
      </c>
      <c r="AI1" s="171" t="s">
        <v>1292</v>
      </c>
      <c r="AJ1" s="2" t="s">
        <v>1418</v>
      </c>
    </row>
    <row r="2" spans="1:42" s="206" customFormat="1" ht="30" x14ac:dyDescent="0.25">
      <c r="A2" s="205"/>
      <c r="B2" s="156">
        <v>0</v>
      </c>
      <c r="C2" s="206" t="s">
        <v>1591</v>
      </c>
      <c r="D2" s="177" t="s">
        <v>1592</v>
      </c>
      <c r="E2" s="156" t="s">
        <v>1593</v>
      </c>
      <c r="G2" s="206" t="s">
        <v>1594</v>
      </c>
      <c r="I2" s="156" t="s">
        <v>1050</v>
      </c>
      <c r="K2" s="206" t="s">
        <v>1147</v>
      </c>
      <c r="M2" s="206" t="s">
        <v>1579</v>
      </c>
      <c r="O2" s="206" t="s">
        <v>34</v>
      </c>
      <c r="Q2" s="211" t="s">
        <v>1595</v>
      </c>
      <c r="S2" s="156" t="s">
        <v>45</v>
      </c>
      <c r="T2" s="156">
        <v>1</v>
      </c>
      <c r="U2" s="179" t="s">
        <v>1425</v>
      </c>
      <c r="V2" s="179" t="s">
        <v>1560</v>
      </c>
      <c r="W2" s="156">
        <v>1</v>
      </c>
      <c r="X2" s="156"/>
      <c r="Y2" s="156" t="s">
        <v>1748</v>
      </c>
      <c r="Z2" s="156">
        <v>1</v>
      </c>
      <c r="AB2" s="156" t="s">
        <v>1560</v>
      </c>
      <c r="AH2" s="190" t="s">
        <v>1243</v>
      </c>
      <c r="AJ2" s="3"/>
      <c r="AP2" s="206" t="s">
        <v>1319</v>
      </c>
    </row>
    <row r="3" spans="1:42" s="11" customFormat="1" ht="45" x14ac:dyDescent="0.25">
      <c r="A3" s="203"/>
      <c r="B3" s="175">
        <v>1</v>
      </c>
      <c r="C3" s="176" t="s">
        <v>137</v>
      </c>
      <c r="D3" s="177" t="s">
        <v>1350</v>
      </c>
      <c r="E3" s="177" t="s">
        <v>1742</v>
      </c>
      <c r="F3" s="177" t="s">
        <v>1442</v>
      </c>
      <c r="G3" s="178" t="s">
        <v>1596</v>
      </c>
      <c r="H3" s="178" t="s">
        <v>1536</v>
      </c>
      <c r="I3" s="180" t="s">
        <v>1050</v>
      </c>
      <c r="J3" s="180" t="s">
        <v>1512</v>
      </c>
      <c r="K3" s="180" t="s">
        <v>1147</v>
      </c>
      <c r="L3" s="180" t="s">
        <v>1518</v>
      </c>
      <c r="M3" s="175" t="s">
        <v>1255</v>
      </c>
      <c r="N3" s="175" t="s">
        <v>1255</v>
      </c>
      <c r="O3" s="175" t="s">
        <v>34</v>
      </c>
      <c r="P3" s="175" t="s">
        <v>1549</v>
      </c>
      <c r="Q3" s="182" t="s">
        <v>1597</v>
      </c>
      <c r="R3" s="177" t="s">
        <v>912</v>
      </c>
      <c r="S3" s="187" t="s">
        <v>45</v>
      </c>
      <c r="T3" s="187" t="s">
        <v>1753</v>
      </c>
      <c r="U3" s="179" t="s">
        <v>1425</v>
      </c>
      <c r="V3" s="179" t="s">
        <v>1560</v>
      </c>
      <c r="W3" s="177" t="s">
        <v>1598</v>
      </c>
      <c r="X3" s="177" t="s">
        <v>208</v>
      </c>
      <c r="Y3" s="180" t="s">
        <v>996</v>
      </c>
      <c r="Z3" s="180">
        <v>1</v>
      </c>
      <c r="AA3" s="179" t="s">
        <v>1425</v>
      </c>
      <c r="AB3" s="179" t="s">
        <v>1560</v>
      </c>
      <c r="AC3" s="175">
        <f>LOOKUP(S3,VI_Diabetes_Gewichte!$A$2:$A$73,VI_Diabetes_Gewichte!$C$2:$C$73)</f>
        <v>4.41070265E-2</v>
      </c>
      <c r="AD3" s="175">
        <f>LOOKUP(S3,VI_Diabetes_Gewichte!$A$2:$A$73,VI_Diabetes_Gewichte!$D$2:$D$73)</f>
        <v>1.3161214900000001E-2</v>
      </c>
      <c r="AE3" s="175">
        <v>1</v>
      </c>
      <c r="AF3" s="175"/>
      <c r="AG3" s="175"/>
      <c r="AH3" s="190" t="s">
        <v>1243</v>
      </c>
      <c r="AI3" s="181" t="s">
        <v>1293</v>
      </c>
      <c r="AJ3" s="2"/>
    </row>
    <row r="4" spans="1:42" ht="30" x14ac:dyDescent="0.25">
      <c r="B4" s="175">
        <v>2</v>
      </c>
      <c r="C4" s="176" t="s">
        <v>138</v>
      </c>
      <c r="D4" s="177" t="s">
        <v>1351</v>
      </c>
      <c r="E4" s="177" t="s">
        <v>1615</v>
      </c>
      <c r="F4" s="177" t="s">
        <v>1426</v>
      </c>
      <c r="G4" s="178" t="s">
        <v>1616</v>
      </c>
      <c r="H4" s="178" t="s">
        <v>1539</v>
      </c>
      <c r="I4" s="180" t="s">
        <v>1050</v>
      </c>
      <c r="J4" s="180" t="s">
        <v>1512</v>
      </c>
      <c r="K4" s="180" t="s">
        <v>1147</v>
      </c>
      <c r="L4" s="180" t="s">
        <v>1518</v>
      </c>
      <c r="M4" s="175" t="s">
        <v>1600</v>
      </c>
      <c r="N4" s="175" t="s">
        <v>1255</v>
      </c>
      <c r="O4" s="175" t="s">
        <v>34</v>
      </c>
      <c r="P4" s="175" t="s">
        <v>1549</v>
      </c>
      <c r="Q4" s="182" t="s">
        <v>255</v>
      </c>
      <c r="R4" s="177" t="s">
        <v>255</v>
      </c>
      <c r="S4" s="179" t="s">
        <v>205</v>
      </c>
      <c r="T4" s="179" t="s">
        <v>1753</v>
      </c>
      <c r="U4" s="179" t="s">
        <v>1425</v>
      </c>
      <c r="V4" s="179" t="s">
        <v>1560</v>
      </c>
      <c r="W4" s="177" t="s">
        <v>256</v>
      </c>
      <c r="X4" s="177" t="s">
        <v>256</v>
      </c>
      <c r="Y4" s="179" t="s">
        <v>206</v>
      </c>
      <c r="Z4" s="179" t="s">
        <v>1753</v>
      </c>
      <c r="AA4" s="179" t="s">
        <v>1425</v>
      </c>
      <c r="AB4" s="179" t="s">
        <v>1560</v>
      </c>
      <c r="AC4" s="175">
        <f>LOOKUP(S4,VI_Diabetes_Gewichte!$A$2:$A$73,VI_Diabetes_Gewichte!$C$2:$C$73)</f>
        <v>8.1495734700000003E-2</v>
      </c>
      <c r="AD4" s="175">
        <f>LOOKUP(S4,VI_Diabetes_Gewichte!$A$2:$A$73,VI_Diabetes_Gewichte!$D$2:$D$73)</f>
        <v>2.4317732700000001E-2</v>
      </c>
      <c r="AE4" s="175">
        <v>1</v>
      </c>
      <c r="AF4" s="175"/>
      <c r="AG4" s="175"/>
      <c r="AH4" s="190" t="s">
        <v>1243</v>
      </c>
      <c r="AI4" s="181" t="s">
        <v>1293</v>
      </c>
      <c r="AP4" s="11" t="s">
        <v>1244</v>
      </c>
    </row>
    <row r="5" spans="1:42" ht="60" x14ac:dyDescent="0.25">
      <c r="A5" s="309"/>
      <c r="B5" s="175">
        <v>3</v>
      </c>
      <c r="C5" s="184" t="s">
        <v>139</v>
      </c>
      <c r="D5" s="177" t="s">
        <v>1369</v>
      </c>
      <c r="E5" s="175" t="s">
        <v>1617</v>
      </c>
      <c r="F5" s="175" t="s">
        <v>1542</v>
      </c>
      <c r="G5" s="185" t="s">
        <v>1452</v>
      </c>
      <c r="H5" s="185" t="s">
        <v>1541</v>
      </c>
      <c r="I5" s="180" t="s">
        <v>1050</v>
      </c>
      <c r="J5" s="180" t="s">
        <v>1512</v>
      </c>
      <c r="K5" s="180" t="s">
        <v>1147</v>
      </c>
      <c r="L5" s="180" t="s">
        <v>1517</v>
      </c>
      <c r="M5" s="175" t="s">
        <v>1600</v>
      </c>
      <c r="N5" s="175" t="s">
        <v>1255</v>
      </c>
      <c r="O5" s="175" t="s">
        <v>34</v>
      </c>
      <c r="P5" s="175" t="s">
        <v>1549</v>
      </c>
      <c r="Q5" s="212" t="s">
        <v>1723</v>
      </c>
      <c r="R5" s="175" t="s">
        <v>257</v>
      </c>
      <c r="S5" s="186" t="s">
        <v>1025</v>
      </c>
      <c r="T5" s="186" t="s">
        <v>45</v>
      </c>
      <c r="U5" s="179" t="s">
        <v>1404</v>
      </c>
      <c r="V5" s="179" t="s">
        <v>1561</v>
      </c>
      <c r="W5" s="177" t="s">
        <v>1724</v>
      </c>
      <c r="X5" s="177" t="s">
        <v>912</v>
      </c>
      <c r="Y5" s="177" t="s">
        <v>1725</v>
      </c>
      <c r="Z5" s="177" t="s">
        <v>996</v>
      </c>
      <c r="AA5" s="179" t="s">
        <v>1579</v>
      </c>
      <c r="AB5" s="179" t="s">
        <v>1561</v>
      </c>
      <c r="AC5" s="175">
        <f>LOOKUP(S5,VI_Diabetes_Gewichte!$A$2:$A$73,VI_Diabetes_Gewichte!$C$2:$C$73)</f>
        <v>4.1056455700000001E-2</v>
      </c>
      <c r="AD5" s="175">
        <f>LOOKUP(S5,VI_Diabetes_Gewichte!$A$2:$A$73,VI_Diabetes_Gewichte!$D$2:$D$73)</f>
        <v>1.22509469E-2</v>
      </c>
      <c r="AE5" s="175">
        <v>1</v>
      </c>
      <c r="AF5" s="175"/>
      <c r="AG5" s="175"/>
      <c r="AH5" s="190" t="s">
        <v>1243</v>
      </c>
      <c r="AI5" s="181"/>
      <c r="AP5" s="2" t="s">
        <v>1243</v>
      </c>
    </row>
    <row r="6" spans="1:42" ht="45" x14ac:dyDescent="0.25">
      <c r="A6" s="309"/>
      <c r="B6" s="175">
        <v>4</v>
      </c>
      <c r="C6" s="176" t="s">
        <v>140</v>
      </c>
      <c r="D6" s="177" t="s">
        <v>1352</v>
      </c>
      <c r="E6" s="177" t="s">
        <v>1718</v>
      </c>
      <c r="F6" s="177" t="s">
        <v>1437</v>
      </c>
      <c r="G6" s="178" t="s">
        <v>1451</v>
      </c>
      <c r="H6" s="178" t="s">
        <v>1540</v>
      </c>
      <c r="I6" s="180" t="s">
        <v>1050</v>
      </c>
      <c r="J6" s="180" t="s">
        <v>1512</v>
      </c>
      <c r="K6" s="180" t="s">
        <v>1147</v>
      </c>
      <c r="L6" s="180" t="s">
        <v>1518</v>
      </c>
      <c r="M6" s="175" t="s">
        <v>1374</v>
      </c>
      <c r="N6" s="175" t="s">
        <v>1255</v>
      </c>
      <c r="O6" s="175" t="s">
        <v>34</v>
      </c>
      <c r="P6" s="175" t="s">
        <v>1549</v>
      </c>
      <c r="Q6" s="213" t="s">
        <v>1729</v>
      </c>
      <c r="R6" s="191" t="s">
        <v>1318</v>
      </c>
      <c r="S6" s="179" t="s">
        <v>248</v>
      </c>
      <c r="T6" s="186" t="s">
        <v>45</v>
      </c>
      <c r="U6" s="179" t="s">
        <v>1374</v>
      </c>
      <c r="V6" s="179" t="s">
        <v>1561</v>
      </c>
      <c r="W6" s="177">
        <v>1</v>
      </c>
      <c r="X6" s="177" t="s">
        <v>912</v>
      </c>
      <c r="Y6" s="177" t="s">
        <v>1748</v>
      </c>
      <c r="Z6" s="177">
        <v>1</v>
      </c>
      <c r="AA6" s="179"/>
      <c r="AB6" s="179" t="s">
        <v>1560</v>
      </c>
      <c r="AC6" s="175">
        <f>LOOKUP(S6,VI_Diabetes_Gewichte!$A$2:$A$73,VI_Diabetes_Gewichte!$C$2:$C$73)</f>
        <v>3.6862002999999997E-2</v>
      </c>
      <c r="AD6" s="175">
        <f>LOOKUP(S6,VI_Diabetes_Gewichte!$A$2:$A$73,VI_Diabetes_Gewichte!$D$2:$D$73)</f>
        <v>1.0999352800000001E-2</v>
      </c>
      <c r="AE6" s="175">
        <v>1</v>
      </c>
      <c r="AF6" s="175"/>
      <c r="AG6" s="175"/>
      <c r="AH6" s="190" t="s">
        <v>1243</v>
      </c>
      <c r="AI6" s="181" t="s">
        <v>1293</v>
      </c>
      <c r="AP6" s="2" t="s">
        <v>1573</v>
      </c>
    </row>
    <row r="7" spans="1:42" ht="45" x14ac:dyDescent="0.25">
      <c r="B7" s="175">
        <v>5</v>
      </c>
      <c r="C7" s="176" t="s">
        <v>183</v>
      </c>
      <c r="D7" s="177" t="s">
        <v>1339</v>
      </c>
      <c r="E7" s="177" t="s">
        <v>1599</v>
      </c>
      <c r="F7" s="177" t="s">
        <v>1424</v>
      </c>
      <c r="G7" s="178" t="s">
        <v>1422</v>
      </c>
      <c r="H7" s="178" t="s">
        <v>1522</v>
      </c>
      <c r="I7" s="177" t="s">
        <v>1030</v>
      </c>
      <c r="J7" s="177" t="s">
        <v>1511</v>
      </c>
      <c r="K7" s="177" t="s">
        <v>1408</v>
      </c>
      <c r="L7" s="177" t="s">
        <v>1516</v>
      </c>
      <c r="M7" s="175" t="s">
        <v>1255</v>
      </c>
      <c r="N7" s="175" t="s">
        <v>1255</v>
      </c>
      <c r="O7" s="175" t="s">
        <v>34</v>
      </c>
      <c r="P7" s="175" t="s">
        <v>1549</v>
      </c>
      <c r="Q7" s="182" t="s">
        <v>91</v>
      </c>
      <c r="R7" s="177" t="s">
        <v>91</v>
      </c>
      <c r="S7" s="179" t="s">
        <v>83</v>
      </c>
      <c r="T7" s="179" t="s">
        <v>1753</v>
      </c>
      <c r="U7" s="179" t="s">
        <v>1425</v>
      </c>
      <c r="V7" s="179" t="s">
        <v>1560</v>
      </c>
      <c r="W7" s="177" t="s">
        <v>912</v>
      </c>
      <c r="X7" s="177" t="s">
        <v>912</v>
      </c>
      <c r="Y7" s="177" t="s">
        <v>45</v>
      </c>
      <c r="Z7" s="177">
        <v>1</v>
      </c>
      <c r="AA7" s="179" t="s">
        <v>1425</v>
      </c>
      <c r="AB7" s="179" t="s">
        <v>1560</v>
      </c>
      <c r="AC7" s="175">
        <f>LOOKUP(S7,VI_Diabetes_Gewichte!$A$2:$A$73,VI_Diabetes_Gewichte!$C$2:$C$73)</f>
        <v>9.1590291800000001E-2</v>
      </c>
      <c r="AD7" s="175">
        <f>LOOKUP(S7,VI_Diabetes_Gewichte!$A$2:$A$73,VI_Diabetes_Gewichte!$D$2:$D$73)</f>
        <v>1.45461416E-2</v>
      </c>
      <c r="AE7" s="175">
        <v>1</v>
      </c>
      <c r="AF7" s="175"/>
      <c r="AG7" s="175"/>
      <c r="AH7" s="190" t="s">
        <v>1243</v>
      </c>
      <c r="AI7" s="183" t="s">
        <v>1293</v>
      </c>
      <c r="AP7" s="2" t="s">
        <v>1574</v>
      </c>
    </row>
    <row r="8" spans="1:42" ht="45.2" customHeight="1" x14ac:dyDescent="0.25">
      <c r="B8" s="175">
        <v>6</v>
      </c>
      <c r="C8" s="176" t="s">
        <v>184</v>
      </c>
      <c r="D8" s="177" t="s">
        <v>1340</v>
      </c>
      <c r="E8" s="177" t="s">
        <v>1035</v>
      </c>
      <c r="F8" s="202" t="s">
        <v>1427</v>
      </c>
      <c r="G8" s="178" t="s">
        <v>1580</v>
      </c>
      <c r="H8" s="178" t="s">
        <v>1523</v>
      </c>
      <c r="I8" s="177" t="s">
        <v>1030</v>
      </c>
      <c r="J8" s="177" t="s">
        <v>1511</v>
      </c>
      <c r="K8" s="177" t="s">
        <v>1408</v>
      </c>
      <c r="L8" s="177" t="s">
        <v>1516</v>
      </c>
      <c r="M8" s="175" t="s">
        <v>1255</v>
      </c>
      <c r="N8" s="175" t="s">
        <v>1255</v>
      </c>
      <c r="O8" s="175" t="s">
        <v>34</v>
      </c>
      <c r="P8" s="175" t="s">
        <v>1549</v>
      </c>
      <c r="Q8" s="182" t="s">
        <v>1584</v>
      </c>
      <c r="R8" s="177" t="s">
        <v>913</v>
      </c>
      <c r="S8" s="179" t="s">
        <v>46</v>
      </c>
      <c r="T8" s="179" t="s">
        <v>1753</v>
      </c>
      <c r="U8" s="179" t="s">
        <v>1425</v>
      </c>
      <c r="V8" s="179" t="s">
        <v>1560</v>
      </c>
      <c r="W8" s="177" t="s">
        <v>912</v>
      </c>
      <c r="X8" s="177" t="s">
        <v>912</v>
      </c>
      <c r="Y8" s="177" t="s">
        <v>45</v>
      </c>
      <c r="Z8" s="177">
        <v>1</v>
      </c>
      <c r="AA8" s="179" t="s">
        <v>1425</v>
      </c>
      <c r="AB8" s="179" t="s">
        <v>1560</v>
      </c>
      <c r="AC8" s="175">
        <f>LOOKUP(S8,VI_Diabetes_Gewichte!$A$2:$A$73,VI_Diabetes_Gewichte!$C$2:$C$73)</f>
        <v>8.6316715099999997E-2</v>
      </c>
      <c r="AD8" s="175">
        <f>LOOKUP(S8,VI_Diabetes_Gewichte!$A$2:$A$73,VI_Diabetes_Gewichte!$D$2:$D$73)</f>
        <v>1.43155756E-2</v>
      </c>
      <c r="AE8" s="175">
        <v>1</v>
      </c>
      <c r="AF8" s="175"/>
      <c r="AG8" s="175"/>
      <c r="AH8" s="190" t="s">
        <v>1243</v>
      </c>
      <c r="AI8" s="181" t="s">
        <v>1588</v>
      </c>
      <c r="AP8" s="2" t="s">
        <v>1572</v>
      </c>
    </row>
    <row r="9" spans="1:42" ht="60" x14ac:dyDescent="0.25">
      <c r="B9" s="175">
        <v>7</v>
      </c>
      <c r="C9" s="176" t="s">
        <v>185</v>
      </c>
      <c r="D9" s="177" t="s">
        <v>1341</v>
      </c>
      <c r="E9" s="177" t="s">
        <v>1036</v>
      </c>
      <c r="F9" s="177" t="s">
        <v>1428</v>
      </c>
      <c r="G9" s="182" t="s">
        <v>1581</v>
      </c>
      <c r="H9" s="182" t="s">
        <v>1524</v>
      </c>
      <c r="I9" s="177" t="s">
        <v>1030</v>
      </c>
      <c r="J9" s="177" t="s">
        <v>1511</v>
      </c>
      <c r="K9" s="177" t="s">
        <v>1408</v>
      </c>
      <c r="L9" s="177" t="s">
        <v>1516</v>
      </c>
      <c r="M9" s="175" t="s">
        <v>1255</v>
      </c>
      <c r="N9" s="175" t="s">
        <v>1255</v>
      </c>
      <c r="O9" s="175" t="s">
        <v>34</v>
      </c>
      <c r="P9" s="175" t="s">
        <v>1549</v>
      </c>
      <c r="Q9" s="182" t="s">
        <v>1585</v>
      </c>
      <c r="R9" s="177" t="s">
        <v>53</v>
      </c>
      <c r="S9" s="179" t="s">
        <v>54</v>
      </c>
      <c r="T9" s="179" t="s">
        <v>1753</v>
      </c>
      <c r="U9" s="179" t="s">
        <v>1425</v>
      </c>
      <c r="V9" s="179" t="s">
        <v>1560</v>
      </c>
      <c r="W9" s="177" t="s">
        <v>912</v>
      </c>
      <c r="X9" s="177" t="s">
        <v>912</v>
      </c>
      <c r="Y9" s="177" t="s">
        <v>45</v>
      </c>
      <c r="Z9" s="177">
        <v>1</v>
      </c>
      <c r="AA9" s="179" t="s">
        <v>1425</v>
      </c>
      <c r="AB9" s="179" t="s">
        <v>1560</v>
      </c>
      <c r="AC9" s="175">
        <f>LOOKUP(S9,VI_Diabetes_Gewichte!$A$2:$A$73,VI_Diabetes_Gewichte!$C$2:$C$73)</f>
        <v>8.9612331599999998E-2</v>
      </c>
      <c r="AD9" s="175">
        <f>LOOKUP(S9,VI_Diabetes_Gewichte!$A$2:$A$73,VI_Diabetes_Gewichte!$D$2:$D$73)</f>
        <v>1.44596632E-2</v>
      </c>
      <c r="AE9" s="175">
        <v>1</v>
      </c>
      <c r="AF9" s="175"/>
      <c r="AG9" s="175"/>
      <c r="AH9" s="190" t="s">
        <v>1243</v>
      </c>
      <c r="AI9" s="181" t="s">
        <v>1588</v>
      </c>
    </row>
    <row r="10" spans="1:42" ht="45" x14ac:dyDescent="0.25">
      <c r="B10" s="175">
        <v>8</v>
      </c>
      <c r="C10" s="176" t="s">
        <v>186</v>
      </c>
      <c r="D10" s="177" t="s">
        <v>1342</v>
      </c>
      <c r="E10" s="177" t="s">
        <v>1037</v>
      </c>
      <c r="F10" s="177" t="s">
        <v>1429</v>
      </c>
      <c r="G10" s="182" t="s">
        <v>1582</v>
      </c>
      <c r="H10" s="182" t="s">
        <v>1525</v>
      </c>
      <c r="I10" s="177" t="s">
        <v>1030</v>
      </c>
      <c r="J10" s="177" t="s">
        <v>1511</v>
      </c>
      <c r="K10" s="177" t="s">
        <v>1408</v>
      </c>
      <c r="L10" s="177" t="s">
        <v>1516</v>
      </c>
      <c r="M10" s="175" t="s">
        <v>1255</v>
      </c>
      <c r="N10" s="175" t="s">
        <v>1255</v>
      </c>
      <c r="O10" s="175" t="s">
        <v>34</v>
      </c>
      <c r="P10" s="175" t="s">
        <v>1549</v>
      </c>
      <c r="Q10" s="182" t="s">
        <v>1586</v>
      </c>
      <c r="R10" s="177" t="s">
        <v>57</v>
      </c>
      <c r="S10" s="179" t="s">
        <v>56</v>
      </c>
      <c r="T10" s="179" t="s">
        <v>1753</v>
      </c>
      <c r="U10" s="179" t="s">
        <v>1425</v>
      </c>
      <c r="V10" s="179" t="s">
        <v>1560</v>
      </c>
      <c r="W10" s="177" t="s">
        <v>912</v>
      </c>
      <c r="X10" s="177" t="s">
        <v>912</v>
      </c>
      <c r="Y10" s="177" t="s">
        <v>45</v>
      </c>
      <c r="Z10" s="177">
        <v>1</v>
      </c>
      <c r="AA10" s="179" t="s">
        <v>1425</v>
      </c>
      <c r="AB10" s="179" t="s">
        <v>1560</v>
      </c>
      <c r="AC10" s="175">
        <f>LOOKUP(S10,VI_Diabetes_Gewichte!$A$2:$A$73,VI_Diabetes_Gewichte!$C$2:$C$73)</f>
        <v>8.45384369E-2</v>
      </c>
      <c r="AD10" s="175">
        <f>LOOKUP(S10,VI_Diabetes_Gewichte!$A$2:$A$73,VI_Diabetes_Gewichte!$D$2:$D$73)</f>
        <v>1.42378275E-2</v>
      </c>
      <c r="AE10" s="175">
        <v>1</v>
      </c>
      <c r="AF10" s="175"/>
      <c r="AG10" s="175"/>
      <c r="AH10" s="190" t="s">
        <v>1243</v>
      </c>
      <c r="AI10" s="181" t="s">
        <v>1588</v>
      </c>
    </row>
    <row r="11" spans="1:42" ht="64.150000000000006" customHeight="1" x14ac:dyDescent="0.25">
      <c r="B11" s="175">
        <v>9</v>
      </c>
      <c r="C11" s="176" t="s">
        <v>187</v>
      </c>
      <c r="D11" s="177" t="s">
        <v>1343</v>
      </c>
      <c r="E11" s="177" t="s">
        <v>1038</v>
      </c>
      <c r="F11" s="177" t="s">
        <v>1430</v>
      </c>
      <c r="G11" s="182" t="s">
        <v>1583</v>
      </c>
      <c r="H11" s="182" t="s">
        <v>1527</v>
      </c>
      <c r="I11" s="177" t="s">
        <v>1030</v>
      </c>
      <c r="J11" s="177" t="s">
        <v>1511</v>
      </c>
      <c r="K11" s="177" t="s">
        <v>1408</v>
      </c>
      <c r="L11" s="177" t="s">
        <v>1516</v>
      </c>
      <c r="M11" s="175" t="s">
        <v>1255</v>
      </c>
      <c r="N11" s="175" t="s">
        <v>1255</v>
      </c>
      <c r="O11" s="175" t="s">
        <v>34</v>
      </c>
      <c r="P11" s="175" t="s">
        <v>1549</v>
      </c>
      <c r="Q11" s="182" t="s">
        <v>1587</v>
      </c>
      <c r="R11" s="177" t="s">
        <v>60</v>
      </c>
      <c r="S11" s="179" t="s">
        <v>58</v>
      </c>
      <c r="T11" s="179" t="s">
        <v>1753</v>
      </c>
      <c r="U11" s="179" t="s">
        <v>1425</v>
      </c>
      <c r="V11" s="179" t="s">
        <v>1560</v>
      </c>
      <c r="W11" s="177" t="s">
        <v>912</v>
      </c>
      <c r="X11" s="177" t="s">
        <v>912</v>
      </c>
      <c r="Y11" s="177" t="s">
        <v>45</v>
      </c>
      <c r="Z11" s="177">
        <v>1</v>
      </c>
      <c r="AA11" s="179" t="s">
        <v>1425</v>
      </c>
      <c r="AB11" s="179" t="s">
        <v>1560</v>
      </c>
      <c r="AC11" s="175">
        <f>LOOKUP(S11,VI_Diabetes_Gewichte!$A$2:$A$73,VI_Diabetes_Gewichte!$C$2:$C$73)</f>
        <v>7.9850286800000003E-2</v>
      </c>
      <c r="AD11" s="175">
        <f>LOOKUP(S11,VI_Diabetes_Gewichte!$A$2:$A$73,VI_Diabetes_Gewichte!$D$2:$D$73)</f>
        <v>1.4032856999999999E-2</v>
      </c>
      <c r="AE11" s="175">
        <v>1</v>
      </c>
      <c r="AF11" s="175"/>
      <c r="AG11" s="175"/>
      <c r="AH11" s="190" t="s">
        <v>1243</v>
      </c>
      <c r="AI11" s="181" t="s">
        <v>1588</v>
      </c>
    </row>
    <row r="12" spans="1:42" ht="75" x14ac:dyDescent="0.25">
      <c r="B12" s="175">
        <v>11</v>
      </c>
      <c r="C12" s="176" t="s">
        <v>169</v>
      </c>
      <c r="D12" s="177" t="s">
        <v>1345</v>
      </c>
      <c r="E12" s="177" t="s">
        <v>1045</v>
      </c>
      <c r="F12" s="177" t="s">
        <v>1528</v>
      </c>
      <c r="G12" s="178" t="s">
        <v>1555</v>
      </c>
      <c r="H12" s="178" t="s">
        <v>1529</v>
      </c>
      <c r="I12" s="177" t="s">
        <v>1030</v>
      </c>
      <c r="J12" s="177" t="s">
        <v>1511</v>
      </c>
      <c r="K12" s="177" t="s">
        <v>1408</v>
      </c>
      <c r="L12" s="177" t="s">
        <v>1516</v>
      </c>
      <c r="M12" s="175" t="s">
        <v>1255</v>
      </c>
      <c r="N12" s="175" t="s">
        <v>1255</v>
      </c>
      <c r="O12" s="175" t="s">
        <v>34</v>
      </c>
      <c r="P12" s="175" t="s">
        <v>1549</v>
      </c>
      <c r="Q12" s="182" t="s">
        <v>879</v>
      </c>
      <c r="R12" s="177" t="s">
        <v>879</v>
      </c>
      <c r="S12" s="179" t="s">
        <v>106</v>
      </c>
      <c r="T12" s="179" t="s">
        <v>1753</v>
      </c>
      <c r="U12" s="179" t="s">
        <v>1425</v>
      </c>
      <c r="V12" s="179" t="s">
        <v>1560</v>
      </c>
      <c r="W12" s="177" t="s">
        <v>1139</v>
      </c>
      <c r="X12" s="177" t="s">
        <v>1139</v>
      </c>
      <c r="Y12" s="177" t="s">
        <v>104</v>
      </c>
      <c r="Z12" s="177">
        <v>1</v>
      </c>
      <c r="AA12" s="179" t="s">
        <v>1425</v>
      </c>
      <c r="AB12" s="179" t="s">
        <v>1560</v>
      </c>
      <c r="AC12" s="175">
        <f>LOOKUP(S12,VI_Diabetes_Gewichte!$A$2:$A$73,VI_Diabetes_Gewichte!$C$2:$C$73)</f>
        <v>5.8499182499999997E-2</v>
      </c>
      <c r="AD12" s="175">
        <f>LOOKUP(S12,VI_Diabetes_Gewichte!$A$2:$A$73,VI_Diabetes_Gewichte!$D$2:$D$73)</f>
        <v>1.3099365599999999E-2</v>
      </c>
      <c r="AE12" s="175">
        <v>1</v>
      </c>
      <c r="AF12" s="175"/>
      <c r="AG12" s="175"/>
      <c r="AH12" s="190" t="s">
        <v>1243</v>
      </c>
      <c r="AI12" s="181" t="s">
        <v>1293</v>
      </c>
    </row>
    <row r="13" spans="1:42" ht="72" customHeight="1" x14ac:dyDescent="0.25">
      <c r="B13" s="175">
        <v>12</v>
      </c>
      <c r="C13" s="176" t="s">
        <v>135</v>
      </c>
      <c r="D13" s="177" t="s">
        <v>1346</v>
      </c>
      <c r="E13" s="177" t="s">
        <v>1040</v>
      </c>
      <c r="F13" s="177" t="s">
        <v>1431</v>
      </c>
      <c r="G13" s="178" t="s">
        <v>1556</v>
      </c>
      <c r="H13" s="178" t="s">
        <v>1530</v>
      </c>
      <c r="I13" s="177" t="s">
        <v>1030</v>
      </c>
      <c r="J13" s="177" t="s">
        <v>1511</v>
      </c>
      <c r="K13" s="177" t="s">
        <v>1408</v>
      </c>
      <c r="L13" s="177" t="s">
        <v>1516</v>
      </c>
      <c r="M13" s="175" t="s">
        <v>1255</v>
      </c>
      <c r="N13" s="175" t="s">
        <v>1255</v>
      </c>
      <c r="O13" s="175" t="s">
        <v>34</v>
      </c>
      <c r="P13" s="175" t="s">
        <v>1549</v>
      </c>
      <c r="Q13" s="182" t="s">
        <v>67</v>
      </c>
      <c r="R13" s="177" t="s">
        <v>67</v>
      </c>
      <c r="S13" s="179" t="s">
        <v>68</v>
      </c>
      <c r="T13" s="179" t="s">
        <v>1753</v>
      </c>
      <c r="U13" s="179" t="s">
        <v>1425</v>
      </c>
      <c r="V13" s="179" t="s">
        <v>1560</v>
      </c>
      <c r="W13" s="177" t="s">
        <v>61</v>
      </c>
      <c r="X13" s="177" t="s">
        <v>61</v>
      </c>
      <c r="Y13" s="177" t="s">
        <v>65</v>
      </c>
      <c r="Z13" s="177">
        <v>1</v>
      </c>
      <c r="AA13" s="179" t="s">
        <v>1425</v>
      </c>
      <c r="AB13" s="179" t="s">
        <v>1560</v>
      </c>
      <c r="AC13" s="175">
        <f>LOOKUP(S13,VI_Diabetes_Gewichte!$A$2:$A$73,VI_Diabetes_Gewichte!$C$2:$C$73)</f>
        <v>9.0297068100000002E-2</v>
      </c>
      <c r="AD13" s="175">
        <f>LOOKUP(S13,VI_Diabetes_Gewichte!$A$2:$A$73,VI_Diabetes_Gewichte!$D$2:$D$73)</f>
        <v>1.4489600599999999E-2</v>
      </c>
      <c r="AE13" s="175">
        <v>1</v>
      </c>
      <c r="AF13" s="175"/>
      <c r="AG13" s="175"/>
      <c r="AH13" s="190" t="s">
        <v>1243</v>
      </c>
      <c r="AI13" s="181" t="s">
        <v>1293</v>
      </c>
    </row>
    <row r="14" spans="1:42" ht="93.95" customHeight="1" x14ac:dyDescent="0.25">
      <c r="B14" s="175">
        <v>13</v>
      </c>
      <c r="C14" s="176" t="s">
        <v>136</v>
      </c>
      <c r="D14" s="177" t="s">
        <v>1347</v>
      </c>
      <c r="E14" s="177" t="s">
        <v>1041</v>
      </c>
      <c r="F14" s="177" t="s">
        <v>1432</v>
      </c>
      <c r="G14" s="178" t="s">
        <v>1557</v>
      </c>
      <c r="H14" s="178" t="s">
        <v>1531</v>
      </c>
      <c r="I14" s="177" t="s">
        <v>1030</v>
      </c>
      <c r="J14" s="177" t="s">
        <v>1511</v>
      </c>
      <c r="K14" s="177" t="s">
        <v>1408</v>
      </c>
      <c r="L14" s="177" t="s">
        <v>1516</v>
      </c>
      <c r="M14" s="175" t="s">
        <v>1255</v>
      </c>
      <c r="N14" s="175" t="s">
        <v>1255</v>
      </c>
      <c r="O14" s="175" t="s">
        <v>34</v>
      </c>
      <c r="P14" s="175" t="s">
        <v>1549</v>
      </c>
      <c r="Q14" s="182" t="s">
        <v>70</v>
      </c>
      <c r="R14" s="177" t="s">
        <v>70</v>
      </c>
      <c r="S14" s="179" t="s">
        <v>71</v>
      </c>
      <c r="T14" s="179" t="s">
        <v>1753</v>
      </c>
      <c r="U14" s="179" t="s">
        <v>1425</v>
      </c>
      <c r="V14" s="179" t="s">
        <v>1560</v>
      </c>
      <c r="W14" s="177" t="s">
        <v>73</v>
      </c>
      <c r="X14" s="177" t="s">
        <v>73</v>
      </c>
      <c r="Y14" s="177" t="s">
        <v>64</v>
      </c>
      <c r="Z14" s="177">
        <v>1</v>
      </c>
      <c r="AA14" s="179" t="s">
        <v>1425</v>
      </c>
      <c r="AB14" s="179" t="s">
        <v>1560</v>
      </c>
      <c r="AC14" s="175">
        <f>LOOKUP(S14,VI_Diabetes_Gewichte!$A$2:$A$73,VI_Diabetes_Gewichte!$C$2:$C$73)</f>
        <v>8.85413231E-2</v>
      </c>
      <c r="AD14" s="175">
        <f>LOOKUP(S14,VI_Diabetes_Gewichte!$A$2:$A$73,VI_Diabetes_Gewichte!$D$2:$D$73)</f>
        <v>1.44128377E-2</v>
      </c>
      <c r="AE14" s="175">
        <v>1</v>
      </c>
      <c r="AF14" s="175"/>
      <c r="AG14" s="175"/>
      <c r="AH14" s="190" t="s">
        <v>1243</v>
      </c>
      <c r="AI14" s="181" t="s">
        <v>1317</v>
      </c>
    </row>
    <row r="15" spans="1:42" ht="60" x14ac:dyDescent="0.25">
      <c r="B15" s="175">
        <v>14</v>
      </c>
      <c r="C15" s="176" t="s">
        <v>188</v>
      </c>
      <c r="D15" s="177" t="s">
        <v>1148</v>
      </c>
      <c r="E15" s="177" t="s">
        <v>1042</v>
      </c>
      <c r="F15" s="177" t="s">
        <v>1433</v>
      </c>
      <c r="G15" s="178" t="s">
        <v>1558</v>
      </c>
      <c r="H15" s="178" t="s">
        <v>1532</v>
      </c>
      <c r="I15" s="177" t="s">
        <v>1030</v>
      </c>
      <c r="J15" s="177" t="s">
        <v>1511</v>
      </c>
      <c r="K15" s="177" t="s">
        <v>1408</v>
      </c>
      <c r="L15" s="177" t="s">
        <v>1516</v>
      </c>
      <c r="M15" s="175" t="s">
        <v>1255</v>
      </c>
      <c r="N15" s="175" t="s">
        <v>1255</v>
      </c>
      <c r="O15" s="175" t="s">
        <v>34</v>
      </c>
      <c r="P15" s="175" t="s">
        <v>1549</v>
      </c>
      <c r="Q15" s="182" t="s">
        <v>74</v>
      </c>
      <c r="R15" s="177" t="s">
        <v>74</v>
      </c>
      <c r="S15" s="179" t="s">
        <v>78</v>
      </c>
      <c r="T15" s="179" t="s">
        <v>1753</v>
      </c>
      <c r="U15" s="179" t="s">
        <v>1425</v>
      </c>
      <c r="V15" s="179" t="s">
        <v>1560</v>
      </c>
      <c r="W15" s="177" t="s">
        <v>77</v>
      </c>
      <c r="X15" s="177" t="s">
        <v>77</v>
      </c>
      <c r="Y15" s="177" t="s">
        <v>75</v>
      </c>
      <c r="Z15" s="177">
        <v>1</v>
      </c>
      <c r="AA15" s="179" t="s">
        <v>1425</v>
      </c>
      <c r="AB15" s="179" t="s">
        <v>1560</v>
      </c>
      <c r="AC15" s="175">
        <f>LOOKUP(S15,VI_Diabetes_Gewichte!$A$2:$A$73,VI_Diabetes_Gewichte!$C$2:$C$73)</f>
        <v>0.1048929886</v>
      </c>
      <c r="AD15" s="175">
        <f>LOOKUP(S15,VI_Diabetes_Gewichte!$A$2:$A$73,VI_Diabetes_Gewichte!$D$2:$D$73)</f>
        <v>1.5127748599999999E-2</v>
      </c>
      <c r="AE15" s="175">
        <v>1</v>
      </c>
      <c r="AF15" s="175"/>
      <c r="AG15" s="175"/>
      <c r="AH15" s="190" t="s">
        <v>1243</v>
      </c>
      <c r="AI15" s="181" t="s">
        <v>1293</v>
      </c>
    </row>
    <row r="16" spans="1:42" ht="45" x14ac:dyDescent="0.25">
      <c r="B16" s="175">
        <v>15</v>
      </c>
      <c r="C16" s="176" t="s">
        <v>151</v>
      </c>
      <c r="D16" s="177" t="s">
        <v>1344</v>
      </c>
      <c r="E16" s="177" t="s">
        <v>1281</v>
      </c>
      <c r="F16" s="201" t="s">
        <v>1441</v>
      </c>
      <c r="G16" s="178" t="s">
        <v>1447</v>
      </c>
      <c r="H16" s="178" t="s">
        <v>1526</v>
      </c>
      <c r="I16" s="177" t="s">
        <v>1030</v>
      </c>
      <c r="J16" s="177" t="s">
        <v>1511</v>
      </c>
      <c r="K16" s="177" t="s">
        <v>1409</v>
      </c>
      <c r="L16" s="177" t="s">
        <v>1517</v>
      </c>
      <c r="M16" s="175" t="s">
        <v>1255</v>
      </c>
      <c r="N16" s="175" t="s">
        <v>1255</v>
      </c>
      <c r="O16" s="175" t="s">
        <v>34</v>
      </c>
      <c r="P16" s="175" t="s">
        <v>1549</v>
      </c>
      <c r="Q16" s="182" t="s">
        <v>42</v>
      </c>
      <c r="R16" s="177" t="s">
        <v>42</v>
      </c>
      <c r="S16" s="179" t="s">
        <v>48</v>
      </c>
      <c r="T16" s="179" t="s">
        <v>1753</v>
      </c>
      <c r="U16" s="179" t="s">
        <v>1425</v>
      </c>
      <c r="V16" s="179" t="s">
        <v>1560</v>
      </c>
      <c r="W16" s="177" t="s">
        <v>43</v>
      </c>
      <c r="X16" s="177" t="s">
        <v>43</v>
      </c>
      <c r="Y16" s="177" t="s">
        <v>52</v>
      </c>
      <c r="Z16" s="177">
        <v>1</v>
      </c>
      <c r="AA16" s="179" t="s">
        <v>1425</v>
      </c>
      <c r="AB16" s="179" t="s">
        <v>1560</v>
      </c>
      <c r="AC16" s="175">
        <f>LOOKUP(S16,VI_Diabetes_Gewichte!$A$2:$A$73,VI_Diabetes_Gewichte!$C$2:$C$73)</f>
        <v>8.0988619100000006E-2</v>
      </c>
      <c r="AD16" s="175">
        <f>LOOKUP(S16,VI_Diabetes_Gewichte!$A$2:$A$73,VI_Diabetes_Gewichte!$D$2:$D$73)</f>
        <v>1.4082626000000001E-2</v>
      </c>
      <c r="AE16" s="175">
        <v>1</v>
      </c>
      <c r="AF16" s="175"/>
      <c r="AG16" s="175"/>
      <c r="AH16" s="190" t="s">
        <v>1243</v>
      </c>
      <c r="AI16" s="181" t="s">
        <v>1293</v>
      </c>
    </row>
    <row r="17" spans="2:36" ht="45" x14ac:dyDescent="0.25">
      <c r="B17" s="175">
        <v>16</v>
      </c>
      <c r="C17" s="176" t="s">
        <v>177</v>
      </c>
      <c r="D17" s="177" t="s">
        <v>1149</v>
      </c>
      <c r="E17" s="177" t="s">
        <v>1039</v>
      </c>
      <c r="F17" s="177" t="s">
        <v>1434</v>
      </c>
      <c r="G17" s="178" t="s">
        <v>1722</v>
      </c>
      <c r="H17" s="178" t="s">
        <v>1533</v>
      </c>
      <c r="I17" s="177" t="s">
        <v>1030</v>
      </c>
      <c r="J17" s="177" t="s">
        <v>1511</v>
      </c>
      <c r="K17" s="177" t="s">
        <v>1409</v>
      </c>
      <c r="L17" s="177" t="s">
        <v>1517</v>
      </c>
      <c r="M17" s="175" t="s">
        <v>1255</v>
      </c>
      <c r="N17" s="175" t="s">
        <v>1255</v>
      </c>
      <c r="O17" s="175" t="s">
        <v>34</v>
      </c>
      <c r="P17" s="175" t="s">
        <v>1549</v>
      </c>
      <c r="Q17" s="182" t="s">
        <v>1720</v>
      </c>
      <c r="R17" s="177" t="s">
        <v>944</v>
      </c>
      <c r="S17" s="179" t="s">
        <v>274</v>
      </c>
      <c r="T17" s="179" t="s">
        <v>1753</v>
      </c>
      <c r="U17" s="179" t="s">
        <v>1425</v>
      </c>
      <c r="V17" s="179" t="s">
        <v>1560</v>
      </c>
      <c r="W17" s="177" t="s">
        <v>912</v>
      </c>
      <c r="X17" s="177" t="s">
        <v>912</v>
      </c>
      <c r="Y17" s="177" t="s">
        <v>45</v>
      </c>
      <c r="Z17" s="177">
        <v>1</v>
      </c>
      <c r="AA17" s="179" t="s">
        <v>1425</v>
      </c>
      <c r="AB17" s="179" t="s">
        <v>1560</v>
      </c>
      <c r="AC17" s="175">
        <f>LOOKUP(S17,VI_Diabetes_Gewichte!$A$2:$A$73,VI_Diabetes_Gewichte!$C$2:$C$73)</f>
        <v>7.0462849199999997E-2</v>
      </c>
      <c r="AD17" s="175">
        <f>LOOKUP(S17,VI_Diabetes_Gewichte!$A$2:$A$73,VI_Diabetes_Gewichte!$D$2:$D$73)</f>
        <v>1.3622428900000001E-2</v>
      </c>
      <c r="AE17" s="175">
        <v>1</v>
      </c>
      <c r="AF17" s="175"/>
      <c r="AG17" s="175"/>
      <c r="AH17" s="190" t="s">
        <v>1243</v>
      </c>
      <c r="AI17" s="181" t="s">
        <v>1293</v>
      </c>
    </row>
    <row r="18" spans="2:36" ht="60" x14ac:dyDescent="0.25">
      <c r="B18" s="175">
        <v>17</v>
      </c>
      <c r="C18" s="176" t="s">
        <v>178</v>
      </c>
      <c r="D18" s="177" t="s">
        <v>1150</v>
      </c>
      <c r="E18" s="177" t="s">
        <v>1043</v>
      </c>
      <c r="F18" s="177" t="s">
        <v>1435</v>
      </c>
      <c r="G18" s="178" t="s">
        <v>1448</v>
      </c>
      <c r="H18" s="178" t="s">
        <v>1534</v>
      </c>
      <c r="I18" s="177" t="s">
        <v>1030</v>
      </c>
      <c r="J18" s="177" t="s">
        <v>1511</v>
      </c>
      <c r="K18" s="177" t="s">
        <v>1409</v>
      </c>
      <c r="L18" s="177" t="s">
        <v>1517</v>
      </c>
      <c r="M18" s="175" t="s">
        <v>1255</v>
      </c>
      <c r="N18" s="175" t="s">
        <v>1255</v>
      </c>
      <c r="O18" s="175" t="s">
        <v>34</v>
      </c>
      <c r="P18" s="175" t="s">
        <v>1549</v>
      </c>
      <c r="Q18" s="182" t="s">
        <v>1721</v>
      </c>
      <c r="R18" s="177" t="s">
        <v>915</v>
      </c>
      <c r="S18" s="179" t="s">
        <v>279</v>
      </c>
      <c r="T18" s="179" t="s">
        <v>1753</v>
      </c>
      <c r="U18" s="179" t="s">
        <v>1425</v>
      </c>
      <c r="V18" s="179" t="s">
        <v>1560</v>
      </c>
      <c r="W18" s="177" t="s">
        <v>914</v>
      </c>
      <c r="X18" s="177" t="s">
        <v>914</v>
      </c>
      <c r="Y18" s="177" t="s">
        <v>1199</v>
      </c>
      <c r="Z18" s="177">
        <v>1</v>
      </c>
      <c r="AA18" s="179" t="s">
        <v>1425</v>
      </c>
      <c r="AB18" s="179" t="s">
        <v>1560</v>
      </c>
      <c r="AC18" s="175">
        <f>LOOKUP(S18,VI_Diabetes_Gewichte!$A$2:$A$73,VI_Diabetes_Gewichte!$C$2:$C$73)</f>
        <v>7.0686458499999993E-2</v>
      </c>
      <c r="AD18" s="175">
        <f>LOOKUP(S18,VI_Diabetes_Gewichte!$A$2:$A$73,VI_Diabetes_Gewichte!$D$2:$D$73)</f>
        <v>1.36322053E-2</v>
      </c>
      <c r="AE18" s="175">
        <v>1</v>
      </c>
      <c r="AF18" s="175"/>
      <c r="AG18" s="175"/>
      <c r="AH18" s="190" t="s">
        <v>1243</v>
      </c>
      <c r="AI18" s="181" t="s">
        <v>1293</v>
      </c>
    </row>
    <row r="19" spans="2:36" ht="42" customHeight="1" x14ac:dyDescent="0.25">
      <c r="B19" s="175">
        <v>18</v>
      </c>
      <c r="C19" s="176" t="s">
        <v>165</v>
      </c>
      <c r="D19" s="177" t="s">
        <v>1151</v>
      </c>
      <c r="E19" s="177" t="s">
        <v>1618</v>
      </c>
      <c r="F19" s="177" t="s">
        <v>1436</v>
      </c>
      <c r="G19" s="178" t="s">
        <v>1449</v>
      </c>
      <c r="H19" s="178" t="s">
        <v>1535</v>
      </c>
      <c r="I19" s="180" t="s">
        <v>1030</v>
      </c>
      <c r="J19" s="180" t="s">
        <v>1511</v>
      </c>
      <c r="K19" s="177" t="s">
        <v>1409</v>
      </c>
      <c r="L19" s="177" t="s">
        <v>1517</v>
      </c>
      <c r="M19" s="175" t="s">
        <v>1255</v>
      </c>
      <c r="N19" s="175" t="s">
        <v>1255</v>
      </c>
      <c r="O19" s="175" t="s">
        <v>34</v>
      </c>
      <c r="P19" s="175" t="s">
        <v>1549</v>
      </c>
      <c r="Q19" s="182" t="s">
        <v>881</v>
      </c>
      <c r="R19" s="177" t="s">
        <v>881</v>
      </c>
      <c r="S19" s="179" t="s">
        <v>92</v>
      </c>
      <c r="T19" s="179" t="s">
        <v>1753</v>
      </c>
      <c r="U19" s="179" t="s">
        <v>1425</v>
      </c>
      <c r="V19" s="179" t="s">
        <v>1560</v>
      </c>
      <c r="W19" s="177" t="s">
        <v>882</v>
      </c>
      <c r="X19" s="177" t="s">
        <v>882</v>
      </c>
      <c r="Y19" s="177" t="s">
        <v>45</v>
      </c>
      <c r="Z19" s="177">
        <v>1</v>
      </c>
      <c r="AA19" s="179" t="s">
        <v>1425</v>
      </c>
      <c r="AB19" s="179" t="s">
        <v>1560</v>
      </c>
      <c r="AC19" s="175">
        <f>LOOKUP(S19,VI_Diabetes_Gewichte!$A$2:$A$73,VI_Diabetes_Gewichte!$C$2:$C$73)</f>
        <v>1.0489194000000001E-6</v>
      </c>
      <c r="AD19" s="175">
        <f>LOOKUP(S19,VI_Diabetes_Gewichte!$A$2:$A$73,VI_Diabetes_Gewichte!$D$2:$D$73)</f>
        <v>1.05417694E-2</v>
      </c>
      <c r="AE19" s="175">
        <v>1</v>
      </c>
      <c r="AF19" s="175"/>
      <c r="AG19" s="175"/>
      <c r="AH19" s="190" t="s">
        <v>1243</v>
      </c>
      <c r="AI19" s="181" t="s">
        <v>1293</v>
      </c>
    </row>
    <row r="20" spans="2:36" ht="42" customHeight="1" x14ac:dyDescent="0.25">
      <c r="B20" s="175">
        <v>19</v>
      </c>
      <c r="C20" s="176" t="s">
        <v>1755</v>
      </c>
      <c r="D20" s="177" t="s">
        <v>1663</v>
      </c>
      <c r="E20" s="177" t="s">
        <v>1669</v>
      </c>
      <c r="F20" s="177"/>
      <c r="G20" s="178" t="s">
        <v>1664</v>
      </c>
      <c r="H20" s="178"/>
      <c r="I20" s="180" t="s">
        <v>1050</v>
      </c>
      <c r="J20" s="180"/>
      <c r="K20" s="177" t="s">
        <v>1409</v>
      </c>
      <c r="L20" s="177"/>
      <c r="M20" s="175" t="s">
        <v>1255</v>
      </c>
      <c r="N20" s="175"/>
      <c r="O20" s="175" t="s">
        <v>34</v>
      </c>
      <c r="P20" s="175"/>
      <c r="Q20" s="182" t="s">
        <v>1665</v>
      </c>
      <c r="R20" s="177"/>
      <c r="S20" s="179" t="s">
        <v>1667</v>
      </c>
      <c r="T20" s="179" t="s">
        <v>1753</v>
      </c>
      <c r="U20" s="179" t="s">
        <v>1425</v>
      </c>
      <c r="V20" s="179" t="s">
        <v>1560</v>
      </c>
      <c r="W20" s="177" t="s">
        <v>208</v>
      </c>
      <c r="X20" s="177" t="s">
        <v>208</v>
      </c>
      <c r="Y20" s="180" t="s">
        <v>996</v>
      </c>
      <c r="Z20" s="180">
        <v>1</v>
      </c>
      <c r="AA20" s="179" t="s">
        <v>1425</v>
      </c>
      <c r="AB20" s="179" t="s">
        <v>1560</v>
      </c>
      <c r="AC20" s="175"/>
      <c r="AD20" s="175"/>
      <c r="AE20" s="175"/>
      <c r="AF20" s="175"/>
      <c r="AG20" s="175"/>
      <c r="AH20" s="190" t="s">
        <v>1243</v>
      </c>
      <c r="AI20" s="181"/>
    </row>
    <row r="21" spans="2:36" ht="53.45" customHeight="1" x14ac:dyDescent="0.25">
      <c r="B21" s="175">
        <v>20</v>
      </c>
      <c r="C21" s="176" t="s">
        <v>1113</v>
      </c>
      <c r="D21" s="177" t="s">
        <v>1348</v>
      </c>
      <c r="E21" s="177" t="s">
        <v>1768</v>
      </c>
      <c r="F21" s="177" t="s">
        <v>1443</v>
      </c>
      <c r="G21" s="178" t="s">
        <v>1450</v>
      </c>
      <c r="H21" s="178" t="s">
        <v>1537</v>
      </c>
      <c r="I21" s="180" t="s">
        <v>1050</v>
      </c>
      <c r="J21" s="180" t="s">
        <v>1512</v>
      </c>
      <c r="K21" s="180" t="s">
        <v>1409</v>
      </c>
      <c r="L21" s="180" t="s">
        <v>1517</v>
      </c>
      <c r="M21" s="175" t="s">
        <v>1762</v>
      </c>
      <c r="N21" s="175" t="s">
        <v>1255</v>
      </c>
      <c r="O21" s="175" t="s">
        <v>34</v>
      </c>
      <c r="P21" s="175" t="s">
        <v>1549</v>
      </c>
      <c r="Q21" s="182" t="s">
        <v>1052</v>
      </c>
      <c r="R21" s="177" t="s">
        <v>1052</v>
      </c>
      <c r="S21" s="179" t="s">
        <v>1086</v>
      </c>
      <c r="T21" s="179" t="s">
        <v>1753</v>
      </c>
      <c r="U21" s="179" t="s">
        <v>1425</v>
      </c>
      <c r="V21" s="179" t="s">
        <v>1560</v>
      </c>
      <c r="W21" s="177" t="s">
        <v>912</v>
      </c>
      <c r="X21" s="177" t="s">
        <v>912</v>
      </c>
      <c r="Y21" s="177" t="s">
        <v>45</v>
      </c>
      <c r="Z21" s="180" t="s">
        <v>1756</v>
      </c>
      <c r="AA21" s="179" t="s">
        <v>1425</v>
      </c>
      <c r="AB21" s="179" t="s">
        <v>1560</v>
      </c>
      <c r="AC21" s="175">
        <f>LOOKUP(S21,VI_Diabetes_Gewichte!$A$2:$A$73,VI_Diabetes_Gewichte!$C$2:$C$73)</f>
        <v>0.1010459641</v>
      </c>
      <c r="AD21" s="175">
        <f>LOOKUP(S21,VI_Diabetes_Gewichte!$A$2:$A$73,VI_Diabetes_Gewichte!$D$2:$D$73)</f>
        <v>3.0151378499999999E-2</v>
      </c>
      <c r="AE21" s="175">
        <v>1</v>
      </c>
      <c r="AF21" s="175"/>
      <c r="AG21" s="175"/>
      <c r="AH21" s="190" t="s">
        <v>1243</v>
      </c>
      <c r="AI21" s="181" t="s">
        <v>1293</v>
      </c>
      <c r="AJ21" s="11"/>
    </row>
    <row r="22" spans="2:36" ht="44.45" customHeight="1" x14ac:dyDescent="0.25">
      <c r="B22" s="180">
        <v>21</v>
      </c>
      <c r="C22" s="176" t="s">
        <v>1544</v>
      </c>
      <c r="D22" s="177" t="s">
        <v>1444</v>
      </c>
      <c r="E22" s="177" t="s">
        <v>1769</v>
      </c>
      <c r="F22" s="177" t="s">
        <v>1445</v>
      </c>
      <c r="G22" s="178" t="s">
        <v>1763</v>
      </c>
      <c r="H22" s="178" t="s">
        <v>1538</v>
      </c>
      <c r="I22" s="180" t="s">
        <v>1050</v>
      </c>
      <c r="J22" s="180" t="s">
        <v>1512</v>
      </c>
      <c r="K22" s="180" t="s">
        <v>1409</v>
      </c>
      <c r="L22" s="180" t="s">
        <v>1517</v>
      </c>
      <c r="M22" s="175" t="s">
        <v>1762</v>
      </c>
      <c r="N22" s="175" t="s">
        <v>1255</v>
      </c>
      <c r="O22" s="175" t="s">
        <v>34</v>
      </c>
      <c r="P22" s="175" t="s">
        <v>1549</v>
      </c>
      <c r="Q22" s="182" t="s">
        <v>1052</v>
      </c>
      <c r="R22" s="177" t="s">
        <v>1052</v>
      </c>
      <c r="S22" s="179" t="s">
        <v>1086</v>
      </c>
      <c r="T22" s="179" t="s">
        <v>1753</v>
      </c>
      <c r="U22" s="179" t="s">
        <v>1425</v>
      </c>
      <c r="V22" s="179" t="s">
        <v>1560</v>
      </c>
      <c r="W22" s="177" t="s">
        <v>1674</v>
      </c>
      <c r="X22" s="177" t="s">
        <v>208</v>
      </c>
      <c r="Y22" s="180" t="s">
        <v>996</v>
      </c>
      <c r="Z22" s="180" t="s">
        <v>1756</v>
      </c>
      <c r="AA22" s="179" t="s">
        <v>1425</v>
      </c>
      <c r="AB22" s="179" t="s">
        <v>1560</v>
      </c>
      <c r="AC22" s="175"/>
      <c r="AD22" s="175"/>
      <c r="AE22" s="175">
        <v>1</v>
      </c>
      <c r="AF22" s="175"/>
      <c r="AG22" s="175"/>
      <c r="AH22" s="190" t="s">
        <v>1243</v>
      </c>
      <c r="AI22" s="181" t="s">
        <v>1563</v>
      </c>
      <c r="AJ22" s="11"/>
    </row>
    <row r="23" spans="2:36" ht="30" x14ac:dyDescent="0.25">
      <c r="B23" s="175">
        <v>22</v>
      </c>
      <c r="C23" s="184" t="s">
        <v>1296</v>
      </c>
      <c r="D23" s="177" t="s">
        <v>1349</v>
      </c>
      <c r="E23" s="175" t="s">
        <v>1698</v>
      </c>
      <c r="F23" s="175" t="s">
        <v>1473</v>
      </c>
      <c r="G23" s="185" t="s">
        <v>1295</v>
      </c>
      <c r="H23" s="185" t="s">
        <v>1543</v>
      </c>
      <c r="I23" s="180" t="s">
        <v>1050</v>
      </c>
      <c r="J23" s="180" t="s">
        <v>1512</v>
      </c>
      <c r="K23" s="180" t="s">
        <v>1409</v>
      </c>
      <c r="L23" s="180" t="s">
        <v>1517</v>
      </c>
      <c r="M23" s="175" t="s">
        <v>1255</v>
      </c>
      <c r="N23" s="175" t="s">
        <v>1255</v>
      </c>
      <c r="O23" s="175" t="s">
        <v>34</v>
      </c>
      <c r="P23" s="175" t="s">
        <v>1549</v>
      </c>
      <c r="Q23" s="212" t="s">
        <v>61</v>
      </c>
      <c r="R23" s="175" t="s">
        <v>61</v>
      </c>
      <c r="S23" s="186" t="s">
        <v>65</v>
      </c>
      <c r="T23" s="186" t="s">
        <v>1753</v>
      </c>
      <c r="U23" s="179" t="s">
        <v>1425</v>
      </c>
      <c r="V23" s="179" t="s">
        <v>1560</v>
      </c>
      <c r="W23" s="177" t="s">
        <v>912</v>
      </c>
      <c r="X23" s="177" t="s">
        <v>912</v>
      </c>
      <c r="Y23" s="177" t="s">
        <v>45</v>
      </c>
      <c r="Z23" s="177">
        <v>1</v>
      </c>
      <c r="AA23" s="179" t="s">
        <v>1425</v>
      </c>
      <c r="AB23" s="179" t="s">
        <v>1560</v>
      </c>
      <c r="AC23" s="175">
        <f>LOOKUP(S23,VI_Diabetes_Gewichte!$A$2:$A$73,VI_Diabetes_Gewichte!$C$2:$C$73)</f>
        <v>4.6925136200000002E-2</v>
      </c>
      <c r="AD23" s="175">
        <f>LOOKUP(S23,VI_Diabetes_Gewichte!$A$2:$A$73,VI_Diabetes_Gewichte!$D$2:$D$73)</f>
        <v>1.40021183E-2</v>
      </c>
      <c r="AE23" s="175">
        <v>1</v>
      </c>
      <c r="AF23" s="175"/>
      <c r="AG23" s="175"/>
      <c r="AH23" s="190" t="s">
        <v>1243</v>
      </c>
      <c r="AI23" s="181" t="s">
        <v>1317</v>
      </c>
    </row>
    <row r="24" spans="2:36" ht="45" x14ac:dyDescent="0.25">
      <c r="B24" s="175">
        <v>23</v>
      </c>
      <c r="C24" s="176" t="s">
        <v>1053</v>
      </c>
      <c r="D24" s="177" t="s">
        <v>1178</v>
      </c>
      <c r="E24" s="177" t="s">
        <v>1699</v>
      </c>
      <c r="F24" s="177" t="s">
        <v>1439</v>
      </c>
      <c r="G24" s="178" t="s">
        <v>1051</v>
      </c>
      <c r="H24" s="178"/>
      <c r="I24" s="180" t="s">
        <v>1050</v>
      </c>
      <c r="J24" s="180" t="s">
        <v>1512</v>
      </c>
      <c r="K24" s="180" t="s">
        <v>1409</v>
      </c>
      <c r="L24" s="180" t="s">
        <v>1517</v>
      </c>
      <c r="M24" s="175" t="s">
        <v>1255</v>
      </c>
      <c r="N24" s="175" t="s">
        <v>1255</v>
      </c>
      <c r="O24" s="175" t="s">
        <v>34</v>
      </c>
      <c r="P24" s="175" t="s">
        <v>1549</v>
      </c>
      <c r="Q24" s="182" t="s">
        <v>1064</v>
      </c>
      <c r="R24" s="177" t="s">
        <v>1064</v>
      </c>
      <c r="S24" s="179" t="s">
        <v>1069</v>
      </c>
      <c r="T24" s="179" t="s">
        <v>1753</v>
      </c>
      <c r="U24" s="179" t="s">
        <v>1425</v>
      </c>
      <c r="V24" s="179" t="s">
        <v>1560</v>
      </c>
      <c r="W24" s="177" t="s">
        <v>912</v>
      </c>
      <c r="X24" s="177" t="s">
        <v>912</v>
      </c>
      <c r="Y24" s="177" t="s">
        <v>45</v>
      </c>
      <c r="Z24" s="177">
        <v>1</v>
      </c>
      <c r="AA24" s="179" t="s">
        <v>1425</v>
      </c>
      <c r="AB24" s="179" t="s">
        <v>1560</v>
      </c>
      <c r="AC24" s="175">
        <f>LOOKUP(S24,VI_Diabetes_Gewichte!$A$2:$A$73,VI_Diabetes_Gewichte!$C$2:$C$73)</f>
        <v>4.7937031800000002E-2</v>
      </c>
      <c r="AD24" s="175">
        <f>LOOKUP(S24,VI_Diabetes_Gewichte!$A$2:$A$73,VI_Diabetes_Gewichte!$D$2:$D$73)</f>
        <v>1.43040606E-2</v>
      </c>
      <c r="AE24" s="175">
        <v>1</v>
      </c>
      <c r="AF24" s="175"/>
      <c r="AG24" s="175"/>
      <c r="AH24" s="190" t="s">
        <v>1243</v>
      </c>
      <c r="AI24" s="181" t="s">
        <v>1293</v>
      </c>
    </row>
    <row r="25" spans="2:36" ht="45" x14ac:dyDescent="0.25">
      <c r="B25" s="175">
        <v>24</v>
      </c>
      <c r="C25" s="176" t="s">
        <v>1054</v>
      </c>
      <c r="D25" s="177" t="s">
        <v>1179</v>
      </c>
      <c r="E25" s="177" t="s">
        <v>1700</v>
      </c>
      <c r="F25" s="177" t="s">
        <v>1440</v>
      </c>
      <c r="G25" s="178" t="s">
        <v>1076</v>
      </c>
      <c r="H25" s="178"/>
      <c r="I25" s="180" t="s">
        <v>1050</v>
      </c>
      <c r="J25" s="180" t="s">
        <v>1512</v>
      </c>
      <c r="K25" s="180" t="s">
        <v>1409</v>
      </c>
      <c r="L25" s="180" t="s">
        <v>1517</v>
      </c>
      <c r="M25" s="175" t="s">
        <v>1255</v>
      </c>
      <c r="N25" s="175" t="s">
        <v>1255</v>
      </c>
      <c r="O25" s="175" t="s">
        <v>34</v>
      </c>
      <c r="P25" s="175" t="s">
        <v>1549</v>
      </c>
      <c r="Q25" s="182" t="s">
        <v>1065</v>
      </c>
      <c r="R25" s="177" t="s">
        <v>1065</v>
      </c>
      <c r="S25" s="179" t="s">
        <v>1070</v>
      </c>
      <c r="T25" s="179" t="s">
        <v>1753</v>
      </c>
      <c r="U25" s="179" t="s">
        <v>1425</v>
      </c>
      <c r="V25" s="179" t="s">
        <v>1560</v>
      </c>
      <c r="W25" s="177" t="s">
        <v>912</v>
      </c>
      <c r="X25" s="177" t="s">
        <v>912</v>
      </c>
      <c r="Y25" s="177" t="s">
        <v>45</v>
      </c>
      <c r="Z25" s="177">
        <v>1</v>
      </c>
      <c r="AA25" s="179" t="s">
        <v>1425</v>
      </c>
      <c r="AB25" s="179" t="s">
        <v>1560</v>
      </c>
      <c r="AC25" s="175">
        <f>LOOKUP(S25,VI_Diabetes_Gewichte!$A$2:$A$73,VI_Diabetes_Gewichte!$C$2:$C$73)</f>
        <v>5.4736829100000002E-2</v>
      </c>
      <c r="AD25" s="175">
        <f>LOOKUP(S25,VI_Diabetes_Gewichte!$A$2:$A$73,VI_Diabetes_Gewichte!$D$2:$D$73)</f>
        <v>1.6333070500000001E-2</v>
      </c>
      <c r="AE25" s="175">
        <v>1</v>
      </c>
      <c r="AF25" s="175"/>
      <c r="AG25" s="175"/>
      <c r="AH25" s="190" t="s">
        <v>1243</v>
      </c>
      <c r="AI25" s="181" t="s">
        <v>1293</v>
      </c>
    </row>
    <row r="26" spans="2:36" ht="45" x14ac:dyDescent="0.25">
      <c r="B26" s="175">
        <v>25</v>
      </c>
      <c r="C26" s="176" t="s">
        <v>1055</v>
      </c>
      <c r="D26" s="177" t="s">
        <v>1180</v>
      </c>
      <c r="E26" s="177" t="s">
        <v>1701</v>
      </c>
      <c r="F26" s="177" t="s">
        <v>1474</v>
      </c>
      <c r="G26" s="178" t="s">
        <v>1078</v>
      </c>
      <c r="H26" s="178"/>
      <c r="I26" s="180" t="s">
        <v>1050</v>
      </c>
      <c r="J26" s="180" t="s">
        <v>1512</v>
      </c>
      <c r="K26" s="180" t="s">
        <v>1409</v>
      </c>
      <c r="L26" s="180" t="s">
        <v>1517</v>
      </c>
      <c r="M26" s="175" t="s">
        <v>1255</v>
      </c>
      <c r="N26" s="175" t="s">
        <v>1255</v>
      </c>
      <c r="O26" s="175" t="s">
        <v>34</v>
      </c>
      <c r="P26" s="175" t="s">
        <v>1549</v>
      </c>
      <c r="Q26" s="182" t="s">
        <v>1066</v>
      </c>
      <c r="R26" s="177" t="s">
        <v>1066</v>
      </c>
      <c r="S26" s="179" t="s">
        <v>1071</v>
      </c>
      <c r="T26" s="179" t="s">
        <v>1753</v>
      </c>
      <c r="U26" s="179" t="s">
        <v>1425</v>
      </c>
      <c r="V26" s="179" t="s">
        <v>1560</v>
      </c>
      <c r="W26" s="177" t="s">
        <v>912</v>
      </c>
      <c r="X26" s="177" t="s">
        <v>912</v>
      </c>
      <c r="Y26" s="177" t="s">
        <v>45</v>
      </c>
      <c r="Z26" s="177">
        <v>1</v>
      </c>
      <c r="AA26" s="179" t="s">
        <v>1425</v>
      </c>
      <c r="AB26" s="179" t="s">
        <v>1560</v>
      </c>
      <c r="AC26" s="175">
        <f>LOOKUP(S26,VI_Diabetes_Gewichte!$A$2:$A$73,VI_Diabetes_Gewichte!$C$2:$C$73)</f>
        <v>4.5033693299999997E-2</v>
      </c>
      <c r="AD26" s="175">
        <f>LOOKUP(S26,VI_Diabetes_Gewichte!$A$2:$A$73,VI_Diabetes_Gewichte!$D$2:$D$73)</f>
        <v>1.34377256E-2</v>
      </c>
      <c r="AE26" s="175">
        <v>1</v>
      </c>
      <c r="AF26" s="175"/>
      <c r="AG26" s="175"/>
      <c r="AH26" s="190" t="s">
        <v>1243</v>
      </c>
      <c r="AI26" s="181" t="s">
        <v>1293</v>
      </c>
    </row>
    <row r="27" spans="2:36" ht="45" x14ac:dyDescent="0.25">
      <c r="B27" s="175">
        <v>26</v>
      </c>
      <c r="C27" s="176" t="s">
        <v>1056</v>
      </c>
      <c r="D27" s="177" t="s">
        <v>1181</v>
      </c>
      <c r="E27" s="177" t="s">
        <v>1702</v>
      </c>
      <c r="F27" s="177" t="s">
        <v>1475</v>
      </c>
      <c r="G27" s="178" t="s">
        <v>1099</v>
      </c>
      <c r="H27" s="178"/>
      <c r="I27" s="180" t="s">
        <v>1050</v>
      </c>
      <c r="J27" s="180" t="s">
        <v>1512</v>
      </c>
      <c r="K27" s="180" t="s">
        <v>1409</v>
      </c>
      <c r="L27" s="180" t="s">
        <v>1517</v>
      </c>
      <c r="M27" s="175" t="s">
        <v>1255</v>
      </c>
      <c r="N27" s="175" t="s">
        <v>1255</v>
      </c>
      <c r="O27" s="175" t="s">
        <v>34</v>
      </c>
      <c r="P27" s="175" t="s">
        <v>1549</v>
      </c>
      <c r="Q27" s="182" t="s">
        <v>1100</v>
      </c>
      <c r="R27" s="177" t="s">
        <v>1100</v>
      </c>
      <c r="S27" s="179" t="s">
        <v>1104</v>
      </c>
      <c r="T27" s="179" t="s">
        <v>1753</v>
      </c>
      <c r="U27" s="179" t="s">
        <v>1425</v>
      </c>
      <c r="V27" s="179" t="s">
        <v>1560</v>
      </c>
      <c r="W27" s="177" t="s">
        <v>912</v>
      </c>
      <c r="X27" s="177" t="s">
        <v>912</v>
      </c>
      <c r="Y27" s="177" t="s">
        <v>45</v>
      </c>
      <c r="Z27" s="177">
        <v>1</v>
      </c>
      <c r="AA27" s="179" t="s">
        <v>1425</v>
      </c>
      <c r="AB27" s="179" t="s">
        <v>1560</v>
      </c>
      <c r="AC27" s="175">
        <f>LOOKUP(S27,VI_Diabetes_Gewichte!$A$2:$A$73,VI_Diabetes_Gewichte!$C$2:$C$73)</f>
        <v>4.1251247599999999E-2</v>
      </c>
      <c r="AD27" s="175">
        <f>LOOKUP(S27,VI_Diabetes_Gewichte!$A$2:$A$73,VI_Diabetes_Gewichte!$D$2:$D$73)</f>
        <v>1.23090714E-2</v>
      </c>
      <c r="AE27" s="175">
        <v>1</v>
      </c>
      <c r="AF27" s="175"/>
      <c r="AG27" s="175"/>
      <c r="AH27" s="190" t="s">
        <v>1243</v>
      </c>
      <c r="AI27" s="181" t="s">
        <v>1293</v>
      </c>
    </row>
    <row r="28" spans="2:36" ht="30" x14ac:dyDescent="0.25">
      <c r="B28" s="175">
        <v>27</v>
      </c>
      <c r="C28" s="176" t="s">
        <v>1057</v>
      </c>
      <c r="D28" s="177" t="s">
        <v>1182</v>
      </c>
      <c r="E28" s="177" t="s">
        <v>1677</v>
      </c>
      <c r="F28" s="177" t="s">
        <v>1476</v>
      </c>
      <c r="G28" s="178" t="s">
        <v>1077</v>
      </c>
      <c r="H28" s="178"/>
      <c r="I28" s="180" t="s">
        <v>1050</v>
      </c>
      <c r="J28" s="180" t="s">
        <v>1512</v>
      </c>
      <c r="K28" s="180" t="s">
        <v>1409</v>
      </c>
      <c r="L28" s="180" t="s">
        <v>1517</v>
      </c>
      <c r="M28" s="175" t="s">
        <v>1255</v>
      </c>
      <c r="N28" s="175" t="s">
        <v>1255</v>
      </c>
      <c r="O28" s="175" t="s">
        <v>34</v>
      </c>
      <c r="P28" s="175" t="s">
        <v>1549</v>
      </c>
      <c r="Q28" s="182" t="s">
        <v>1265</v>
      </c>
      <c r="R28" s="177" t="s">
        <v>1265</v>
      </c>
      <c r="S28" s="179" t="s">
        <v>1072</v>
      </c>
      <c r="T28" s="179" t="s">
        <v>1753</v>
      </c>
      <c r="U28" s="179" t="s">
        <v>1425</v>
      </c>
      <c r="V28" s="179" t="s">
        <v>1560</v>
      </c>
      <c r="W28" s="177" t="s">
        <v>912</v>
      </c>
      <c r="X28" s="177" t="s">
        <v>912</v>
      </c>
      <c r="Y28" s="177" t="s">
        <v>45</v>
      </c>
      <c r="Z28" s="177">
        <v>1</v>
      </c>
      <c r="AA28" s="179" t="s">
        <v>1425</v>
      </c>
      <c r="AB28" s="179" t="s">
        <v>1560</v>
      </c>
      <c r="AC28" s="175">
        <f>LOOKUP(S28,VI_Diabetes_Gewichte!$A$2:$A$73,VI_Diabetes_Gewichte!$C$2:$C$73)</f>
        <v>6.1783984399999999E-2</v>
      </c>
      <c r="AD28" s="175">
        <f>LOOKUP(S28,VI_Diabetes_Gewichte!$A$2:$A$73,VI_Diabetes_Gewichte!$D$2:$D$73)</f>
        <v>1.8435890199999999E-2</v>
      </c>
      <c r="AE28" s="175">
        <v>1</v>
      </c>
      <c r="AF28" s="175"/>
      <c r="AG28" s="175"/>
      <c r="AH28" s="190" t="s">
        <v>1243</v>
      </c>
      <c r="AI28" s="181" t="s">
        <v>1293</v>
      </c>
    </row>
    <row r="29" spans="2:36" ht="45" x14ac:dyDescent="0.25">
      <c r="B29" s="175">
        <v>28</v>
      </c>
      <c r="C29" s="176" t="s">
        <v>1058</v>
      </c>
      <c r="D29" s="177" t="s">
        <v>1183</v>
      </c>
      <c r="E29" s="177" t="s">
        <v>1678</v>
      </c>
      <c r="F29" s="177" t="s">
        <v>1477</v>
      </c>
      <c r="G29" s="178" t="s">
        <v>1067</v>
      </c>
      <c r="H29" s="178"/>
      <c r="I29" s="180" t="s">
        <v>1050</v>
      </c>
      <c r="J29" s="180" t="s">
        <v>1512</v>
      </c>
      <c r="K29" s="180" t="s">
        <v>1409</v>
      </c>
      <c r="L29" s="180" t="s">
        <v>1517</v>
      </c>
      <c r="M29" s="175" t="s">
        <v>1255</v>
      </c>
      <c r="N29" s="175" t="s">
        <v>1255</v>
      </c>
      <c r="O29" s="175" t="s">
        <v>34</v>
      </c>
      <c r="P29" s="175" t="s">
        <v>1549</v>
      </c>
      <c r="Q29" s="182" t="s">
        <v>1068</v>
      </c>
      <c r="R29" s="177" t="s">
        <v>1068</v>
      </c>
      <c r="S29" s="179" t="s">
        <v>63</v>
      </c>
      <c r="T29" s="179" t="s">
        <v>1753</v>
      </c>
      <c r="U29" s="179" t="s">
        <v>1425</v>
      </c>
      <c r="V29" s="179" t="s">
        <v>1560</v>
      </c>
      <c r="W29" s="177" t="s">
        <v>912</v>
      </c>
      <c r="X29" s="177" t="s">
        <v>912</v>
      </c>
      <c r="Y29" s="177" t="s">
        <v>45</v>
      </c>
      <c r="Z29" s="177">
        <v>1</v>
      </c>
      <c r="AA29" s="179" t="s">
        <v>1425</v>
      </c>
      <c r="AB29" s="179" t="s">
        <v>1560</v>
      </c>
      <c r="AC29" s="175">
        <f>LOOKUP(S29,VI_Diabetes_Gewichte!$A$2:$A$73,VI_Diabetes_Gewichte!$C$2:$C$73)</f>
        <v>4.4690684299999998E-2</v>
      </c>
      <c r="AD29" s="175">
        <f>LOOKUP(S29,VI_Diabetes_Gewichte!$A$2:$A$73,VI_Diabetes_Gewichte!$D$2:$D$73)</f>
        <v>1.33353742E-2</v>
      </c>
      <c r="AE29" s="175">
        <v>1</v>
      </c>
      <c r="AF29" s="175"/>
      <c r="AG29" s="175"/>
      <c r="AH29" s="190" t="s">
        <v>1243</v>
      </c>
      <c r="AI29" s="181" t="s">
        <v>1293</v>
      </c>
    </row>
    <row r="30" spans="2:36" ht="75" x14ac:dyDescent="0.25">
      <c r="B30" s="175">
        <v>29</v>
      </c>
      <c r="C30" s="176" t="s">
        <v>1059</v>
      </c>
      <c r="D30" s="177" t="s">
        <v>1184</v>
      </c>
      <c r="E30" s="177" t="s">
        <v>1711</v>
      </c>
      <c r="F30" s="177" t="s">
        <v>1478</v>
      </c>
      <c r="G30" s="178" t="s">
        <v>1613</v>
      </c>
      <c r="H30" s="178"/>
      <c r="I30" s="180" t="s">
        <v>1050</v>
      </c>
      <c r="J30" s="180" t="s">
        <v>1512</v>
      </c>
      <c r="K30" s="180" t="s">
        <v>1409</v>
      </c>
      <c r="L30" s="180" t="s">
        <v>1517</v>
      </c>
      <c r="M30" s="175" t="s">
        <v>1255</v>
      </c>
      <c r="N30" s="175" t="s">
        <v>1255</v>
      </c>
      <c r="O30" s="175" t="s">
        <v>34</v>
      </c>
      <c r="P30" s="175" t="s">
        <v>1549</v>
      </c>
      <c r="Q30" s="182" t="s">
        <v>1614</v>
      </c>
      <c r="R30" s="177" t="s">
        <v>108</v>
      </c>
      <c r="S30" s="179" t="s">
        <v>104</v>
      </c>
      <c r="T30" s="179" t="s">
        <v>1753</v>
      </c>
      <c r="U30" s="179" t="s">
        <v>1425</v>
      </c>
      <c r="V30" s="179" t="s">
        <v>1560</v>
      </c>
      <c r="W30" s="177" t="s">
        <v>66</v>
      </c>
      <c r="X30" s="177" t="s">
        <v>66</v>
      </c>
      <c r="Y30" s="177" t="s">
        <v>63</v>
      </c>
      <c r="Z30" s="177">
        <v>1</v>
      </c>
      <c r="AA30" s="179" t="s">
        <v>1425</v>
      </c>
      <c r="AB30" s="179" t="s">
        <v>1560</v>
      </c>
      <c r="AC30" s="175">
        <f>LOOKUP(S30,VI_Diabetes_Gewichte!$A$2:$A$73,VI_Diabetes_Gewichte!$C$2:$C$73)</f>
        <v>4.2860258900000003E-2</v>
      </c>
      <c r="AD30" s="175">
        <f>LOOKUP(S30,VI_Diabetes_Gewichte!$A$2:$A$73,VI_Diabetes_Gewichte!$D$2:$D$73)</f>
        <v>1.2789188599999999E-2</v>
      </c>
      <c r="AE30" s="175">
        <v>1</v>
      </c>
      <c r="AF30" s="175"/>
      <c r="AG30" s="175"/>
      <c r="AH30" s="190" t="s">
        <v>1243</v>
      </c>
      <c r="AI30" s="181" t="s">
        <v>1293</v>
      </c>
    </row>
    <row r="31" spans="2:36" ht="81.2" customHeight="1" x14ac:dyDescent="0.25">
      <c r="B31" s="175">
        <v>30</v>
      </c>
      <c r="C31" s="176" t="s">
        <v>141</v>
      </c>
      <c r="D31" s="177" t="s">
        <v>1185</v>
      </c>
      <c r="E31" s="177" t="s">
        <v>1703</v>
      </c>
      <c r="F31" s="177" t="s">
        <v>1472</v>
      </c>
      <c r="G31" s="178" t="s">
        <v>1082</v>
      </c>
      <c r="H31" s="178"/>
      <c r="I31" s="180" t="s">
        <v>1050</v>
      </c>
      <c r="J31" s="180" t="s">
        <v>1512</v>
      </c>
      <c r="K31" s="180" t="s">
        <v>1409</v>
      </c>
      <c r="L31" s="180" t="s">
        <v>1517</v>
      </c>
      <c r="M31" s="175" t="s">
        <v>1255</v>
      </c>
      <c r="N31" s="175" t="s">
        <v>1255</v>
      </c>
      <c r="O31" s="175" t="s">
        <v>34</v>
      </c>
      <c r="P31" s="175" t="s">
        <v>1549</v>
      </c>
      <c r="Q31" s="182" t="s">
        <v>1083</v>
      </c>
      <c r="R31" s="177" t="s">
        <v>1083</v>
      </c>
      <c r="S31" s="179" t="s">
        <v>1073</v>
      </c>
      <c r="T31" s="179" t="s">
        <v>1753</v>
      </c>
      <c r="U31" s="179" t="s">
        <v>1425</v>
      </c>
      <c r="V31" s="179" t="s">
        <v>1560</v>
      </c>
      <c r="W31" s="177" t="s">
        <v>912</v>
      </c>
      <c r="X31" s="177" t="s">
        <v>912</v>
      </c>
      <c r="Y31" s="177" t="s">
        <v>45</v>
      </c>
      <c r="Z31" s="177">
        <v>1</v>
      </c>
      <c r="AA31" s="179" t="s">
        <v>1425</v>
      </c>
      <c r="AB31" s="179" t="s">
        <v>1560</v>
      </c>
      <c r="AC31" s="175">
        <f>LOOKUP(S31,VI_Diabetes_Gewichte!$A$2:$A$73,VI_Diabetes_Gewichte!$C$2:$C$73)</f>
        <v>1.0104495000000001E-6</v>
      </c>
      <c r="AD31" s="175">
        <f>LOOKUP(S31,VI_Diabetes_Gewichte!$A$2:$A$73,VI_Diabetes_Gewichte!$D$2:$D$73)</f>
        <v>3.0151076999999999E-7</v>
      </c>
      <c r="AE31" s="175">
        <v>1</v>
      </c>
      <c r="AF31" s="175"/>
      <c r="AG31" s="175"/>
      <c r="AH31" s="190" t="s">
        <v>1243</v>
      </c>
      <c r="AI31" s="181" t="s">
        <v>1293</v>
      </c>
    </row>
    <row r="32" spans="2:36" ht="45" x14ac:dyDescent="0.25">
      <c r="B32" s="175">
        <v>31</v>
      </c>
      <c r="C32" s="176" t="s">
        <v>1090</v>
      </c>
      <c r="D32" s="177" t="s">
        <v>1186</v>
      </c>
      <c r="E32" s="177" t="s">
        <v>1705</v>
      </c>
      <c r="F32" s="177" t="s">
        <v>1471</v>
      </c>
      <c r="G32" s="178" t="s">
        <v>1094</v>
      </c>
      <c r="H32" s="178"/>
      <c r="I32" s="180" t="s">
        <v>1050</v>
      </c>
      <c r="J32" s="180" t="s">
        <v>1512</v>
      </c>
      <c r="K32" s="180" t="s">
        <v>1409</v>
      </c>
      <c r="L32" s="180" t="s">
        <v>1517</v>
      </c>
      <c r="M32" s="175" t="s">
        <v>1255</v>
      </c>
      <c r="N32" s="175" t="s">
        <v>1255</v>
      </c>
      <c r="O32" s="175" t="s">
        <v>34</v>
      </c>
      <c r="P32" s="175" t="s">
        <v>1549</v>
      </c>
      <c r="Q32" s="182" t="s">
        <v>1095</v>
      </c>
      <c r="R32" s="177" t="s">
        <v>1095</v>
      </c>
      <c r="S32" s="187" t="s">
        <v>1074</v>
      </c>
      <c r="T32" s="187" t="s">
        <v>1753</v>
      </c>
      <c r="U32" s="179" t="s">
        <v>1425</v>
      </c>
      <c r="V32" s="179" t="s">
        <v>1560</v>
      </c>
      <c r="W32" s="177" t="s">
        <v>912</v>
      </c>
      <c r="X32" s="177" t="s">
        <v>912</v>
      </c>
      <c r="Y32" s="177" t="s">
        <v>45</v>
      </c>
      <c r="Z32" s="177">
        <v>1</v>
      </c>
      <c r="AA32" s="179" t="s">
        <v>1425</v>
      </c>
      <c r="AB32" s="179" t="s">
        <v>1560</v>
      </c>
      <c r="AC32" s="175">
        <f>LOOKUP(S32,VI_Diabetes_Gewichte!$A$2:$A$73,VI_Diabetes_Gewichte!$C$2:$C$73)</f>
        <v>4.78385349E-2</v>
      </c>
      <c r="AD32" s="175">
        <f>LOOKUP(S32,VI_Diabetes_Gewichte!$A$2:$A$73,VI_Diabetes_Gewichte!$D$2:$D$73)</f>
        <v>1.4274669800000001E-2</v>
      </c>
      <c r="AE32" s="175">
        <v>1</v>
      </c>
      <c r="AF32" s="175"/>
      <c r="AG32" s="175"/>
      <c r="AH32" s="190" t="s">
        <v>1243</v>
      </c>
      <c r="AI32" s="181" t="s">
        <v>1293</v>
      </c>
    </row>
    <row r="33" spans="2:35" ht="30" x14ac:dyDescent="0.25">
      <c r="B33" s="175">
        <v>32</v>
      </c>
      <c r="C33" s="176" t="s">
        <v>1294</v>
      </c>
      <c r="D33" s="177" t="s">
        <v>1187</v>
      </c>
      <c r="E33" s="177" t="s">
        <v>1706</v>
      </c>
      <c r="F33" s="177" t="s">
        <v>1567</v>
      </c>
      <c r="G33" s="178" t="s">
        <v>1310</v>
      </c>
      <c r="H33" s="178"/>
      <c r="I33" s="180" t="s">
        <v>1050</v>
      </c>
      <c r="J33" s="180" t="s">
        <v>1512</v>
      </c>
      <c r="K33" s="180" t="s">
        <v>1409</v>
      </c>
      <c r="L33" s="180" t="s">
        <v>1517</v>
      </c>
      <c r="M33" s="175" t="s">
        <v>1255</v>
      </c>
      <c r="N33" s="175" t="s">
        <v>1255</v>
      </c>
      <c r="O33" s="175" t="s">
        <v>34</v>
      </c>
      <c r="P33" s="175" t="s">
        <v>1549</v>
      </c>
      <c r="Q33" s="182" t="s">
        <v>1311</v>
      </c>
      <c r="R33" s="177" t="s">
        <v>1311</v>
      </c>
      <c r="S33" s="179" t="s">
        <v>1312</v>
      </c>
      <c r="T33" s="179" t="s">
        <v>1753</v>
      </c>
      <c r="U33" s="179" t="s">
        <v>1425</v>
      </c>
      <c r="V33" s="179" t="s">
        <v>1560</v>
      </c>
      <c r="W33" s="177" t="s">
        <v>912</v>
      </c>
      <c r="X33" s="177" t="s">
        <v>912</v>
      </c>
      <c r="Y33" s="177" t="s">
        <v>45</v>
      </c>
      <c r="Z33" s="177">
        <v>1</v>
      </c>
      <c r="AA33" s="179" t="s">
        <v>1425</v>
      </c>
      <c r="AB33" s="179" t="s">
        <v>1560</v>
      </c>
      <c r="AC33" s="175">
        <f>LOOKUP(S33,VI_Diabetes_Gewichte!$A$2:$A$73,VI_Diabetes_Gewichte!$C$2:$C$73)</f>
        <v>4.4690684299999998E-2</v>
      </c>
      <c r="AD33" s="175">
        <f>LOOKUP(S33,VI_Diabetes_Gewichte!$A$2:$A$73,VI_Diabetes_Gewichte!$D$2:$D$73)</f>
        <v>1.33353742E-2</v>
      </c>
      <c r="AE33" s="175">
        <v>1</v>
      </c>
      <c r="AF33" s="175"/>
      <c r="AG33" s="175"/>
      <c r="AH33" s="190" t="s">
        <v>1243</v>
      </c>
      <c r="AI33" s="181" t="s">
        <v>1325</v>
      </c>
    </row>
    <row r="34" spans="2:35" ht="45" x14ac:dyDescent="0.25">
      <c r="B34" s="175">
        <v>33</v>
      </c>
      <c r="C34" s="176" t="s">
        <v>1084</v>
      </c>
      <c r="D34" s="177" t="s">
        <v>1188</v>
      </c>
      <c r="E34" s="177" t="s">
        <v>1707</v>
      </c>
      <c r="F34" s="177" t="s">
        <v>1470</v>
      </c>
      <c r="G34" s="178" t="s">
        <v>1118</v>
      </c>
      <c r="H34" s="178"/>
      <c r="I34" s="180" t="s">
        <v>1050</v>
      </c>
      <c r="J34" s="180" t="s">
        <v>1512</v>
      </c>
      <c r="K34" s="180" t="s">
        <v>1409</v>
      </c>
      <c r="L34" s="180" t="s">
        <v>1517</v>
      </c>
      <c r="M34" s="175" t="s">
        <v>1255</v>
      </c>
      <c r="N34" s="175" t="s">
        <v>1255</v>
      </c>
      <c r="O34" s="175" t="s">
        <v>34</v>
      </c>
      <c r="P34" s="175" t="s">
        <v>1549</v>
      </c>
      <c r="Q34" s="182" t="s">
        <v>1119</v>
      </c>
      <c r="R34" s="177" t="s">
        <v>1119</v>
      </c>
      <c r="S34" s="179" t="s">
        <v>1085</v>
      </c>
      <c r="T34" s="179" t="s">
        <v>1753</v>
      </c>
      <c r="U34" s="179" t="s">
        <v>1425</v>
      </c>
      <c r="V34" s="179" t="s">
        <v>1560</v>
      </c>
      <c r="W34" s="177" t="s">
        <v>912</v>
      </c>
      <c r="X34" s="177" t="s">
        <v>912</v>
      </c>
      <c r="Y34" s="177" t="s">
        <v>45</v>
      </c>
      <c r="Z34" s="177">
        <v>1</v>
      </c>
      <c r="AA34" s="179" t="s">
        <v>1425</v>
      </c>
      <c r="AB34" s="179" t="s">
        <v>1560</v>
      </c>
      <c r="AC34" s="175">
        <f>LOOKUP(S34,VI_Diabetes_Gewichte!$A$2:$A$73,VI_Diabetes_Gewichte!$C$2:$C$73)</f>
        <v>4.7462063399999997E-2</v>
      </c>
      <c r="AD34" s="175">
        <f>LOOKUP(S34,VI_Diabetes_Gewichte!$A$2:$A$73,VI_Diabetes_Gewichte!$D$2:$D$73)</f>
        <v>1.4162333500000001E-2</v>
      </c>
      <c r="AE34" s="175">
        <v>1</v>
      </c>
      <c r="AF34" s="175"/>
      <c r="AG34" s="175"/>
      <c r="AH34" s="190" t="s">
        <v>1243</v>
      </c>
      <c r="AI34" s="181" t="s">
        <v>1293</v>
      </c>
    </row>
    <row r="35" spans="2:35" ht="47.65" customHeight="1" x14ac:dyDescent="0.25">
      <c r="B35" s="175">
        <v>34</v>
      </c>
      <c r="C35" s="176" t="s">
        <v>1112</v>
      </c>
      <c r="D35" s="177" t="s">
        <v>1297</v>
      </c>
      <c r="E35" s="177" t="s">
        <v>1708</v>
      </c>
      <c r="G35" s="178" t="s">
        <v>1603</v>
      </c>
      <c r="H35" s="178"/>
      <c r="I35" s="180" t="s">
        <v>1050</v>
      </c>
      <c r="J35" s="180" t="s">
        <v>1512</v>
      </c>
      <c r="K35" s="180" t="s">
        <v>1409</v>
      </c>
      <c r="L35" s="180" t="s">
        <v>1517</v>
      </c>
      <c r="M35" s="175" t="s">
        <v>1255</v>
      </c>
      <c r="N35" s="175" t="s">
        <v>1255</v>
      </c>
      <c r="O35" s="175" t="s">
        <v>34</v>
      </c>
      <c r="P35" s="175" t="s">
        <v>1549</v>
      </c>
      <c r="Q35" s="182" t="s">
        <v>1604</v>
      </c>
      <c r="R35" s="177" t="s">
        <v>1115</v>
      </c>
      <c r="S35" s="179" t="s">
        <v>1612</v>
      </c>
      <c r="T35" s="179" t="s">
        <v>1753</v>
      </c>
      <c r="U35" s="179" t="s">
        <v>1425</v>
      </c>
      <c r="V35" s="179" t="s">
        <v>1560</v>
      </c>
      <c r="W35" s="177" t="s">
        <v>912</v>
      </c>
      <c r="X35" s="177" t="s">
        <v>912</v>
      </c>
      <c r="Y35" s="177" t="s">
        <v>45</v>
      </c>
      <c r="Z35" s="177">
        <v>1</v>
      </c>
      <c r="AA35" s="179" t="s">
        <v>1425</v>
      </c>
      <c r="AB35" s="179" t="s">
        <v>1560</v>
      </c>
      <c r="AC35" s="175">
        <f>LOOKUP(S35,VI_Diabetes_Gewichte!$A$2:$A$73,VI_Diabetes_Gewichte!$C$2:$C$73)</f>
        <v>4.4690684299999998E-2</v>
      </c>
      <c r="AD35" s="175">
        <f>LOOKUP(S35,VI_Diabetes_Gewichte!$A$2:$A$73,VI_Diabetes_Gewichte!$D$2:$D$73)</f>
        <v>1.33353742E-2</v>
      </c>
      <c r="AE35" s="175">
        <v>1</v>
      </c>
      <c r="AF35" s="175"/>
      <c r="AG35" s="175"/>
      <c r="AH35" s="190" t="s">
        <v>1243</v>
      </c>
      <c r="AI35" s="181" t="s">
        <v>1608</v>
      </c>
    </row>
    <row r="36" spans="2:35" ht="47.65" customHeight="1" x14ac:dyDescent="0.25">
      <c r="B36" s="175">
        <v>35</v>
      </c>
      <c r="C36" s="176" t="s">
        <v>1114</v>
      </c>
      <c r="D36" s="177" t="s">
        <v>1730</v>
      </c>
      <c r="E36" s="177" t="s">
        <v>1764</v>
      </c>
      <c r="F36" s="177" t="s">
        <v>1468</v>
      </c>
      <c r="G36" s="178" t="s">
        <v>1116</v>
      </c>
      <c r="H36" s="178"/>
      <c r="I36" s="180" t="s">
        <v>1050</v>
      </c>
      <c r="J36" s="180" t="s">
        <v>1512</v>
      </c>
      <c r="K36" s="180" t="s">
        <v>1409</v>
      </c>
      <c r="L36" s="180" t="s">
        <v>1517</v>
      </c>
      <c r="M36" s="175" t="s">
        <v>1255</v>
      </c>
      <c r="N36" s="175" t="s">
        <v>1255</v>
      </c>
      <c r="O36" s="175" t="s">
        <v>34</v>
      </c>
      <c r="P36" s="175" t="s">
        <v>1549</v>
      </c>
      <c r="Q36" s="182" t="s">
        <v>1117</v>
      </c>
      <c r="R36" s="177" t="s">
        <v>1117</v>
      </c>
      <c r="S36" s="179" t="s">
        <v>1106</v>
      </c>
      <c r="T36" s="179" t="s">
        <v>1753</v>
      </c>
      <c r="U36" s="179" t="s">
        <v>1425</v>
      </c>
      <c r="V36" s="179" t="s">
        <v>1560</v>
      </c>
      <c r="W36" s="177" t="s">
        <v>912</v>
      </c>
      <c r="X36" s="177" t="s">
        <v>912</v>
      </c>
      <c r="Y36" s="177" t="s">
        <v>45</v>
      </c>
      <c r="Z36" s="177">
        <v>1</v>
      </c>
      <c r="AA36" s="179" t="s">
        <v>1425</v>
      </c>
      <c r="AB36" s="179" t="s">
        <v>1560</v>
      </c>
      <c r="AC36" s="175">
        <f>LOOKUP(S36,VI_Diabetes_Gewichte!$A$2:$A$73,VI_Diabetes_Gewichte!$C$2:$C$73)</f>
        <v>4.7304560199999998E-2</v>
      </c>
      <c r="AD36" s="175">
        <f>LOOKUP(S36,VI_Diabetes_Gewichte!$A$2:$A$73,VI_Diabetes_Gewichte!$D$2:$D$73)</f>
        <v>1.41153357E-2</v>
      </c>
      <c r="AE36" s="175">
        <v>1</v>
      </c>
      <c r="AF36" s="175"/>
      <c r="AG36" s="175"/>
      <c r="AH36" s="190" t="s">
        <v>1243</v>
      </c>
      <c r="AI36" s="181"/>
    </row>
    <row r="37" spans="2:35" ht="47.65" customHeight="1" x14ac:dyDescent="0.25">
      <c r="B37" s="175">
        <v>36</v>
      </c>
      <c r="C37" s="176" t="s">
        <v>1620</v>
      </c>
      <c r="D37" s="177" t="s">
        <v>1732</v>
      </c>
      <c r="E37" s="177" t="s">
        <v>1731</v>
      </c>
      <c r="F37" s="177" t="s">
        <v>1469</v>
      </c>
      <c r="G37" s="178" t="s">
        <v>1733</v>
      </c>
      <c r="H37" s="178"/>
      <c r="I37" s="180" t="s">
        <v>1050</v>
      </c>
      <c r="J37" s="180"/>
      <c r="K37" s="180" t="s">
        <v>1408</v>
      </c>
      <c r="L37" s="180"/>
      <c r="M37" s="175" t="s">
        <v>1255</v>
      </c>
      <c r="N37" s="175"/>
      <c r="O37" s="175" t="s">
        <v>34</v>
      </c>
      <c r="P37" s="175"/>
      <c r="Q37" s="182" t="s">
        <v>1734</v>
      </c>
      <c r="R37" s="177"/>
      <c r="S37" s="318" t="s">
        <v>1757</v>
      </c>
      <c r="T37" s="318" t="s">
        <v>1753</v>
      </c>
      <c r="U37" s="179" t="s">
        <v>1619</v>
      </c>
      <c r="V37" s="179" t="s">
        <v>1560</v>
      </c>
      <c r="W37" s="177" t="s">
        <v>912</v>
      </c>
      <c r="X37" s="177" t="s">
        <v>912</v>
      </c>
      <c r="Y37" s="177" t="s">
        <v>45</v>
      </c>
      <c r="Z37" s="177">
        <v>1</v>
      </c>
      <c r="AA37" s="179" t="s">
        <v>1425</v>
      </c>
      <c r="AB37" s="179" t="s">
        <v>1560</v>
      </c>
      <c r="AC37" s="175"/>
      <c r="AD37" s="175"/>
      <c r="AE37" s="175"/>
      <c r="AF37" s="175"/>
      <c r="AG37" s="175"/>
      <c r="AH37" s="190" t="s">
        <v>1319</v>
      </c>
      <c r="AI37" s="181" t="s">
        <v>1743</v>
      </c>
    </row>
    <row r="38" spans="2:35" ht="48.2" customHeight="1" x14ac:dyDescent="0.25">
      <c r="B38" s="175">
        <v>40</v>
      </c>
      <c r="C38" s="176" t="s">
        <v>142</v>
      </c>
      <c r="D38" s="177" t="s">
        <v>1372</v>
      </c>
      <c r="E38" s="177" t="s">
        <v>1679</v>
      </c>
      <c r="F38" s="177" t="s">
        <v>1467</v>
      </c>
      <c r="G38" s="178" t="s">
        <v>1607</v>
      </c>
      <c r="H38" s="178"/>
      <c r="I38" s="180" t="s">
        <v>1031</v>
      </c>
      <c r="J38" s="180" t="s">
        <v>1513</v>
      </c>
      <c r="K38" s="177" t="s">
        <v>1408</v>
      </c>
      <c r="L38" s="177" t="s">
        <v>1516</v>
      </c>
      <c r="M38" s="175" t="s">
        <v>1255</v>
      </c>
      <c r="N38" s="175" t="s">
        <v>1255</v>
      </c>
      <c r="O38" s="175" t="s">
        <v>34</v>
      </c>
      <c r="P38" s="175" t="s">
        <v>1549</v>
      </c>
      <c r="Q38" s="182" t="s">
        <v>880</v>
      </c>
      <c r="R38" s="177" t="s">
        <v>880</v>
      </c>
      <c r="S38" s="179" t="s">
        <v>250</v>
      </c>
      <c r="T38" s="179" t="s">
        <v>1753</v>
      </c>
      <c r="U38" s="179" t="s">
        <v>1425</v>
      </c>
      <c r="V38" s="179" t="s">
        <v>1560</v>
      </c>
      <c r="W38" s="177" t="s">
        <v>912</v>
      </c>
      <c r="X38" s="177" t="s">
        <v>912</v>
      </c>
      <c r="Y38" s="177" t="s">
        <v>45</v>
      </c>
      <c r="Z38" s="177">
        <v>1</v>
      </c>
      <c r="AA38" s="179" t="s">
        <v>1425</v>
      </c>
      <c r="AB38" s="179" t="s">
        <v>1560</v>
      </c>
      <c r="AC38" s="175">
        <f>LOOKUP(S38,VI_Diabetes_Gewichte!$A$2:$A$73,VI_Diabetes_Gewichte!$C$2:$C$73)</f>
        <v>5.7335883499999997E-2</v>
      </c>
      <c r="AD38" s="175">
        <f>LOOKUP(S38,VI_Diabetes_Gewichte!$A$2:$A$73,VI_Diabetes_Gewichte!$D$2:$D$73)</f>
        <v>1.41140083E-2</v>
      </c>
      <c r="AE38" s="175">
        <v>1</v>
      </c>
      <c r="AF38" s="175"/>
      <c r="AG38" s="175"/>
      <c r="AH38" s="190" t="s">
        <v>1243</v>
      </c>
      <c r="AI38" s="181"/>
    </row>
    <row r="39" spans="2:35" ht="47.65" customHeight="1" x14ac:dyDescent="0.25">
      <c r="B39" s="175">
        <v>41</v>
      </c>
      <c r="C39" s="176" t="s">
        <v>134</v>
      </c>
      <c r="D39" s="177" t="s">
        <v>1153</v>
      </c>
      <c r="E39" s="177" t="s">
        <v>1681</v>
      </c>
      <c r="F39" s="177" t="s">
        <v>1457</v>
      </c>
      <c r="G39" s="178" t="s">
        <v>1680</v>
      </c>
      <c r="H39" s="178"/>
      <c r="I39" s="177" t="s">
        <v>1031</v>
      </c>
      <c r="J39" s="177" t="s">
        <v>1513</v>
      </c>
      <c r="K39" s="177" t="s">
        <v>1408</v>
      </c>
      <c r="L39" s="177" t="s">
        <v>1516</v>
      </c>
      <c r="M39" s="175" t="s">
        <v>1255</v>
      </c>
      <c r="N39" s="175" t="s">
        <v>1255</v>
      </c>
      <c r="O39" s="175" t="s">
        <v>34</v>
      </c>
      <c r="P39" s="175" t="s">
        <v>1549</v>
      </c>
      <c r="Q39" s="182" t="s">
        <v>1405</v>
      </c>
      <c r="R39" s="177" t="s">
        <v>1405</v>
      </c>
      <c r="S39" s="179" t="s">
        <v>97</v>
      </c>
      <c r="T39" s="179" t="s">
        <v>1753</v>
      </c>
      <c r="U39" s="179" t="s">
        <v>1425</v>
      </c>
      <c r="V39" s="179" t="s">
        <v>1560</v>
      </c>
      <c r="W39" s="177" t="s">
        <v>882</v>
      </c>
      <c r="X39" s="177" t="s">
        <v>882</v>
      </c>
      <c r="Y39" s="177" t="s">
        <v>45</v>
      </c>
      <c r="Z39" s="177">
        <v>1</v>
      </c>
      <c r="AA39" s="179" t="s">
        <v>1425</v>
      </c>
      <c r="AB39" s="179" t="s">
        <v>1560</v>
      </c>
      <c r="AC39" s="175">
        <f>LOOKUP(S39,VI_Diabetes_Gewichte!$A$2:$A$73,VI_Diabetes_Gewichte!$C$2:$C$73)</f>
        <v>6.8202910899999997E-2</v>
      </c>
      <c r="AD39" s="175">
        <f>LOOKUP(S39,VI_Diabetes_Gewichte!$A$2:$A$73,VI_Diabetes_Gewichte!$D$2:$D$73)</f>
        <v>1.48382606E-2</v>
      </c>
      <c r="AE39" s="175">
        <v>1</v>
      </c>
      <c r="AF39" s="175"/>
      <c r="AG39" s="175"/>
      <c r="AH39" s="190" t="s">
        <v>1243</v>
      </c>
      <c r="AI39" s="181" t="s">
        <v>1293</v>
      </c>
    </row>
    <row r="40" spans="2:35" ht="60" x14ac:dyDescent="0.25">
      <c r="B40" s="175">
        <v>42</v>
      </c>
      <c r="C40" s="176" t="s">
        <v>161</v>
      </c>
      <c r="D40" s="177" t="s">
        <v>1356</v>
      </c>
      <c r="E40" s="177" t="s">
        <v>1712</v>
      </c>
      <c r="F40" s="177" t="s">
        <v>1466</v>
      </c>
      <c r="G40" s="178" t="s">
        <v>919</v>
      </c>
      <c r="H40" s="178"/>
      <c r="I40" s="180" t="s">
        <v>1031</v>
      </c>
      <c r="J40" s="180" t="s">
        <v>1513</v>
      </c>
      <c r="K40" s="177" t="s">
        <v>1409</v>
      </c>
      <c r="L40" s="177" t="s">
        <v>1517</v>
      </c>
      <c r="M40" s="175" t="s">
        <v>1255</v>
      </c>
      <c r="N40" s="175" t="s">
        <v>1255</v>
      </c>
      <c r="O40" s="175" t="s">
        <v>34</v>
      </c>
      <c r="P40" s="175" t="s">
        <v>1549</v>
      </c>
      <c r="Q40" s="182" t="s">
        <v>1290</v>
      </c>
      <c r="R40" s="177" t="s">
        <v>1290</v>
      </c>
      <c r="S40" s="179" t="s">
        <v>295</v>
      </c>
      <c r="T40" s="179" t="s">
        <v>1753</v>
      </c>
      <c r="U40" s="179" t="s">
        <v>1425</v>
      </c>
      <c r="V40" s="179" t="s">
        <v>1560</v>
      </c>
      <c r="W40" s="177" t="s">
        <v>912</v>
      </c>
      <c r="X40" s="177" t="s">
        <v>912</v>
      </c>
      <c r="Y40" s="177" t="s">
        <v>45</v>
      </c>
      <c r="Z40" s="177">
        <v>1</v>
      </c>
      <c r="AA40" s="179" t="s">
        <v>1425</v>
      </c>
      <c r="AB40" s="179" t="s">
        <v>1560</v>
      </c>
      <c r="AC40" s="175">
        <f>LOOKUP(S40,VI_Diabetes_Gewichte!$A$2:$A$73,VI_Diabetes_Gewichte!$C$2:$C$73)</f>
        <v>3.9749333800000002E-2</v>
      </c>
      <c r="AD40" s="175">
        <f>LOOKUP(S40,VI_Diabetes_Gewichte!$A$2:$A$73,VI_Diabetes_Gewichte!$D$2:$D$73)</f>
        <v>1.29419216E-2</v>
      </c>
      <c r="AE40" s="175">
        <v>1</v>
      </c>
      <c r="AF40" s="175"/>
      <c r="AG40" s="175"/>
      <c r="AH40" s="190" t="s">
        <v>1243</v>
      </c>
      <c r="AI40" s="181" t="s">
        <v>1293</v>
      </c>
    </row>
    <row r="41" spans="2:35" ht="60" x14ac:dyDescent="0.25">
      <c r="B41" s="175">
        <v>43</v>
      </c>
      <c r="C41" s="176" t="s">
        <v>166</v>
      </c>
      <c r="D41" s="177" t="s">
        <v>1357</v>
      </c>
      <c r="E41" s="177" t="s">
        <v>1713</v>
      </c>
      <c r="F41" s="177" t="s">
        <v>1465</v>
      </c>
      <c r="G41" s="178" t="s">
        <v>883</v>
      </c>
      <c r="H41" s="178"/>
      <c r="I41" s="180" t="s">
        <v>1031</v>
      </c>
      <c r="J41" s="180" t="s">
        <v>1513</v>
      </c>
      <c r="K41" s="177" t="s">
        <v>1409</v>
      </c>
      <c r="L41" s="177" t="s">
        <v>1517</v>
      </c>
      <c r="M41" s="175" t="s">
        <v>1255</v>
      </c>
      <c r="N41" s="175" t="s">
        <v>1255</v>
      </c>
      <c r="O41" s="175" t="s">
        <v>34</v>
      </c>
      <c r="P41" s="175" t="s">
        <v>1549</v>
      </c>
      <c r="Q41" s="182" t="s">
        <v>884</v>
      </c>
      <c r="R41" s="177" t="s">
        <v>884</v>
      </c>
      <c r="S41" s="179" t="s">
        <v>93</v>
      </c>
      <c r="T41" s="179" t="s">
        <v>1753</v>
      </c>
      <c r="U41" s="179" t="s">
        <v>1425</v>
      </c>
      <c r="V41" s="179" t="s">
        <v>1560</v>
      </c>
      <c r="W41" s="177" t="s">
        <v>882</v>
      </c>
      <c r="X41" s="177" t="s">
        <v>882</v>
      </c>
      <c r="Y41" s="177" t="s">
        <v>45</v>
      </c>
      <c r="Z41" s="177">
        <v>1</v>
      </c>
      <c r="AA41" s="179" t="s">
        <v>1425</v>
      </c>
      <c r="AB41" s="179" t="s">
        <v>1560</v>
      </c>
      <c r="AC41" s="175">
        <f>LOOKUP(S41,VI_Diabetes_Gewichte!$A$2:$A$73,VI_Diabetes_Gewichte!$C$2:$C$73)</f>
        <v>5.65087243E-2</v>
      </c>
      <c r="AD41" s="175">
        <f>LOOKUP(S41,VI_Diabetes_Gewichte!$A$2:$A$73,VI_Diabetes_Gewichte!$D$2:$D$73)</f>
        <v>1.4058880899999999E-2</v>
      </c>
      <c r="AE41" s="175">
        <v>1</v>
      </c>
      <c r="AF41" s="175"/>
      <c r="AG41" s="175"/>
      <c r="AH41" s="190" t="s">
        <v>1243</v>
      </c>
      <c r="AI41" s="181" t="s">
        <v>1293</v>
      </c>
    </row>
    <row r="42" spans="2:35" ht="49.15" customHeight="1" x14ac:dyDescent="0.25">
      <c r="B42" s="175">
        <v>44</v>
      </c>
      <c r="C42" s="176" t="s">
        <v>167</v>
      </c>
      <c r="D42" s="177" t="s">
        <v>1358</v>
      </c>
      <c r="E42" s="177" t="s">
        <v>1714</v>
      </c>
      <c r="F42" s="177" t="s">
        <v>1464</v>
      </c>
      <c r="G42" s="178" t="s">
        <v>920</v>
      </c>
      <c r="H42" s="178"/>
      <c r="I42" s="180" t="s">
        <v>1031</v>
      </c>
      <c r="J42" s="180" t="s">
        <v>1513</v>
      </c>
      <c r="K42" s="177" t="s">
        <v>1409</v>
      </c>
      <c r="L42" s="177" t="s">
        <v>1517</v>
      </c>
      <c r="M42" s="175" t="s">
        <v>1255</v>
      </c>
      <c r="N42" s="175" t="s">
        <v>1255</v>
      </c>
      <c r="O42" s="175" t="s">
        <v>34</v>
      </c>
      <c r="P42" s="175" t="s">
        <v>1549</v>
      </c>
      <c r="Q42" s="182" t="s">
        <v>885</v>
      </c>
      <c r="R42" s="177" t="s">
        <v>885</v>
      </c>
      <c r="S42" s="179" t="s">
        <v>94</v>
      </c>
      <c r="T42" s="179" t="s">
        <v>1753</v>
      </c>
      <c r="U42" s="179" t="s">
        <v>1425</v>
      </c>
      <c r="V42" s="179" t="s">
        <v>1560</v>
      </c>
      <c r="W42" s="177" t="s">
        <v>882</v>
      </c>
      <c r="X42" s="177" t="s">
        <v>882</v>
      </c>
      <c r="Y42" s="177" t="s">
        <v>45</v>
      </c>
      <c r="Z42" s="177">
        <v>1</v>
      </c>
      <c r="AA42" s="179" t="s">
        <v>1425</v>
      </c>
      <c r="AB42" s="179" t="s">
        <v>1560</v>
      </c>
      <c r="AC42" s="175">
        <f>LOOKUP(S42,VI_Diabetes_Gewichte!$A$2:$A$73,VI_Diabetes_Gewichte!$C$2:$C$73)</f>
        <v>3.3763939100000001E-2</v>
      </c>
      <c r="AD42" s="175">
        <f>LOOKUP(S42,VI_Diabetes_Gewichte!$A$2:$A$73,VI_Diabetes_Gewichte!$D$2:$D$73)</f>
        <v>1.25430143E-2</v>
      </c>
      <c r="AE42" s="175">
        <v>1</v>
      </c>
      <c r="AF42" s="175"/>
      <c r="AG42" s="175"/>
      <c r="AH42" s="190" t="s">
        <v>1243</v>
      </c>
      <c r="AI42" s="181" t="s">
        <v>1293</v>
      </c>
    </row>
    <row r="43" spans="2:35" ht="45" x14ac:dyDescent="0.25">
      <c r="B43" s="175">
        <v>45</v>
      </c>
      <c r="C43" s="176" t="s">
        <v>179</v>
      </c>
      <c r="D43" s="177" t="s">
        <v>1378</v>
      </c>
      <c r="E43" s="177" t="s">
        <v>1682</v>
      </c>
      <c r="F43" s="177" t="s">
        <v>1460</v>
      </c>
      <c r="G43" s="178" t="s">
        <v>1033</v>
      </c>
      <c r="H43" s="178"/>
      <c r="I43" s="180" t="s">
        <v>1031</v>
      </c>
      <c r="J43" s="180" t="s">
        <v>1513</v>
      </c>
      <c r="K43" s="177" t="s">
        <v>1409</v>
      </c>
      <c r="L43" s="177" t="s">
        <v>1517</v>
      </c>
      <c r="M43" s="175" t="s">
        <v>1255</v>
      </c>
      <c r="N43" s="175" t="s">
        <v>1255</v>
      </c>
      <c r="O43" s="175" t="s">
        <v>34</v>
      </c>
      <c r="P43" s="175" t="s">
        <v>1549</v>
      </c>
      <c r="Q43" s="182" t="s">
        <v>892</v>
      </c>
      <c r="R43" s="177" t="s">
        <v>892</v>
      </c>
      <c r="S43" s="179" t="s">
        <v>285</v>
      </c>
      <c r="T43" s="179" t="s">
        <v>1753</v>
      </c>
      <c r="U43" s="179" t="s">
        <v>1425</v>
      </c>
      <c r="V43" s="179" t="s">
        <v>1560</v>
      </c>
      <c r="W43" s="177" t="s">
        <v>882</v>
      </c>
      <c r="X43" s="177" t="s">
        <v>882</v>
      </c>
      <c r="Y43" s="177" t="s">
        <v>45</v>
      </c>
      <c r="Z43" s="177">
        <v>1</v>
      </c>
      <c r="AA43" s="179" t="s">
        <v>1425</v>
      </c>
      <c r="AB43" s="179" t="s">
        <v>1560</v>
      </c>
      <c r="AC43" s="175">
        <f>LOOKUP(S43,VI_Diabetes_Gewichte!$A$2:$A$73,VI_Diabetes_Gewichte!$C$2:$C$73)</f>
        <v>4.4832276900000002E-2</v>
      </c>
      <c r="AD43" s="175">
        <f>LOOKUP(S43,VI_Diabetes_Gewichte!$A$2:$A$73,VI_Diabetes_Gewichte!$D$2:$D$73)</f>
        <v>1.32806833E-2</v>
      </c>
      <c r="AE43" s="175">
        <v>1</v>
      </c>
      <c r="AF43" s="175"/>
      <c r="AG43" s="175"/>
      <c r="AH43" s="190" t="s">
        <v>1243</v>
      </c>
      <c r="AI43" s="181" t="s">
        <v>1293</v>
      </c>
    </row>
    <row r="44" spans="2:35" ht="45" x14ac:dyDescent="0.25">
      <c r="B44" s="175">
        <v>46</v>
      </c>
      <c r="C44" s="176" t="s">
        <v>182</v>
      </c>
      <c r="D44" s="177" t="s">
        <v>1152</v>
      </c>
      <c r="E44" s="177" t="s">
        <v>1683</v>
      </c>
      <c r="F44" s="177" t="s">
        <v>1458</v>
      </c>
      <c r="G44" s="178" t="s">
        <v>1571</v>
      </c>
      <c r="H44" s="178"/>
      <c r="I44" s="180" t="s">
        <v>1031</v>
      </c>
      <c r="J44" s="180" t="s">
        <v>1513</v>
      </c>
      <c r="K44" s="177" t="s">
        <v>1409</v>
      </c>
      <c r="L44" s="177" t="s">
        <v>1517</v>
      </c>
      <c r="M44" s="175" t="s">
        <v>1600</v>
      </c>
      <c r="N44" s="175" t="s">
        <v>1255</v>
      </c>
      <c r="O44" s="175" t="s">
        <v>34</v>
      </c>
      <c r="P44" s="175" t="s">
        <v>1549</v>
      </c>
      <c r="Q44" s="182" t="s">
        <v>1205</v>
      </c>
      <c r="R44" s="177" t="s">
        <v>1205</v>
      </c>
      <c r="S44" s="179" t="s">
        <v>288</v>
      </c>
      <c r="T44" s="179" t="s">
        <v>92</v>
      </c>
      <c r="U44" s="179" t="s">
        <v>1261</v>
      </c>
      <c r="V44" s="179" t="s">
        <v>1561</v>
      </c>
      <c r="W44" s="177" t="s">
        <v>1203</v>
      </c>
      <c r="X44" s="177" t="s">
        <v>1203</v>
      </c>
      <c r="Y44" s="177" t="s">
        <v>947</v>
      </c>
      <c r="Z44" s="177" t="s">
        <v>949</v>
      </c>
      <c r="AA44" s="179" t="s">
        <v>1261</v>
      </c>
      <c r="AB44" s="179" t="s">
        <v>1561</v>
      </c>
      <c r="AC44" s="175">
        <f>LOOKUP(S44,VI_Diabetes_Gewichte!$A$2:$A$73,VI_Diabetes_Gewichte!$C$2:$C$73)</f>
        <v>4.5367016000000003E-2</v>
      </c>
      <c r="AD44" s="175">
        <f>LOOKUP(S44,VI_Diabetes_Gewichte!$A$2:$A$73,VI_Diabetes_Gewichte!$D$2:$D$73)</f>
        <v>1.3316322E-2</v>
      </c>
      <c r="AE44" s="175">
        <v>1</v>
      </c>
      <c r="AF44" s="175"/>
      <c r="AG44" s="175"/>
      <c r="AH44" s="190" t="s">
        <v>1243</v>
      </c>
      <c r="AI44" s="181"/>
    </row>
    <row r="45" spans="2:35" ht="45" x14ac:dyDescent="0.25">
      <c r="B45" s="175">
        <v>47</v>
      </c>
      <c r="C45" s="176" t="s">
        <v>1576</v>
      </c>
      <c r="D45" s="177" t="s">
        <v>1153</v>
      </c>
      <c r="E45" s="177" t="s">
        <v>1709</v>
      </c>
      <c r="F45" s="177"/>
      <c r="G45" s="178" t="s">
        <v>1575</v>
      </c>
      <c r="H45" s="178"/>
      <c r="I45" s="180" t="s">
        <v>1031</v>
      </c>
      <c r="J45" s="180" t="s">
        <v>1513</v>
      </c>
      <c r="K45" s="177" t="s">
        <v>1409</v>
      </c>
      <c r="L45" s="177" t="s">
        <v>1517</v>
      </c>
      <c r="M45" s="175" t="s">
        <v>1261</v>
      </c>
      <c r="N45" s="175"/>
      <c r="O45" s="175" t="s">
        <v>34</v>
      </c>
      <c r="P45" s="175" t="s">
        <v>1549</v>
      </c>
      <c r="Q45" s="182" t="s">
        <v>1205</v>
      </c>
      <c r="R45" s="177"/>
      <c r="S45" s="179" t="s">
        <v>288</v>
      </c>
      <c r="T45" s="179" t="s">
        <v>92</v>
      </c>
      <c r="U45" s="179" t="s">
        <v>1261</v>
      </c>
      <c r="V45" s="179" t="s">
        <v>1561</v>
      </c>
      <c r="W45" s="177">
        <v>1</v>
      </c>
      <c r="X45" s="177"/>
      <c r="Y45" s="177" t="s">
        <v>1748</v>
      </c>
      <c r="Z45" s="177">
        <v>1</v>
      </c>
      <c r="AA45" s="179"/>
      <c r="AB45" s="179"/>
      <c r="AC45" s="175"/>
      <c r="AD45" s="175"/>
      <c r="AE45" s="175"/>
      <c r="AF45" s="175"/>
      <c r="AG45" s="175"/>
      <c r="AH45" s="190" t="s">
        <v>1573</v>
      </c>
      <c r="AI45" s="181"/>
    </row>
    <row r="46" spans="2:35" ht="45" x14ac:dyDescent="0.25">
      <c r="B46" s="175">
        <v>50</v>
      </c>
      <c r="C46" s="176" t="s">
        <v>160</v>
      </c>
      <c r="D46" s="177" t="s">
        <v>1171</v>
      </c>
      <c r="E46" s="177" t="s">
        <v>1710</v>
      </c>
      <c r="F46" s="177" t="s">
        <v>1501</v>
      </c>
      <c r="G46" s="178" t="s">
        <v>937</v>
      </c>
      <c r="H46" s="178"/>
      <c r="I46" s="180" t="s">
        <v>37</v>
      </c>
      <c r="J46" s="180" t="s">
        <v>1514</v>
      </c>
      <c r="K46" s="180" t="s">
        <v>1408</v>
      </c>
      <c r="L46" s="180" t="s">
        <v>1516</v>
      </c>
      <c r="M46" s="175" t="s">
        <v>1600</v>
      </c>
      <c r="N46" s="175" t="s">
        <v>1255</v>
      </c>
      <c r="O46" s="175" t="s">
        <v>34</v>
      </c>
      <c r="P46" s="175" t="s">
        <v>1549</v>
      </c>
      <c r="Q46" s="214" t="s">
        <v>1749</v>
      </c>
      <c r="R46" s="189" t="s">
        <v>910</v>
      </c>
      <c r="S46" s="179" t="s">
        <v>293</v>
      </c>
      <c r="T46" s="179" t="s">
        <v>1753</v>
      </c>
      <c r="U46" s="179" t="s">
        <v>1260</v>
      </c>
      <c r="V46" s="179" t="s">
        <v>1561</v>
      </c>
      <c r="W46" s="177" t="s">
        <v>911</v>
      </c>
      <c r="X46" s="177" t="s">
        <v>911</v>
      </c>
      <c r="Y46" s="177" t="s">
        <v>258</v>
      </c>
      <c r="Z46" s="177">
        <v>1</v>
      </c>
      <c r="AA46" s="179" t="s">
        <v>1260</v>
      </c>
      <c r="AB46" s="179" t="s">
        <v>1561</v>
      </c>
      <c r="AC46" s="175">
        <f>LOOKUP(S46,VI_Diabetes_Gewichte!$A$2:$A$73,VI_Diabetes_Gewichte!$C$2:$C$73)</f>
        <v>7.0756989000000006E-2</v>
      </c>
      <c r="AD46" s="175">
        <f>LOOKUP(S46,VI_Diabetes_Gewichte!$A$2:$A$73,VI_Diabetes_Gewichte!$D$2:$D$73)</f>
        <v>1.40615957E-2</v>
      </c>
      <c r="AE46" s="175">
        <v>1</v>
      </c>
      <c r="AF46" s="175"/>
      <c r="AG46" s="175"/>
      <c r="AH46" s="190" t="s">
        <v>1243</v>
      </c>
      <c r="AI46" s="181" t="s">
        <v>1547</v>
      </c>
    </row>
    <row r="47" spans="2:35" ht="48.95" customHeight="1" x14ac:dyDescent="0.25">
      <c r="B47" s="175">
        <v>51</v>
      </c>
      <c r="C47" s="176" t="s">
        <v>157</v>
      </c>
      <c r="D47" s="177" t="s">
        <v>1249</v>
      </c>
      <c r="E47" s="177" t="s">
        <v>1049</v>
      </c>
      <c r="F47" s="177" t="s">
        <v>1552</v>
      </c>
      <c r="G47" s="178" t="s">
        <v>195</v>
      </c>
      <c r="H47" s="178"/>
      <c r="I47" s="180" t="s">
        <v>37</v>
      </c>
      <c r="J47" s="180" t="s">
        <v>1514</v>
      </c>
      <c r="K47" s="180" t="s">
        <v>1408</v>
      </c>
      <c r="L47" s="180" t="s">
        <v>1516</v>
      </c>
      <c r="M47" s="175" t="s">
        <v>1255</v>
      </c>
      <c r="N47" s="175" t="s">
        <v>1255</v>
      </c>
      <c r="O47" s="175" t="s">
        <v>34</v>
      </c>
      <c r="P47" s="175" t="s">
        <v>1549</v>
      </c>
      <c r="Q47" s="182" t="s">
        <v>193</v>
      </c>
      <c r="R47" s="177" t="s">
        <v>193</v>
      </c>
      <c r="S47" s="179" t="s">
        <v>198</v>
      </c>
      <c r="T47" s="179" t="s">
        <v>1753</v>
      </c>
      <c r="U47" s="179" t="s">
        <v>1257</v>
      </c>
      <c r="V47" s="179" t="s">
        <v>1561</v>
      </c>
      <c r="W47" s="177" t="s">
        <v>194</v>
      </c>
      <c r="X47" s="177" t="s">
        <v>194</v>
      </c>
      <c r="Y47" s="177" t="s">
        <v>228</v>
      </c>
      <c r="Z47" s="177">
        <v>1</v>
      </c>
      <c r="AA47" s="179" t="s">
        <v>1257</v>
      </c>
      <c r="AB47" s="179" t="s">
        <v>1561</v>
      </c>
      <c r="AC47" s="175">
        <f>LOOKUP(S47,VI_Diabetes_Gewichte!$A$2:$A$73,VI_Diabetes_Gewichte!$C$2:$C$73)</f>
        <v>7.8075547499999995E-2</v>
      </c>
      <c r="AD47" s="175">
        <f>LOOKUP(S47,VI_Diabetes_Gewichte!$A$2:$A$73,VI_Diabetes_Gewichte!$D$2:$D$73)</f>
        <v>1.44968484E-2</v>
      </c>
      <c r="AE47" s="175">
        <v>1</v>
      </c>
      <c r="AF47" s="175"/>
      <c r="AG47" s="175"/>
      <c r="AH47" s="190" t="s">
        <v>1243</v>
      </c>
      <c r="AI47" s="181" t="s">
        <v>1420</v>
      </c>
    </row>
    <row r="48" spans="2:35" ht="44.85" customHeight="1" x14ac:dyDescent="0.25">
      <c r="B48" s="204">
        <v>52</v>
      </c>
      <c r="C48" s="176" t="s">
        <v>158</v>
      </c>
      <c r="D48" s="177" t="s">
        <v>1564</v>
      </c>
      <c r="E48" s="177" t="s">
        <v>1566</v>
      </c>
      <c r="F48" s="177" t="s">
        <v>1553</v>
      </c>
      <c r="G48" s="178" t="s">
        <v>211</v>
      </c>
      <c r="H48" s="178"/>
      <c r="I48" s="180" t="s">
        <v>37</v>
      </c>
      <c r="J48" s="180" t="s">
        <v>1514</v>
      </c>
      <c r="K48" s="180" t="s">
        <v>1408</v>
      </c>
      <c r="L48" s="180" t="s">
        <v>1516</v>
      </c>
      <c r="M48" s="175" t="s">
        <v>1255</v>
      </c>
      <c r="N48" s="175" t="s">
        <v>1255</v>
      </c>
      <c r="O48" s="175" t="s">
        <v>34</v>
      </c>
      <c r="P48" s="175" t="s">
        <v>1549</v>
      </c>
      <c r="Q48" s="182" t="s">
        <v>210</v>
      </c>
      <c r="R48" s="177" t="s">
        <v>210</v>
      </c>
      <c r="S48" s="179" t="s">
        <v>232</v>
      </c>
      <c r="T48" s="179" t="s">
        <v>1753</v>
      </c>
      <c r="U48" s="179" t="s">
        <v>1257</v>
      </c>
      <c r="V48" s="179" t="s">
        <v>1561</v>
      </c>
      <c r="W48" s="177" t="s">
        <v>7</v>
      </c>
      <c r="X48" s="177" t="s">
        <v>7</v>
      </c>
      <c r="Y48" s="177" t="s">
        <v>120</v>
      </c>
      <c r="Z48" s="177">
        <v>1</v>
      </c>
      <c r="AA48" s="179" t="s">
        <v>1257</v>
      </c>
      <c r="AB48" s="179" t="s">
        <v>1561</v>
      </c>
      <c r="AC48" s="175">
        <f>LOOKUP(S48,VI_Diabetes_Gewichte!$A$2:$A$73,VI_Diabetes_Gewichte!$C$2:$C$73)</f>
        <v>6.8278298500000001E-2</v>
      </c>
      <c r="AD48" s="175">
        <f>LOOKUP(S48,VI_Diabetes_Gewichte!$A$2:$A$73,VI_Diabetes_Gewichte!$D$2:$D$73)</f>
        <v>1.3914181899999999E-2</v>
      </c>
      <c r="AE48" s="175">
        <v>1</v>
      </c>
      <c r="AF48" s="175"/>
      <c r="AG48" s="175"/>
      <c r="AH48" s="190" t="s">
        <v>1243</v>
      </c>
      <c r="AI48" s="181" t="s">
        <v>1293</v>
      </c>
    </row>
    <row r="49" spans="2:35" ht="46.9" customHeight="1" x14ac:dyDescent="0.25">
      <c r="B49" s="175">
        <v>53</v>
      </c>
      <c r="C49" s="176" t="s">
        <v>1233</v>
      </c>
      <c r="D49" s="177" t="s">
        <v>1361</v>
      </c>
      <c r="E49" s="177" t="s">
        <v>1380</v>
      </c>
      <c r="F49" s="177" t="s">
        <v>1488</v>
      </c>
      <c r="G49" s="178" t="s">
        <v>1577</v>
      </c>
      <c r="H49" s="178"/>
      <c r="I49" s="177" t="s">
        <v>37</v>
      </c>
      <c r="J49" s="177" t="s">
        <v>1514</v>
      </c>
      <c r="K49" s="177" t="s">
        <v>1409</v>
      </c>
      <c r="L49" s="177" t="s">
        <v>1517</v>
      </c>
      <c r="M49" s="179" t="s">
        <v>1260</v>
      </c>
      <c r="N49" s="175" t="s">
        <v>1255</v>
      </c>
      <c r="O49" s="175" t="s">
        <v>34</v>
      </c>
      <c r="P49" s="175" t="s">
        <v>1549</v>
      </c>
      <c r="Q49" s="182" t="s">
        <v>1214</v>
      </c>
      <c r="R49" s="177" t="s">
        <v>1214</v>
      </c>
      <c r="S49" s="179" t="s">
        <v>258</v>
      </c>
      <c r="T49" s="179" t="s">
        <v>1753</v>
      </c>
      <c r="U49" s="179" t="s">
        <v>1260</v>
      </c>
      <c r="V49" s="179" t="s">
        <v>1561</v>
      </c>
      <c r="W49" s="177" t="s">
        <v>882</v>
      </c>
      <c r="X49" s="177" t="s">
        <v>882</v>
      </c>
      <c r="Y49" s="177" t="s">
        <v>45</v>
      </c>
      <c r="Z49" s="177">
        <v>1</v>
      </c>
      <c r="AA49" s="179" t="s">
        <v>1579</v>
      </c>
      <c r="AB49" s="179" t="s">
        <v>1560</v>
      </c>
      <c r="AC49" s="175">
        <f>LOOKUP(S49,VI_Diabetes_Gewichte!$A$2:$A$73,VI_Diabetes_Gewichte!$C$2:$C$73)</f>
        <v>2.67499852E-2</v>
      </c>
      <c r="AD49" s="175">
        <f>LOOKUP(S49,VI_Diabetes_Gewichte!$A$2:$A$73,VI_Diabetes_Gewichte!$D$2:$D$73)</f>
        <v>1.14443906E-2</v>
      </c>
      <c r="AE49" s="175">
        <v>1</v>
      </c>
      <c r="AF49" s="175"/>
      <c r="AG49" s="175"/>
      <c r="AH49" s="190" t="s">
        <v>1243</v>
      </c>
      <c r="AI49" s="181" t="s">
        <v>1331</v>
      </c>
    </row>
    <row r="50" spans="2:35" ht="50.25" customHeight="1" x14ac:dyDescent="0.25">
      <c r="B50" s="175">
        <v>54</v>
      </c>
      <c r="C50" s="176" t="s">
        <v>1234</v>
      </c>
      <c r="D50" s="177" t="s">
        <v>1362</v>
      </c>
      <c r="E50" s="177" t="s">
        <v>1402</v>
      </c>
      <c r="F50" s="177" t="s">
        <v>1491</v>
      </c>
      <c r="G50" s="178" t="s">
        <v>1227</v>
      </c>
      <c r="H50" s="178"/>
      <c r="I50" s="177" t="s">
        <v>37</v>
      </c>
      <c r="J50" s="177" t="s">
        <v>1514</v>
      </c>
      <c r="K50" s="177" t="s">
        <v>1409</v>
      </c>
      <c r="L50" s="177" t="s">
        <v>1517</v>
      </c>
      <c r="M50" s="179" t="s">
        <v>1260</v>
      </c>
      <c r="N50" s="175" t="s">
        <v>1255</v>
      </c>
      <c r="O50" s="175" t="s">
        <v>34</v>
      </c>
      <c r="P50" s="175" t="s">
        <v>1549</v>
      </c>
      <c r="Q50" s="182" t="s">
        <v>1215</v>
      </c>
      <c r="R50" s="177" t="s">
        <v>1215</v>
      </c>
      <c r="S50" s="179" t="s">
        <v>259</v>
      </c>
      <c r="T50" s="179" t="s">
        <v>1753</v>
      </c>
      <c r="U50" s="179" t="s">
        <v>1260</v>
      </c>
      <c r="V50" s="179" t="s">
        <v>1561</v>
      </c>
      <c r="W50" s="177" t="s">
        <v>882</v>
      </c>
      <c r="X50" s="177" t="s">
        <v>882</v>
      </c>
      <c r="Y50" s="177" t="s">
        <v>45</v>
      </c>
      <c r="Z50" s="177">
        <v>1</v>
      </c>
      <c r="AA50" s="179" t="s">
        <v>1579</v>
      </c>
      <c r="AB50" s="179" t="s">
        <v>1560</v>
      </c>
      <c r="AC50" s="175">
        <f>LOOKUP(S50,VI_Diabetes_Gewichte!$A$2:$A$73,VI_Diabetes_Gewichte!$C$2:$C$73)</f>
        <v>2.67499852E-2</v>
      </c>
      <c r="AD50" s="175">
        <f>LOOKUP(S50,VI_Diabetes_Gewichte!$A$2:$A$73,VI_Diabetes_Gewichte!$D$2:$D$73)</f>
        <v>1.14443906E-2</v>
      </c>
      <c r="AE50" s="175">
        <v>1</v>
      </c>
      <c r="AF50" s="175"/>
      <c r="AG50" s="175"/>
      <c r="AH50" s="190" t="s">
        <v>1243</v>
      </c>
      <c r="AI50" s="181" t="s">
        <v>1331</v>
      </c>
    </row>
    <row r="51" spans="2:35" ht="45" x14ac:dyDescent="0.25">
      <c r="B51" s="175">
        <v>55</v>
      </c>
      <c r="C51" s="176" t="s">
        <v>1235</v>
      </c>
      <c r="D51" s="177" t="s">
        <v>1363</v>
      </c>
      <c r="E51" s="177" t="s">
        <v>265</v>
      </c>
      <c r="F51" s="177" t="s">
        <v>1492</v>
      </c>
      <c r="G51" s="178" t="s">
        <v>1228</v>
      </c>
      <c r="H51" s="178"/>
      <c r="I51" s="177" t="s">
        <v>37</v>
      </c>
      <c r="J51" s="177" t="s">
        <v>1514</v>
      </c>
      <c r="K51" s="177" t="s">
        <v>1409</v>
      </c>
      <c r="L51" s="177" t="s">
        <v>1517</v>
      </c>
      <c r="M51" s="179" t="s">
        <v>1260</v>
      </c>
      <c r="N51" s="175" t="s">
        <v>1255</v>
      </c>
      <c r="O51" s="175" t="s">
        <v>34</v>
      </c>
      <c r="P51" s="175" t="s">
        <v>1549</v>
      </c>
      <c r="Q51" s="182" t="s">
        <v>1225</v>
      </c>
      <c r="R51" s="177" t="s">
        <v>1225</v>
      </c>
      <c r="S51" s="179" t="s">
        <v>260</v>
      </c>
      <c r="T51" s="179" t="s">
        <v>1753</v>
      </c>
      <c r="U51" s="179" t="s">
        <v>1260</v>
      </c>
      <c r="V51" s="179" t="s">
        <v>1561</v>
      </c>
      <c r="W51" s="177" t="s">
        <v>882</v>
      </c>
      <c r="X51" s="177" t="s">
        <v>882</v>
      </c>
      <c r="Y51" s="177" t="s">
        <v>45</v>
      </c>
      <c r="Z51" s="177">
        <v>1</v>
      </c>
      <c r="AA51" s="179" t="s">
        <v>1579</v>
      </c>
      <c r="AB51" s="179" t="s">
        <v>1560</v>
      </c>
      <c r="AC51" s="175">
        <f>LOOKUP(S51,VI_Diabetes_Gewichte!$A$2:$A$73,VI_Diabetes_Gewichte!$C$2:$C$73)</f>
        <v>6.5344522000000002E-2</v>
      </c>
      <c r="AD51" s="175">
        <f>LOOKUP(S51,VI_Diabetes_Gewichte!$A$2:$A$73,VI_Diabetes_Gewichte!$D$2:$D$73)</f>
        <v>1.3739702899999999E-2</v>
      </c>
      <c r="AE51" s="175">
        <v>1</v>
      </c>
      <c r="AF51" s="175"/>
      <c r="AG51" s="175"/>
      <c r="AH51" s="190" t="s">
        <v>1243</v>
      </c>
      <c r="AI51" s="181" t="s">
        <v>1331</v>
      </c>
    </row>
    <row r="52" spans="2:35" ht="45.6" customHeight="1" x14ac:dyDescent="0.25">
      <c r="B52" s="175">
        <v>56</v>
      </c>
      <c r="C52" s="176" t="s">
        <v>1236</v>
      </c>
      <c r="D52" s="177" t="s">
        <v>1364</v>
      </c>
      <c r="E52" s="177" t="s">
        <v>267</v>
      </c>
      <c r="F52" s="177" t="s">
        <v>1493</v>
      </c>
      <c r="G52" s="178" t="s">
        <v>1229</v>
      </c>
      <c r="H52" s="178"/>
      <c r="I52" s="177" t="s">
        <v>37</v>
      </c>
      <c r="J52" s="177" t="s">
        <v>1514</v>
      </c>
      <c r="K52" s="177" t="s">
        <v>1409</v>
      </c>
      <c r="L52" s="177" t="s">
        <v>1517</v>
      </c>
      <c r="M52" s="179" t="s">
        <v>1260</v>
      </c>
      <c r="N52" s="175" t="s">
        <v>1255</v>
      </c>
      <c r="O52" s="175" t="s">
        <v>34</v>
      </c>
      <c r="P52" s="175" t="s">
        <v>1549</v>
      </c>
      <c r="Q52" s="182" t="s">
        <v>1578</v>
      </c>
      <c r="R52" s="177" t="s">
        <v>1224</v>
      </c>
      <c r="S52" s="179" t="s">
        <v>261</v>
      </c>
      <c r="T52" s="179" t="s">
        <v>1753</v>
      </c>
      <c r="U52" s="179" t="s">
        <v>1260</v>
      </c>
      <c r="V52" s="179" t="s">
        <v>1561</v>
      </c>
      <c r="W52" s="177" t="s">
        <v>882</v>
      </c>
      <c r="X52" s="177" t="s">
        <v>882</v>
      </c>
      <c r="Y52" s="177" t="s">
        <v>45</v>
      </c>
      <c r="Z52" s="177">
        <v>1</v>
      </c>
      <c r="AA52" s="179" t="s">
        <v>1579</v>
      </c>
      <c r="AB52" s="179" t="s">
        <v>1560</v>
      </c>
      <c r="AC52" s="175">
        <f>LOOKUP(S52,VI_Diabetes_Gewichte!$A$2:$A$73,VI_Diabetes_Gewichte!$C$2:$C$73)</f>
        <v>8.0516301E-7</v>
      </c>
      <c r="AD52" s="175">
        <f>LOOKUP(S52,VI_Diabetes_Gewichte!$A$2:$A$73,VI_Diabetes_Gewichte!$D$2:$D$73)</f>
        <v>9.8535509000000007E-3</v>
      </c>
      <c r="AE52" s="175">
        <v>1</v>
      </c>
      <c r="AF52" s="175"/>
      <c r="AG52" s="175"/>
      <c r="AH52" s="190" t="s">
        <v>1243</v>
      </c>
      <c r="AI52" s="181" t="s">
        <v>1331</v>
      </c>
    </row>
    <row r="53" spans="2:35" ht="42.75" customHeight="1" x14ac:dyDescent="0.25">
      <c r="B53" s="175">
        <v>57</v>
      </c>
      <c r="C53" s="176" t="s">
        <v>1237</v>
      </c>
      <c r="D53" s="177" t="s">
        <v>1365</v>
      </c>
      <c r="E53" s="177" t="s">
        <v>269</v>
      </c>
      <c r="F53" s="177" t="s">
        <v>1497</v>
      </c>
      <c r="G53" s="178" t="s">
        <v>1230</v>
      </c>
      <c r="H53" s="178"/>
      <c r="I53" s="177" t="s">
        <v>37</v>
      </c>
      <c r="J53" s="177" t="s">
        <v>1514</v>
      </c>
      <c r="K53" s="177" t="s">
        <v>1409</v>
      </c>
      <c r="L53" s="177" t="s">
        <v>1517</v>
      </c>
      <c r="M53" s="179" t="s">
        <v>1260</v>
      </c>
      <c r="N53" s="175" t="s">
        <v>1255</v>
      </c>
      <c r="O53" s="175" t="s">
        <v>34</v>
      </c>
      <c r="P53" s="175" t="s">
        <v>1549</v>
      </c>
      <c r="Q53" s="182" t="s">
        <v>1223</v>
      </c>
      <c r="R53" s="177" t="s">
        <v>1223</v>
      </c>
      <c r="S53" s="179" t="s">
        <v>262</v>
      </c>
      <c r="T53" s="179" t="s">
        <v>1753</v>
      </c>
      <c r="U53" s="179" t="s">
        <v>1260</v>
      </c>
      <c r="V53" s="179" t="s">
        <v>1561</v>
      </c>
      <c r="W53" s="177" t="s">
        <v>882</v>
      </c>
      <c r="X53" s="177" t="s">
        <v>882</v>
      </c>
      <c r="Y53" s="177" t="s">
        <v>45</v>
      </c>
      <c r="Z53" s="177">
        <v>1</v>
      </c>
      <c r="AA53" s="179" t="s">
        <v>1579</v>
      </c>
      <c r="AB53" s="179" t="s">
        <v>1560</v>
      </c>
      <c r="AC53" s="175">
        <f>LOOKUP(S53,VI_Diabetes_Gewichte!$A$2:$A$73,VI_Diabetes_Gewichte!$C$2:$C$73)</f>
        <v>6.54010909E-2</v>
      </c>
      <c r="AD53" s="175">
        <f>LOOKUP(S53,VI_Diabetes_Gewichte!$A$2:$A$73,VI_Diabetes_Gewichte!$D$2:$D$73)</f>
        <v>1.37430672E-2</v>
      </c>
      <c r="AE53" s="175">
        <v>1</v>
      </c>
      <c r="AF53" s="175"/>
      <c r="AG53" s="175"/>
      <c r="AH53" s="190" t="s">
        <v>1243</v>
      </c>
      <c r="AI53" s="181" t="s">
        <v>1331</v>
      </c>
    </row>
    <row r="54" spans="2:35" ht="43.5" customHeight="1" x14ac:dyDescent="0.25">
      <c r="B54" s="175">
        <v>58</v>
      </c>
      <c r="C54" s="176" t="s">
        <v>1238</v>
      </c>
      <c r="D54" s="177" t="s">
        <v>1168</v>
      </c>
      <c r="E54" s="177" t="s">
        <v>271</v>
      </c>
      <c r="F54" s="177" t="s">
        <v>1498</v>
      </c>
      <c r="G54" s="178" t="s">
        <v>1231</v>
      </c>
      <c r="H54" s="178"/>
      <c r="I54" s="177" t="s">
        <v>37</v>
      </c>
      <c r="J54" s="177" t="s">
        <v>1514</v>
      </c>
      <c r="K54" s="177" t="s">
        <v>1409</v>
      </c>
      <c r="L54" s="177" t="s">
        <v>1517</v>
      </c>
      <c r="M54" s="179" t="s">
        <v>1260</v>
      </c>
      <c r="N54" s="175" t="s">
        <v>1255</v>
      </c>
      <c r="O54" s="175" t="s">
        <v>34</v>
      </c>
      <c r="P54" s="175" t="s">
        <v>1549</v>
      </c>
      <c r="Q54" s="182" t="s">
        <v>1222</v>
      </c>
      <c r="R54" s="177" t="s">
        <v>1222</v>
      </c>
      <c r="S54" s="179" t="s">
        <v>263</v>
      </c>
      <c r="T54" s="179" t="s">
        <v>1753</v>
      </c>
      <c r="U54" s="179" t="s">
        <v>1260</v>
      </c>
      <c r="V54" s="179" t="s">
        <v>1561</v>
      </c>
      <c r="W54" s="177" t="s">
        <v>882</v>
      </c>
      <c r="X54" s="177" t="s">
        <v>882</v>
      </c>
      <c r="Y54" s="177" t="s">
        <v>45</v>
      </c>
      <c r="Z54" s="177">
        <v>1</v>
      </c>
      <c r="AA54" s="179" t="s">
        <v>1579</v>
      </c>
      <c r="AB54" s="179" t="s">
        <v>1560</v>
      </c>
      <c r="AC54" s="175">
        <f>LOOKUP(S54,VI_Diabetes_Gewichte!$A$2:$A$73,VI_Diabetes_Gewichte!$C$2:$C$73)</f>
        <v>6.3872522099999995E-2</v>
      </c>
      <c r="AD54" s="175">
        <f>LOOKUP(S54,VI_Diabetes_Gewichte!$A$2:$A$73,VI_Diabetes_Gewichte!$D$2:$D$73)</f>
        <v>1.36521595E-2</v>
      </c>
      <c r="AE54" s="175">
        <v>1</v>
      </c>
      <c r="AF54" s="175"/>
      <c r="AG54" s="175"/>
      <c r="AH54" s="190" t="s">
        <v>1243</v>
      </c>
      <c r="AI54" s="181" t="s">
        <v>1331</v>
      </c>
    </row>
    <row r="55" spans="2:35" ht="44.45" customHeight="1" x14ac:dyDescent="0.25">
      <c r="B55" s="175">
        <v>59</v>
      </c>
      <c r="C55" s="176" t="s">
        <v>1239</v>
      </c>
      <c r="D55" s="177" t="s">
        <v>1169</v>
      </c>
      <c r="E55" s="177" t="s">
        <v>1401</v>
      </c>
      <c r="F55" s="177" t="s">
        <v>1499</v>
      </c>
      <c r="G55" s="178" t="s">
        <v>1232</v>
      </c>
      <c r="H55" s="178"/>
      <c r="I55" s="177" t="s">
        <v>37</v>
      </c>
      <c r="J55" s="177" t="s">
        <v>1514</v>
      </c>
      <c r="K55" s="177" t="s">
        <v>1409</v>
      </c>
      <c r="L55" s="177" t="s">
        <v>1517</v>
      </c>
      <c r="M55" s="175" t="s">
        <v>1261</v>
      </c>
      <c r="N55" s="175" t="s">
        <v>1255</v>
      </c>
      <c r="O55" s="175" t="s">
        <v>34</v>
      </c>
      <c r="P55" s="175" t="s">
        <v>1549</v>
      </c>
      <c r="Q55" s="182" t="s">
        <v>1210</v>
      </c>
      <c r="R55" s="177" t="s">
        <v>1210</v>
      </c>
      <c r="S55" s="179" t="s">
        <v>253</v>
      </c>
      <c r="T55" s="179" t="s">
        <v>1753</v>
      </c>
      <c r="U55" s="179" t="s">
        <v>1261</v>
      </c>
      <c r="V55" s="179" t="s">
        <v>1561</v>
      </c>
      <c r="W55" s="177" t="s">
        <v>882</v>
      </c>
      <c r="X55" s="177" t="s">
        <v>882</v>
      </c>
      <c r="Y55" s="177" t="s">
        <v>45</v>
      </c>
      <c r="Z55" s="177">
        <v>1</v>
      </c>
      <c r="AA55" s="179" t="s">
        <v>1261</v>
      </c>
      <c r="AB55" s="179" t="s">
        <v>1560</v>
      </c>
      <c r="AC55" s="175">
        <f>LOOKUP(S55,VI_Diabetes_Gewichte!$A$2:$A$73,VI_Diabetes_Gewichte!$C$2:$C$73)</f>
        <v>7.3959871299999994E-2</v>
      </c>
      <c r="AD55" s="175">
        <f>LOOKUP(S55,VI_Diabetes_Gewichte!$A$2:$A$73,VI_Diabetes_Gewichte!$D$2:$D$73)</f>
        <v>1.4252079000000001E-2</v>
      </c>
      <c r="AE55" s="175">
        <v>1</v>
      </c>
      <c r="AF55" s="175"/>
      <c r="AG55" s="175"/>
      <c r="AH55" s="190" t="s">
        <v>1243</v>
      </c>
      <c r="AI55" s="181" t="s">
        <v>1293</v>
      </c>
    </row>
    <row r="56" spans="2:35" ht="45" x14ac:dyDescent="0.25">
      <c r="B56" s="175">
        <v>60</v>
      </c>
      <c r="C56" s="176" t="s">
        <v>1241</v>
      </c>
      <c r="D56" s="177" t="s">
        <v>1170</v>
      </c>
      <c r="E56" s="177" t="s">
        <v>1737</v>
      </c>
      <c r="F56" s="177" t="s">
        <v>1500</v>
      </c>
      <c r="G56" s="178" t="s">
        <v>1240</v>
      </c>
      <c r="H56" s="178"/>
      <c r="I56" s="177" t="s">
        <v>37</v>
      </c>
      <c r="J56" s="177" t="s">
        <v>1514</v>
      </c>
      <c r="K56" s="177" t="s">
        <v>1409</v>
      </c>
      <c r="L56" s="177" t="s">
        <v>1517</v>
      </c>
      <c r="M56" s="175" t="s">
        <v>1255</v>
      </c>
      <c r="N56" s="175" t="s">
        <v>1255</v>
      </c>
      <c r="O56" s="175" t="s">
        <v>34</v>
      </c>
      <c r="P56" s="175" t="s">
        <v>1549</v>
      </c>
      <c r="Q56" s="182" t="s">
        <v>907</v>
      </c>
      <c r="R56" s="177" t="s">
        <v>907</v>
      </c>
      <c r="S56" s="179" t="s">
        <v>329</v>
      </c>
      <c r="T56" s="179" t="s">
        <v>1753</v>
      </c>
      <c r="U56" s="179" t="s">
        <v>1425</v>
      </c>
      <c r="V56" s="179" t="s">
        <v>1560</v>
      </c>
      <c r="W56" s="177" t="s">
        <v>912</v>
      </c>
      <c r="X56" s="177" t="s">
        <v>912</v>
      </c>
      <c r="Y56" s="177" t="s">
        <v>45</v>
      </c>
      <c r="Z56" s="177">
        <v>1</v>
      </c>
      <c r="AA56" s="179" t="s">
        <v>1425</v>
      </c>
      <c r="AB56" s="179" t="s">
        <v>1560</v>
      </c>
      <c r="AC56" s="175">
        <f>LOOKUP(S56,VI_Diabetes_Gewichte!$A$2:$A$73,VI_Diabetes_Gewichte!$C$2:$C$73)</f>
        <v>7.5461095899999997E-2</v>
      </c>
      <c r="AD56" s="175">
        <f>LOOKUP(S56,VI_Diabetes_Gewichte!$A$2:$A$73,VI_Diabetes_Gewichte!$D$2:$D$73)</f>
        <v>1.4341360500000001E-2</v>
      </c>
      <c r="AE56" s="175">
        <v>1</v>
      </c>
      <c r="AF56" s="175"/>
      <c r="AG56" s="175"/>
      <c r="AH56" s="190" t="s">
        <v>1243</v>
      </c>
      <c r="AI56" s="181" t="s">
        <v>1293</v>
      </c>
    </row>
    <row r="57" spans="2:35" ht="45" x14ac:dyDescent="0.25">
      <c r="B57" s="175">
        <v>61</v>
      </c>
      <c r="C57" s="176" t="s">
        <v>148</v>
      </c>
      <c r="D57" s="177" t="s">
        <v>1172</v>
      </c>
      <c r="E57" s="177" t="s">
        <v>1262</v>
      </c>
      <c r="F57" s="177" t="s">
        <v>1494</v>
      </c>
      <c r="G57" s="178" t="s">
        <v>900</v>
      </c>
      <c r="H57" s="178"/>
      <c r="I57" s="180" t="s">
        <v>37</v>
      </c>
      <c r="J57" s="180" t="s">
        <v>1514</v>
      </c>
      <c r="K57" s="180" t="s">
        <v>1409</v>
      </c>
      <c r="L57" s="180" t="s">
        <v>1517</v>
      </c>
      <c r="M57" s="175" t="s">
        <v>1255</v>
      </c>
      <c r="N57" s="175" t="s">
        <v>1255</v>
      </c>
      <c r="O57" s="175" t="s">
        <v>34</v>
      </c>
      <c r="P57" s="175" t="s">
        <v>1549</v>
      </c>
      <c r="Q57" s="182" t="s">
        <v>1214</v>
      </c>
      <c r="R57" s="177" t="s">
        <v>1214</v>
      </c>
      <c r="S57" s="179" t="s">
        <v>258</v>
      </c>
      <c r="T57" s="179" t="s">
        <v>1753</v>
      </c>
      <c r="U57" s="179" t="s">
        <v>1260</v>
      </c>
      <c r="V57" s="179" t="s">
        <v>1561</v>
      </c>
      <c r="W57" s="177" t="s">
        <v>1216</v>
      </c>
      <c r="X57" s="177" t="s">
        <v>1216</v>
      </c>
      <c r="Y57" s="177" t="s">
        <v>953</v>
      </c>
      <c r="Z57" s="177">
        <v>1</v>
      </c>
      <c r="AA57" s="179" t="s">
        <v>1260</v>
      </c>
      <c r="AB57" s="179" t="s">
        <v>1561</v>
      </c>
      <c r="AC57" s="175">
        <f>LOOKUP(S57,VI_Diabetes_Gewichte!$A$2:$A$73,VI_Diabetes_Gewichte!$C$2:$C$73)</f>
        <v>2.67499852E-2</v>
      </c>
      <c r="AD57" s="175">
        <f>LOOKUP(S57,VI_Diabetes_Gewichte!$A$2:$A$73,VI_Diabetes_Gewichte!$D$2:$D$73)</f>
        <v>1.14443906E-2</v>
      </c>
      <c r="AE57" s="175">
        <v>1</v>
      </c>
      <c r="AF57" s="175"/>
      <c r="AG57" s="175"/>
      <c r="AH57" s="190" t="s">
        <v>1243</v>
      </c>
      <c r="AI57" s="181" t="s">
        <v>1293</v>
      </c>
    </row>
    <row r="58" spans="2:35" ht="45" x14ac:dyDescent="0.25">
      <c r="B58" s="175">
        <v>62</v>
      </c>
      <c r="C58" s="176" t="s">
        <v>149</v>
      </c>
      <c r="D58" s="177" t="s">
        <v>1173</v>
      </c>
      <c r="E58" s="177" t="s">
        <v>1684</v>
      </c>
      <c r="F58" s="177" t="s">
        <v>1495</v>
      </c>
      <c r="G58" s="178" t="s">
        <v>901</v>
      </c>
      <c r="H58" s="178"/>
      <c r="I58" s="180" t="s">
        <v>37</v>
      </c>
      <c r="J58" s="180" t="s">
        <v>1514</v>
      </c>
      <c r="K58" s="180" t="s">
        <v>1409</v>
      </c>
      <c r="L58" s="180" t="s">
        <v>1517</v>
      </c>
      <c r="M58" s="175" t="s">
        <v>1255</v>
      </c>
      <c r="N58" s="175" t="s">
        <v>1255</v>
      </c>
      <c r="O58" s="175" t="s">
        <v>34</v>
      </c>
      <c r="P58" s="175" t="s">
        <v>1549</v>
      </c>
      <c r="Q58" s="182" t="s">
        <v>1215</v>
      </c>
      <c r="R58" s="177" t="s">
        <v>1215</v>
      </c>
      <c r="S58" s="179" t="s">
        <v>259</v>
      </c>
      <c r="T58" s="179" t="s">
        <v>1753</v>
      </c>
      <c r="U58" s="179" t="s">
        <v>1260</v>
      </c>
      <c r="V58" s="179" t="s">
        <v>1561</v>
      </c>
      <c r="W58" s="177" t="s">
        <v>1217</v>
      </c>
      <c r="X58" s="177" t="s">
        <v>1217</v>
      </c>
      <c r="Y58" s="177" t="s">
        <v>954</v>
      </c>
      <c r="Z58" s="177">
        <v>1</v>
      </c>
      <c r="AA58" s="179" t="s">
        <v>1260</v>
      </c>
      <c r="AB58" s="179" t="s">
        <v>1561</v>
      </c>
      <c r="AC58" s="175">
        <f>LOOKUP(S58,VI_Diabetes_Gewichte!$A$2:$A$73,VI_Diabetes_Gewichte!$C$2:$C$73)</f>
        <v>2.67499852E-2</v>
      </c>
      <c r="AD58" s="175">
        <f>LOOKUP(S58,VI_Diabetes_Gewichte!$A$2:$A$73,VI_Diabetes_Gewichte!$D$2:$D$73)</f>
        <v>1.14443906E-2</v>
      </c>
      <c r="AE58" s="175">
        <v>1</v>
      </c>
      <c r="AF58" s="175"/>
      <c r="AG58" s="175"/>
      <c r="AH58" s="190" t="s">
        <v>1243</v>
      </c>
      <c r="AI58" s="181" t="s">
        <v>1293</v>
      </c>
    </row>
    <row r="59" spans="2:35" ht="45" x14ac:dyDescent="0.25">
      <c r="B59" s="175">
        <v>63</v>
      </c>
      <c r="C59" s="176" t="s">
        <v>150</v>
      </c>
      <c r="D59" s="177" t="s">
        <v>1174</v>
      </c>
      <c r="E59" s="177" t="s">
        <v>1685</v>
      </c>
      <c r="F59" s="177" t="s">
        <v>1502</v>
      </c>
      <c r="G59" s="178" t="s">
        <v>902</v>
      </c>
      <c r="H59" s="178"/>
      <c r="I59" s="180" t="s">
        <v>37</v>
      </c>
      <c r="J59" s="180" t="s">
        <v>1514</v>
      </c>
      <c r="K59" s="180" t="s">
        <v>1409</v>
      </c>
      <c r="L59" s="180" t="s">
        <v>1517</v>
      </c>
      <c r="M59" s="175" t="s">
        <v>1255</v>
      </c>
      <c r="N59" s="175" t="s">
        <v>1255</v>
      </c>
      <c r="O59" s="175" t="s">
        <v>34</v>
      </c>
      <c r="P59" s="175" t="s">
        <v>1549</v>
      </c>
      <c r="Q59" s="182" t="s">
        <v>1225</v>
      </c>
      <c r="R59" s="177" t="s">
        <v>1225</v>
      </c>
      <c r="S59" s="179" t="s">
        <v>260</v>
      </c>
      <c r="T59" s="179" t="s">
        <v>1753</v>
      </c>
      <c r="U59" s="179" t="s">
        <v>1260</v>
      </c>
      <c r="V59" s="179" t="s">
        <v>1561</v>
      </c>
      <c r="W59" s="177" t="s">
        <v>1218</v>
      </c>
      <c r="X59" s="177" t="s">
        <v>1218</v>
      </c>
      <c r="Y59" s="177" t="s">
        <v>955</v>
      </c>
      <c r="Z59" s="177">
        <v>1</v>
      </c>
      <c r="AA59" s="179" t="s">
        <v>1260</v>
      </c>
      <c r="AB59" s="179" t="s">
        <v>1561</v>
      </c>
      <c r="AC59" s="175">
        <f>LOOKUP(S59,VI_Diabetes_Gewichte!$A$2:$A$73,VI_Diabetes_Gewichte!$C$2:$C$73)</f>
        <v>6.5344522000000002E-2</v>
      </c>
      <c r="AD59" s="175">
        <f>LOOKUP(S59,VI_Diabetes_Gewichte!$A$2:$A$73,VI_Diabetes_Gewichte!$D$2:$D$73)</f>
        <v>1.3739702899999999E-2</v>
      </c>
      <c r="AE59" s="175">
        <v>1</v>
      </c>
      <c r="AF59" s="175"/>
      <c r="AG59" s="175"/>
      <c r="AH59" s="190" t="s">
        <v>1243</v>
      </c>
      <c r="AI59" s="181" t="s">
        <v>1293</v>
      </c>
    </row>
    <row r="60" spans="2:35" ht="45" x14ac:dyDescent="0.25">
      <c r="B60" s="175">
        <v>64</v>
      </c>
      <c r="C60" s="176" t="s">
        <v>128</v>
      </c>
      <c r="D60" s="177" t="s">
        <v>1175</v>
      </c>
      <c r="E60" s="177" t="s">
        <v>1686</v>
      </c>
      <c r="F60" s="177" t="s">
        <v>1503</v>
      </c>
      <c r="G60" s="178" t="s">
        <v>903</v>
      </c>
      <c r="H60" s="178"/>
      <c r="I60" s="180" t="s">
        <v>37</v>
      </c>
      <c r="J60" s="180" t="s">
        <v>1514</v>
      </c>
      <c r="K60" s="180" t="s">
        <v>1409</v>
      </c>
      <c r="L60" s="180" t="s">
        <v>1517</v>
      </c>
      <c r="M60" s="175" t="s">
        <v>1255</v>
      </c>
      <c r="N60" s="175" t="s">
        <v>1255</v>
      </c>
      <c r="O60" s="175" t="s">
        <v>34</v>
      </c>
      <c r="P60" s="175" t="s">
        <v>1549</v>
      </c>
      <c r="Q60" s="182" t="s">
        <v>1224</v>
      </c>
      <c r="R60" s="177" t="s">
        <v>1224</v>
      </c>
      <c r="S60" s="179" t="s">
        <v>261</v>
      </c>
      <c r="T60" s="179" t="s">
        <v>1753</v>
      </c>
      <c r="U60" s="179" t="s">
        <v>1260</v>
      </c>
      <c r="V60" s="179" t="s">
        <v>1561</v>
      </c>
      <c r="W60" s="177" t="s">
        <v>1219</v>
      </c>
      <c r="X60" s="177" t="s">
        <v>1219</v>
      </c>
      <c r="Y60" s="177" t="s">
        <v>956</v>
      </c>
      <c r="Z60" s="177">
        <v>1</v>
      </c>
      <c r="AA60" s="179" t="s">
        <v>1260</v>
      </c>
      <c r="AB60" s="179" t="s">
        <v>1561</v>
      </c>
      <c r="AC60" s="175">
        <f>LOOKUP(S60,VI_Diabetes_Gewichte!$A$2:$A$73,VI_Diabetes_Gewichte!$C$2:$C$73)</f>
        <v>8.0516301E-7</v>
      </c>
      <c r="AD60" s="175">
        <f>LOOKUP(S60,VI_Diabetes_Gewichte!$A$2:$A$73,VI_Diabetes_Gewichte!$D$2:$D$73)</f>
        <v>9.8535509000000007E-3</v>
      </c>
      <c r="AE60" s="175">
        <v>1</v>
      </c>
      <c r="AF60" s="175"/>
      <c r="AG60" s="175"/>
      <c r="AH60" s="190" t="s">
        <v>1243</v>
      </c>
      <c r="AI60" s="181" t="s">
        <v>1293</v>
      </c>
    </row>
    <row r="61" spans="2:35" ht="45" x14ac:dyDescent="0.25">
      <c r="B61" s="175">
        <v>65</v>
      </c>
      <c r="C61" s="176" t="s">
        <v>129</v>
      </c>
      <c r="D61" s="177" t="s">
        <v>1176</v>
      </c>
      <c r="E61" s="177" t="s">
        <v>1687</v>
      </c>
      <c r="F61" s="177" t="s">
        <v>1504</v>
      </c>
      <c r="G61" s="178" t="s">
        <v>904</v>
      </c>
      <c r="H61" s="178"/>
      <c r="I61" s="180" t="s">
        <v>37</v>
      </c>
      <c r="J61" s="180" t="s">
        <v>1514</v>
      </c>
      <c r="K61" s="180" t="s">
        <v>1409</v>
      </c>
      <c r="L61" s="180" t="s">
        <v>1517</v>
      </c>
      <c r="M61" s="175" t="s">
        <v>1255</v>
      </c>
      <c r="N61" s="175" t="s">
        <v>1255</v>
      </c>
      <c r="O61" s="175" t="s">
        <v>34</v>
      </c>
      <c r="P61" s="175" t="s">
        <v>1549</v>
      </c>
      <c r="Q61" s="182" t="s">
        <v>1223</v>
      </c>
      <c r="R61" s="177" t="s">
        <v>1223</v>
      </c>
      <c r="S61" s="179" t="s">
        <v>262</v>
      </c>
      <c r="T61" s="179" t="s">
        <v>1753</v>
      </c>
      <c r="U61" s="179" t="s">
        <v>1260</v>
      </c>
      <c r="V61" s="179" t="s">
        <v>1561</v>
      </c>
      <c r="W61" s="177" t="s">
        <v>1220</v>
      </c>
      <c r="X61" s="177" t="s">
        <v>1220</v>
      </c>
      <c r="Y61" s="177" t="s">
        <v>964</v>
      </c>
      <c r="Z61" s="177">
        <v>1</v>
      </c>
      <c r="AA61" s="179" t="s">
        <v>1260</v>
      </c>
      <c r="AB61" s="179" t="s">
        <v>1561</v>
      </c>
      <c r="AC61" s="175">
        <f>LOOKUP(S61,VI_Diabetes_Gewichte!$A$2:$A$73,VI_Diabetes_Gewichte!$C$2:$C$73)</f>
        <v>6.54010909E-2</v>
      </c>
      <c r="AD61" s="175">
        <f>LOOKUP(S61,VI_Diabetes_Gewichte!$A$2:$A$73,VI_Diabetes_Gewichte!$D$2:$D$73)</f>
        <v>1.37430672E-2</v>
      </c>
      <c r="AE61" s="175">
        <v>1</v>
      </c>
      <c r="AF61" s="175"/>
      <c r="AG61" s="175"/>
      <c r="AH61" s="190" t="s">
        <v>1243</v>
      </c>
      <c r="AI61" s="181" t="s">
        <v>1293</v>
      </c>
    </row>
    <row r="62" spans="2:35" ht="45" x14ac:dyDescent="0.25">
      <c r="B62" s="175">
        <v>66</v>
      </c>
      <c r="C62" s="176" t="s">
        <v>130</v>
      </c>
      <c r="D62" s="177" t="s">
        <v>1177</v>
      </c>
      <c r="E62" s="177" t="s">
        <v>1688</v>
      </c>
      <c r="F62" s="177" t="s">
        <v>1505</v>
      </c>
      <c r="G62" s="178" t="s">
        <v>905</v>
      </c>
      <c r="H62" s="178"/>
      <c r="I62" s="180" t="s">
        <v>37</v>
      </c>
      <c r="J62" s="180" t="s">
        <v>1514</v>
      </c>
      <c r="K62" s="180" t="s">
        <v>1409</v>
      </c>
      <c r="L62" s="180" t="s">
        <v>1517</v>
      </c>
      <c r="M62" s="175" t="s">
        <v>1255</v>
      </c>
      <c r="N62" s="175" t="s">
        <v>1255</v>
      </c>
      <c r="O62" s="175" t="s">
        <v>34</v>
      </c>
      <c r="P62" s="175" t="s">
        <v>1549</v>
      </c>
      <c r="Q62" s="182" t="s">
        <v>1222</v>
      </c>
      <c r="R62" s="177" t="s">
        <v>1222</v>
      </c>
      <c r="S62" s="179" t="s">
        <v>263</v>
      </c>
      <c r="T62" s="179" t="s">
        <v>1753</v>
      </c>
      <c r="U62" s="179" t="s">
        <v>1260</v>
      </c>
      <c r="V62" s="179" t="s">
        <v>1561</v>
      </c>
      <c r="W62" s="177" t="s">
        <v>1221</v>
      </c>
      <c r="X62" s="177" t="s">
        <v>1221</v>
      </c>
      <c r="Y62" s="177" t="s">
        <v>965</v>
      </c>
      <c r="Z62" s="177">
        <v>1</v>
      </c>
      <c r="AA62" s="179" t="s">
        <v>1260</v>
      </c>
      <c r="AB62" s="179" t="s">
        <v>1561</v>
      </c>
      <c r="AC62" s="175">
        <f>LOOKUP(S62,VI_Diabetes_Gewichte!$A$2:$A$73,VI_Diabetes_Gewichte!$C$2:$C$73)</f>
        <v>6.3872522099999995E-2</v>
      </c>
      <c r="AD62" s="175">
        <f>LOOKUP(S62,VI_Diabetes_Gewichte!$A$2:$A$73,VI_Diabetes_Gewichte!$D$2:$D$73)</f>
        <v>1.36521595E-2</v>
      </c>
      <c r="AE62" s="175">
        <v>1</v>
      </c>
      <c r="AF62" s="175"/>
      <c r="AG62" s="175"/>
      <c r="AH62" s="190" t="s">
        <v>1243</v>
      </c>
      <c r="AI62" s="181" t="s">
        <v>1293</v>
      </c>
    </row>
    <row r="63" spans="2:35" ht="30" x14ac:dyDescent="0.25">
      <c r="B63" s="175">
        <v>67</v>
      </c>
      <c r="C63" s="176" t="s">
        <v>147</v>
      </c>
      <c r="D63" s="177" t="s">
        <v>1242</v>
      </c>
      <c r="E63" s="177" t="s">
        <v>1689</v>
      </c>
      <c r="F63" s="177" t="s">
        <v>1506</v>
      </c>
      <c r="G63" s="178" t="s">
        <v>906</v>
      </c>
      <c r="H63" s="178"/>
      <c r="I63" s="180" t="s">
        <v>37</v>
      </c>
      <c r="J63" s="180" t="s">
        <v>1514</v>
      </c>
      <c r="K63" s="180" t="s">
        <v>1409</v>
      </c>
      <c r="L63" s="180" t="s">
        <v>1517</v>
      </c>
      <c r="M63" s="175" t="s">
        <v>1255</v>
      </c>
      <c r="N63" s="175" t="s">
        <v>1255</v>
      </c>
      <c r="O63" s="175" t="s">
        <v>34</v>
      </c>
      <c r="P63" s="175" t="s">
        <v>1549</v>
      </c>
      <c r="Q63" s="182" t="s">
        <v>1210</v>
      </c>
      <c r="R63" s="177" t="s">
        <v>1210</v>
      </c>
      <c r="S63" s="179" t="s">
        <v>253</v>
      </c>
      <c r="T63" s="179" t="s">
        <v>1753</v>
      </c>
      <c r="U63" s="179" t="s">
        <v>1261</v>
      </c>
      <c r="V63" s="179" t="s">
        <v>1561</v>
      </c>
      <c r="W63" s="177" t="s">
        <v>1211</v>
      </c>
      <c r="X63" s="177" t="s">
        <v>1211</v>
      </c>
      <c r="Y63" s="177" t="s">
        <v>966</v>
      </c>
      <c r="Z63" s="177">
        <v>1</v>
      </c>
      <c r="AA63" s="179" t="s">
        <v>1261</v>
      </c>
      <c r="AB63" s="179" t="s">
        <v>1561</v>
      </c>
      <c r="AC63" s="175">
        <f>LOOKUP(S63,VI_Diabetes_Gewichte!$A$2:$A$73,VI_Diabetes_Gewichte!$C$2:$C$73)</f>
        <v>7.3959871299999994E-2</v>
      </c>
      <c r="AD63" s="175">
        <f>LOOKUP(S63,VI_Diabetes_Gewichte!$A$2:$A$73,VI_Diabetes_Gewichte!$D$2:$D$73)</f>
        <v>1.4252079000000001E-2</v>
      </c>
      <c r="AE63" s="175">
        <v>1</v>
      </c>
      <c r="AF63" s="175"/>
      <c r="AG63" s="175"/>
      <c r="AH63" s="190" t="s">
        <v>1243</v>
      </c>
      <c r="AI63" s="181" t="s">
        <v>1293</v>
      </c>
    </row>
    <row r="64" spans="2:35" ht="45" x14ac:dyDescent="0.25">
      <c r="B64" s="175">
        <v>68</v>
      </c>
      <c r="C64" s="176" t="s">
        <v>162</v>
      </c>
      <c r="D64" s="177" t="s">
        <v>1245</v>
      </c>
      <c r="E64" s="177" t="s">
        <v>1690</v>
      </c>
      <c r="F64" s="177" t="s">
        <v>1507</v>
      </c>
      <c r="G64" s="178" t="s">
        <v>926</v>
      </c>
      <c r="H64" s="178"/>
      <c r="I64" s="180" t="s">
        <v>37</v>
      </c>
      <c r="J64" s="180" t="s">
        <v>1514</v>
      </c>
      <c r="K64" s="180" t="s">
        <v>1409</v>
      </c>
      <c r="L64" s="180" t="s">
        <v>1517</v>
      </c>
      <c r="M64" s="175" t="s">
        <v>1255</v>
      </c>
      <c r="N64" s="175" t="s">
        <v>1255</v>
      </c>
      <c r="O64" s="175" t="s">
        <v>34</v>
      </c>
      <c r="P64" s="175" t="s">
        <v>1549</v>
      </c>
      <c r="Q64" s="182" t="s">
        <v>907</v>
      </c>
      <c r="R64" s="177" t="s">
        <v>907</v>
      </c>
      <c r="S64" s="179" t="s">
        <v>329</v>
      </c>
      <c r="T64" s="179" t="s">
        <v>1753</v>
      </c>
      <c r="U64" s="179" t="s">
        <v>1425</v>
      </c>
      <c r="V64" s="179" t="s">
        <v>1560</v>
      </c>
      <c r="W64" s="177" t="s">
        <v>1226</v>
      </c>
      <c r="X64" s="177" t="s">
        <v>1226</v>
      </c>
      <c r="Y64" s="177" t="s">
        <v>967</v>
      </c>
      <c r="Z64" s="177">
        <v>1</v>
      </c>
      <c r="AA64" s="179" t="s">
        <v>1425</v>
      </c>
      <c r="AB64" s="179" t="s">
        <v>1560</v>
      </c>
      <c r="AC64" s="175">
        <f>LOOKUP(S64,VI_Diabetes_Gewichte!$A$2:$A$73,VI_Diabetes_Gewichte!$C$2:$C$73)</f>
        <v>7.5461095899999997E-2</v>
      </c>
      <c r="AD64" s="175">
        <f>LOOKUP(S64,VI_Diabetes_Gewichte!$A$2:$A$73,VI_Diabetes_Gewichte!$D$2:$D$73)</f>
        <v>1.4341360500000001E-2</v>
      </c>
      <c r="AE64" s="175">
        <v>1</v>
      </c>
      <c r="AF64" s="175"/>
      <c r="AG64" s="175"/>
      <c r="AH64" s="190" t="s">
        <v>1243</v>
      </c>
      <c r="AI64" s="181" t="s">
        <v>1293</v>
      </c>
    </row>
    <row r="65" spans="2:35" ht="45" x14ac:dyDescent="0.25">
      <c r="B65" s="175">
        <v>69</v>
      </c>
      <c r="C65" s="176" t="s">
        <v>152</v>
      </c>
      <c r="D65" s="177" t="s">
        <v>1246</v>
      </c>
      <c r="E65" s="177" t="s">
        <v>1406</v>
      </c>
      <c r="F65" s="177" t="s">
        <v>1508</v>
      </c>
      <c r="G65" s="178" t="s">
        <v>490</v>
      </c>
      <c r="H65" s="178"/>
      <c r="I65" s="180" t="s">
        <v>37</v>
      </c>
      <c r="J65" s="180" t="s">
        <v>1514</v>
      </c>
      <c r="K65" s="180" t="s">
        <v>1409</v>
      </c>
      <c r="L65" s="180" t="s">
        <v>1517</v>
      </c>
      <c r="M65" s="175" t="s">
        <v>1255</v>
      </c>
      <c r="N65" s="175" t="s">
        <v>1255</v>
      </c>
      <c r="O65" s="175" t="s">
        <v>34</v>
      </c>
      <c r="P65" s="175" t="s">
        <v>1549</v>
      </c>
      <c r="Q65" s="182" t="s">
        <v>927</v>
      </c>
      <c r="R65" s="177" t="s">
        <v>927</v>
      </c>
      <c r="S65" s="179" t="s">
        <v>227</v>
      </c>
      <c r="T65" s="179" t="s">
        <v>1753</v>
      </c>
      <c r="U65" s="179" t="s">
        <v>1425</v>
      </c>
      <c r="V65" s="179" t="s">
        <v>1560</v>
      </c>
      <c r="W65" s="177" t="s">
        <v>908</v>
      </c>
      <c r="X65" s="177" t="s">
        <v>908</v>
      </c>
      <c r="Y65" s="177" t="s">
        <v>289</v>
      </c>
      <c r="Z65" s="177">
        <v>1</v>
      </c>
      <c r="AA65" s="179" t="s">
        <v>1425</v>
      </c>
      <c r="AB65" s="179" t="s">
        <v>1560</v>
      </c>
      <c r="AC65" s="175">
        <f>LOOKUP(S65,VI_Diabetes_Gewichte!$A$2:$A$73,VI_Diabetes_Gewichte!$C$2:$C$73)</f>
        <v>6.9444128399999999E-2</v>
      </c>
      <c r="AD65" s="175">
        <f>LOOKUP(S65,VI_Diabetes_Gewichte!$A$2:$A$73,VI_Diabetes_Gewichte!$D$2:$D$73)</f>
        <v>1.3983516600000001E-2</v>
      </c>
      <c r="AE65" s="175">
        <v>1</v>
      </c>
      <c r="AF65" s="175"/>
      <c r="AG65" s="175"/>
      <c r="AH65" s="190" t="s">
        <v>1243</v>
      </c>
      <c r="AI65" s="181" t="s">
        <v>1293</v>
      </c>
    </row>
    <row r="66" spans="2:35" ht="43.9" customHeight="1" x14ac:dyDescent="0.25">
      <c r="B66" s="175">
        <v>70</v>
      </c>
      <c r="C66" s="176" t="s">
        <v>155</v>
      </c>
      <c r="D66" s="177" t="s">
        <v>1247</v>
      </c>
      <c r="E66" s="177" t="s">
        <v>1263</v>
      </c>
      <c r="F66" s="177" t="s">
        <v>1550</v>
      </c>
      <c r="G66" s="178" t="s">
        <v>930</v>
      </c>
      <c r="H66" s="178"/>
      <c r="I66" s="180" t="s">
        <v>37</v>
      </c>
      <c r="J66" s="180" t="s">
        <v>1514</v>
      </c>
      <c r="K66" s="180" t="s">
        <v>1409</v>
      </c>
      <c r="L66" s="180" t="s">
        <v>1517</v>
      </c>
      <c r="M66" s="175" t="s">
        <v>1260</v>
      </c>
      <c r="N66" s="175" t="s">
        <v>1260</v>
      </c>
      <c r="O66" s="175" t="s">
        <v>34</v>
      </c>
      <c r="P66" s="175" t="s">
        <v>1549</v>
      </c>
      <c r="Q66" s="182" t="s">
        <v>1750</v>
      </c>
      <c r="R66" s="177" t="s">
        <v>191</v>
      </c>
      <c r="S66" s="179" t="s">
        <v>190</v>
      </c>
      <c r="T66" s="179" t="s">
        <v>1753</v>
      </c>
      <c r="U66" s="179" t="s">
        <v>1260</v>
      </c>
      <c r="V66" s="179" t="s">
        <v>1561</v>
      </c>
      <c r="W66" s="177" t="s">
        <v>189</v>
      </c>
      <c r="X66" s="177" t="s">
        <v>189</v>
      </c>
      <c r="Y66" s="177" t="s">
        <v>110</v>
      </c>
      <c r="Z66" s="177">
        <v>1</v>
      </c>
      <c r="AA66" s="179" t="s">
        <v>1425</v>
      </c>
      <c r="AB66" s="179" t="s">
        <v>1560</v>
      </c>
      <c r="AC66" s="175">
        <f>LOOKUP(S66,VI_Diabetes_Gewichte!$A$2:$A$73,VI_Diabetes_Gewichte!$C$2:$C$73)</f>
        <v>7.0277235300000004E-2</v>
      </c>
      <c r="AD66" s="175">
        <f>LOOKUP(S66,VI_Diabetes_Gewichte!$A$2:$A$73,VI_Diabetes_Gewichte!$D$2:$D$73)</f>
        <v>1.4033063599999999E-2</v>
      </c>
      <c r="AE66" s="175">
        <v>1</v>
      </c>
      <c r="AF66" s="175"/>
      <c r="AG66" s="175"/>
      <c r="AH66" s="190" t="s">
        <v>1243</v>
      </c>
      <c r="AI66" s="181" t="s">
        <v>1331</v>
      </c>
    </row>
    <row r="67" spans="2:35" ht="40.15" customHeight="1" x14ac:dyDescent="0.25">
      <c r="B67" s="175">
        <v>71</v>
      </c>
      <c r="C67" s="176" t="s">
        <v>156</v>
      </c>
      <c r="D67" s="177" t="s">
        <v>1248</v>
      </c>
      <c r="E67" s="177" t="s">
        <v>1264</v>
      </c>
      <c r="F67" s="177" t="s">
        <v>1551</v>
      </c>
      <c r="G67" s="178" t="s">
        <v>934</v>
      </c>
      <c r="H67" s="178"/>
      <c r="I67" s="180" t="s">
        <v>37</v>
      </c>
      <c r="J67" s="180" t="s">
        <v>1514</v>
      </c>
      <c r="K67" s="180" t="s">
        <v>1409</v>
      </c>
      <c r="L67" s="180" t="s">
        <v>1517</v>
      </c>
      <c r="M67" s="175" t="s">
        <v>1260</v>
      </c>
      <c r="N67" s="175" t="s">
        <v>1260</v>
      </c>
      <c r="O67" s="175" t="s">
        <v>34</v>
      </c>
      <c r="P67" s="175" t="s">
        <v>1549</v>
      </c>
      <c r="Q67" s="182" t="s">
        <v>1750</v>
      </c>
      <c r="R67" s="177" t="s">
        <v>349</v>
      </c>
      <c r="S67" s="179" t="s">
        <v>190</v>
      </c>
      <c r="T67" s="179" t="s">
        <v>1753</v>
      </c>
      <c r="U67" s="179" t="s">
        <v>1260</v>
      </c>
      <c r="V67" s="179" t="s">
        <v>1561</v>
      </c>
      <c r="W67" s="177" t="s">
        <v>7</v>
      </c>
      <c r="X67" s="177" t="s">
        <v>7</v>
      </c>
      <c r="Y67" s="177" t="s">
        <v>120</v>
      </c>
      <c r="Z67" s="177">
        <v>1</v>
      </c>
      <c r="AA67" s="179" t="s">
        <v>1425</v>
      </c>
      <c r="AB67" s="179" t="s">
        <v>1561</v>
      </c>
      <c r="AC67" s="175">
        <f>LOOKUP(S67,VI_Diabetes_Gewichte!$A$2:$A$73,VI_Diabetes_Gewichte!$C$2:$C$73)</f>
        <v>7.0277235300000004E-2</v>
      </c>
      <c r="AD67" s="175">
        <f>LOOKUP(S67,VI_Diabetes_Gewichte!$A$2:$A$73,VI_Diabetes_Gewichte!$D$2:$D$73)</f>
        <v>1.4033063599999999E-2</v>
      </c>
      <c r="AE67" s="175">
        <v>1</v>
      </c>
      <c r="AF67" s="175"/>
      <c r="AG67" s="175"/>
      <c r="AH67" s="190" t="s">
        <v>1243</v>
      </c>
      <c r="AI67" s="181" t="s">
        <v>1331</v>
      </c>
    </row>
    <row r="68" spans="2:35" ht="30" x14ac:dyDescent="0.25">
      <c r="B68" s="175">
        <v>72</v>
      </c>
      <c r="C68" s="176" t="s">
        <v>159</v>
      </c>
      <c r="D68" s="177" t="s">
        <v>1565</v>
      </c>
      <c r="E68" s="177" t="s">
        <v>935</v>
      </c>
      <c r="F68" s="177" t="s">
        <v>1554</v>
      </c>
      <c r="G68" s="178" t="s">
        <v>1716</v>
      </c>
      <c r="H68" s="178"/>
      <c r="I68" s="180" t="s">
        <v>37</v>
      </c>
      <c r="J68" s="180" t="s">
        <v>1514</v>
      </c>
      <c r="K68" s="180" t="s">
        <v>1409</v>
      </c>
      <c r="L68" s="180" t="s">
        <v>1517</v>
      </c>
      <c r="M68" s="175" t="s">
        <v>1260</v>
      </c>
      <c r="N68" s="175" t="s">
        <v>1255</v>
      </c>
      <c r="O68" s="175" t="s">
        <v>34</v>
      </c>
      <c r="P68" s="175" t="s">
        <v>1549</v>
      </c>
      <c r="Q68" s="182" t="s">
        <v>1750</v>
      </c>
      <c r="R68" s="177" t="s">
        <v>349</v>
      </c>
      <c r="S68" s="179" t="s">
        <v>190</v>
      </c>
      <c r="T68" s="179" t="s">
        <v>1753</v>
      </c>
      <c r="U68" s="179" t="s">
        <v>1260</v>
      </c>
      <c r="V68" s="179" t="s">
        <v>1561</v>
      </c>
      <c r="W68" s="177" t="s">
        <v>1717</v>
      </c>
      <c r="X68" s="177" t="s">
        <v>1407</v>
      </c>
      <c r="Y68" s="177" t="s">
        <v>226</v>
      </c>
      <c r="Z68" s="177">
        <v>1</v>
      </c>
      <c r="AA68" s="179" t="s">
        <v>1260</v>
      </c>
      <c r="AB68" s="179" t="s">
        <v>1561</v>
      </c>
      <c r="AC68" s="175">
        <f>LOOKUP(S68,VI_Diabetes_Gewichte!$A$2:$A$73,VI_Diabetes_Gewichte!$C$2:$C$73)</f>
        <v>7.0277235300000004E-2</v>
      </c>
      <c r="AD68" s="175">
        <f>LOOKUP(S68,VI_Diabetes_Gewichte!$A$2:$A$73,VI_Diabetes_Gewichte!$D$2:$D$73)</f>
        <v>1.4033063599999999E-2</v>
      </c>
      <c r="AE68" s="175">
        <v>1</v>
      </c>
      <c r="AF68" s="175"/>
      <c r="AG68" s="175"/>
      <c r="AH68" s="190" t="s">
        <v>1243</v>
      </c>
      <c r="AI68" s="181" t="s">
        <v>1330</v>
      </c>
    </row>
    <row r="69" spans="2:35" ht="60" x14ac:dyDescent="0.25">
      <c r="B69" s="175">
        <v>80</v>
      </c>
      <c r="C69" s="176" t="s">
        <v>168</v>
      </c>
      <c r="D69" s="177" t="s">
        <v>1353</v>
      </c>
      <c r="E69" s="177" t="s">
        <v>1691</v>
      </c>
      <c r="F69" s="177" t="s">
        <v>1463</v>
      </c>
      <c r="G69" s="178" t="s">
        <v>886</v>
      </c>
      <c r="H69" s="178"/>
      <c r="I69" s="180" t="s">
        <v>1031</v>
      </c>
      <c r="J69" s="180" t="s">
        <v>1513</v>
      </c>
      <c r="K69" s="177" t="s">
        <v>1147</v>
      </c>
      <c r="L69" s="177" t="s">
        <v>1518</v>
      </c>
      <c r="M69" s="175" t="s">
        <v>1255</v>
      </c>
      <c r="N69" s="175" t="s">
        <v>1255</v>
      </c>
      <c r="O69" s="175" t="s">
        <v>34</v>
      </c>
      <c r="P69" s="175" t="s">
        <v>1549</v>
      </c>
      <c r="Q69" s="182" t="s">
        <v>887</v>
      </c>
      <c r="R69" s="177" t="s">
        <v>887</v>
      </c>
      <c r="S69" s="179" t="s">
        <v>92</v>
      </c>
      <c r="T69" s="179" t="s">
        <v>1753</v>
      </c>
      <c r="U69" s="179" t="s">
        <v>1425</v>
      </c>
      <c r="V69" s="179" t="s">
        <v>1560</v>
      </c>
      <c r="W69" s="177" t="s">
        <v>96</v>
      </c>
      <c r="X69" s="177" t="s">
        <v>96</v>
      </c>
      <c r="Y69" s="177" t="s">
        <v>949</v>
      </c>
      <c r="Z69" s="177">
        <v>1</v>
      </c>
      <c r="AA69" s="179" t="s">
        <v>1425</v>
      </c>
      <c r="AB69" s="179" t="s">
        <v>1560</v>
      </c>
      <c r="AC69" s="175">
        <f>LOOKUP(S69,VI_Diabetes_Gewichte!$A$2:$A$73,VI_Diabetes_Gewichte!$C$2:$C$73)</f>
        <v>1.0489194000000001E-6</v>
      </c>
      <c r="AD69" s="175">
        <f>LOOKUP(S69,VI_Diabetes_Gewichte!$A$2:$A$73,VI_Diabetes_Gewichte!$D$2:$D$73)</f>
        <v>1.05417694E-2</v>
      </c>
      <c r="AE69" s="175">
        <v>1</v>
      </c>
      <c r="AF69" s="175"/>
      <c r="AG69" s="175"/>
      <c r="AH69" s="190" t="s">
        <v>1243</v>
      </c>
      <c r="AI69" s="181" t="s">
        <v>1293</v>
      </c>
    </row>
    <row r="70" spans="2:35" ht="40.700000000000003" customHeight="1" x14ac:dyDescent="0.25">
      <c r="B70" s="175">
        <v>81</v>
      </c>
      <c r="C70" s="176" t="s">
        <v>132</v>
      </c>
      <c r="D70" s="177" t="s">
        <v>1354</v>
      </c>
      <c r="E70" s="177" t="s">
        <v>1693</v>
      </c>
      <c r="F70" s="177" t="s">
        <v>1462</v>
      </c>
      <c r="G70" s="178" t="s">
        <v>888</v>
      </c>
      <c r="H70" s="178"/>
      <c r="I70" s="180" t="s">
        <v>1031</v>
      </c>
      <c r="J70" s="180" t="s">
        <v>1513</v>
      </c>
      <c r="K70" s="177" t="s">
        <v>1147</v>
      </c>
      <c r="L70" s="177" t="s">
        <v>1518</v>
      </c>
      <c r="M70" s="175" t="s">
        <v>1255</v>
      </c>
      <c r="N70" s="175" t="s">
        <v>1255</v>
      </c>
      <c r="O70" s="175" t="s">
        <v>34</v>
      </c>
      <c r="P70" s="175" t="s">
        <v>1549</v>
      </c>
      <c r="Q70" s="182" t="s">
        <v>889</v>
      </c>
      <c r="R70" s="177" t="s">
        <v>889</v>
      </c>
      <c r="S70" s="179" t="s">
        <v>93</v>
      </c>
      <c r="T70" s="179" t="s">
        <v>1753</v>
      </c>
      <c r="U70" s="179" t="s">
        <v>1425</v>
      </c>
      <c r="V70" s="179" t="s">
        <v>1560</v>
      </c>
      <c r="W70" s="177" t="s">
        <v>1200</v>
      </c>
      <c r="X70" s="177" t="s">
        <v>1200</v>
      </c>
      <c r="Y70" s="177" t="s">
        <v>1023</v>
      </c>
      <c r="Z70" s="177">
        <v>1</v>
      </c>
      <c r="AA70" s="179" t="s">
        <v>1425</v>
      </c>
      <c r="AB70" s="179" t="s">
        <v>1560</v>
      </c>
      <c r="AC70" s="175">
        <f>LOOKUP(S70,VI_Diabetes_Gewichte!$A$2:$A$73,VI_Diabetes_Gewichte!$C$2:$C$73)</f>
        <v>5.65087243E-2</v>
      </c>
      <c r="AD70" s="175">
        <f>LOOKUP(S70,VI_Diabetes_Gewichte!$A$2:$A$73,VI_Diabetes_Gewichte!$D$2:$D$73)</f>
        <v>1.4058880899999999E-2</v>
      </c>
      <c r="AE70" s="175">
        <v>1</v>
      </c>
      <c r="AF70" s="175"/>
      <c r="AG70" s="175"/>
      <c r="AH70" s="190" t="s">
        <v>1243</v>
      </c>
      <c r="AI70" s="181" t="s">
        <v>1293</v>
      </c>
    </row>
    <row r="71" spans="2:35" ht="60" x14ac:dyDescent="0.25">
      <c r="B71" s="175">
        <v>82</v>
      </c>
      <c r="C71" s="176" t="s">
        <v>133</v>
      </c>
      <c r="D71" s="177" t="s">
        <v>1366</v>
      </c>
      <c r="E71" s="177" t="s">
        <v>1692</v>
      </c>
      <c r="F71" s="177" t="s">
        <v>1461</v>
      </c>
      <c r="G71" s="178" t="s">
        <v>890</v>
      </c>
      <c r="H71" s="178"/>
      <c r="I71" s="180" t="s">
        <v>1031</v>
      </c>
      <c r="J71" s="180" t="s">
        <v>1513</v>
      </c>
      <c r="K71" s="177" t="s">
        <v>1147</v>
      </c>
      <c r="L71" s="177" t="s">
        <v>1518</v>
      </c>
      <c r="M71" s="175" t="s">
        <v>1255</v>
      </c>
      <c r="N71" s="175" t="s">
        <v>1255</v>
      </c>
      <c r="O71" s="175" t="s">
        <v>34</v>
      </c>
      <c r="P71" s="175" t="s">
        <v>1549</v>
      </c>
      <c r="Q71" s="182" t="s">
        <v>891</v>
      </c>
      <c r="R71" s="177" t="s">
        <v>891</v>
      </c>
      <c r="S71" s="179" t="s">
        <v>95</v>
      </c>
      <c r="T71" s="179" t="s">
        <v>1753</v>
      </c>
      <c r="U71" s="179" t="s">
        <v>1425</v>
      </c>
      <c r="V71" s="179" t="s">
        <v>1560</v>
      </c>
      <c r="W71" s="177" t="s">
        <v>1291</v>
      </c>
      <c r="X71" s="177" t="s">
        <v>1291</v>
      </c>
      <c r="Y71" s="188" t="s">
        <v>1202</v>
      </c>
      <c r="Z71" s="188">
        <v>1</v>
      </c>
      <c r="AA71" s="179" t="s">
        <v>1425</v>
      </c>
      <c r="AB71" s="179" t="s">
        <v>1560</v>
      </c>
      <c r="AC71" s="175">
        <f>LOOKUP(S71,VI_Diabetes_Gewichte!$A$2:$A$73,VI_Diabetes_Gewichte!$C$2:$C$73)</f>
        <v>9.7776371000000001E-2</v>
      </c>
      <c r="AD71" s="175">
        <f>LOOKUP(S71,VI_Diabetes_Gewichte!$A$2:$A$73,VI_Diabetes_Gewichte!$D$2:$D$73)</f>
        <v>1.6809236299999999E-2</v>
      </c>
      <c r="AE71" s="175">
        <v>1</v>
      </c>
      <c r="AF71" s="175"/>
      <c r="AG71" s="175"/>
      <c r="AH71" s="190" t="s">
        <v>1243</v>
      </c>
      <c r="AI71" s="181" t="s">
        <v>1293</v>
      </c>
    </row>
    <row r="72" spans="2:35" ht="45" x14ac:dyDescent="0.25">
      <c r="B72" s="175">
        <v>83</v>
      </c>
      <c r="C72" s="176" t="s">
        <v>180</v>
      </c>
      <c r="D72" s="177" t="s">
        <v>1355</v>
      </c>
      <c r="E72" s="177" t="s">
        <v>1694</v>
      </c>
      <c r="F72" s="177" t="s">
        <v>1459</v>
      </c>
      <c r="G72" s="178" t="s">
        <v>893</v>
      </c>
      <c r="H72" s="178"/>
      <c r="I72" s="180" t="s">
        <v>1031</v>
      </c>
      <c r="J72" s="180" t="s">
        <v>1513</v>
      </c>
      <c r="K72" s="177" t="s">
        <v>1147</v>
      </c>
      <c r="L72" s="177" t="s">
        <v>1518</v>
      </c>
      <c r="M72" s="175" t="s">
        <v>1255</v>
      </c>
      <c r="N72" s="175" t="s">
        <v>1255</v>
      </c>
      <c r="O72" s="175" t="s">
        <v>34</v>
      </c>
      <c r="P72" s="175" t="s">
        <v>1549</v>
      </c>
      <c r="Q72" s="182" t="s">
        <v>894</v>
      </c>
      <c r="R72" s="177" t="s">
        <v>894</v>
      </c>
      <c r="S72" s="179" t="s">
        <v>285</v>
      </c>
      <c r="T72" s="179" t="s">
        <v>1753</v>
      </c>
      <c r="U72" s="179" t="s">
        <v>1425</v>
      </c>
      <c r="V72" s="179" t="s">
        <v>1560</v>
      </c>
      <c r="W72" s="177" t="s">
        <v>283</v>
      </c>
      <c r="X72" s="177" t="s">
        <v>283</v>
      </c>
      <c r="Y72" s="177" t="s">
        <v>948</v>
      </c>
      <c r="Z72" s="177">
        <v>1</v>
      </c>
      <c r="AA72" s="179" t="s">
        <v>1425</v>
      </c>
      <c r="AB72" s="179" t="s">
        <v>1560</v>
      </c>
      <c r="AC72" s="175">
        <f>LOOKUP(S72,VI_Diabetes_Gewichte!$A$2:$A$73,VI_Diabetes_Gewichte!$C$2:$C$73)</f>
        <v>4.4832276900000002E-2</v>
      </c>
      <c r="AD72" s="175">
        <f>LOOKUP(S72,VI_Diabetes_Gewichte!$A$2:$A$73,VI_Diabetes_Gewichte!$D$2:$D$73)</f>
        <v>1.32806833E-2</v>
      </c>
      <c r="AE72" s="175">
        <v>1</v>
      </c>
      <c r="AF72" s="175"/>
      <c r="AG72" s="175"/>
      <c r="AH72" s="190" t="s">
        <v>1243</v>
      </c>
      <c r="AI72" s="181" t="s">
        <v>1293</v>
      </c>
    </row>
    <row r="73" spans="2:35" ht="75" x14ac:dyDescent="0.25">
      <c r="B73" s="175">
        <v>84</v>
      </c>
      <c r="C73" s="176" t="s">
        <v>170</v>
      </c>
      <c r="D73" s="177" t="s">
        <v>1154</v>
      </c>
      <c r="E73" s="177" t="s">
        <v>1695</v>
      </c>
      <c r="F73" s="177" t="s">
        <v>1456</v>
      </c>
      <c r="G73" s="178" t="s">
        <v>1285</v>
      </c>
      <c r="H73" s="178"/>
      <c r="I73" s="177" t="s">
        <v>1031</v>
      </c>
      <c r="J73" s="177" t="s">
        <v>1513</v>
      </c>
      <c r="K73" s="177" t="s">
        <v>1147</v>
      </c>
      <c r="L73" s="177" t="s">
        <v>1518</v>
      </c>
      <c r="M73" s="175" t="s">
        <v>1600</v>
      </c>
      <c r="N73" s="175" t="s">
        <v>1255</v>
      </c>
      <c r="O73" s="175" t="s">
        <v>34</v>
      </c>
      <c r="P73" s="175" t="s">
        <v>1549</v>
      </c>
      <c r="Q73" s="182" t="s">
        <v>895</v>
      </c>
      <c r="R73" s="177" t="s">
        <v>895</v>
      </c>
      <c r="S73" s="179" t="s">
        <v>109</v>
      </c>
      <c r="T73" s="179" t="s">
        <v>45</v>
      </c>
      <c r="U73" s="179" t="s">
        <v>1375</v>
      </c>
      <c r="V73" s="179" t="s">
        <v>1561</v>
      </c>
      <c r="W73" s="177" t="s">
        <v>273</v>
      </c>
      <c r="X73" s="177" t="s">
        <v>273</v>
      </c>
      <c r="Y73" s="201" t="s">
        <v>946</v>
      </c>
      <c r="Z73" s="317" t="s">
        <v>996</v>
      </c>
      <c r="AA73" s="177" t="s">
        <v>1375</v>
      </c>
      <c r="AB73" s="179" t="s">
        <v>1561</v>
      </c>
      <c r="AC73" s="175">
        <f>LOOKUP(S73,VI_Diabetes_Gewichte!$A$2:$A$73,VI_Diabetes_Gewichte!$C$2:$C$73)</f>
        <v>5.37916695E-2</v>
      </c>
      <c r="AD73" s="175">
        <f>LOOKUP(S73,VI_Diabetes_Gewichte!$A$2:$A$73,VI_Diabetes_Gewichte!$D$2:$D$73)</f>
        <v>1.3877797900000001E-2</v>
      </c>
      <c r="AE73" s="175">
        <v>1</v>
      </c>
      <c r="AF73" s="175"/>
      <c r="AG73" s="175"/>
      <c r="AH73" s="190" t="s">
        <v>1243</v>
      </c>
      <c r="AI73" s="181" t="s">
        <v>1331</v>
      </c>
    </row>
    <row r="74" spans="2:35" ht="60" x14ac:dyDescent="0.25">
      <c r="B74" s="175">
        <v>85</v>
      </c>
      <c r="C74" s="176" t="s">
        <v>171</v>
      </c>
      <c r="D74" s="177" t="s">
        <v>1155</v>
      </c>
      <c r="E74" s="177" t="s">
        <v>1609</v>
      </c>
      <c r="F74" s="177" t="s">
        <v>1455</v>
      </c>
      <c r="G74" s="178" t="s">
        <v>1206</v>
      </c>
      <c r="H74" s="178"/>
      <c r="I74" s="177" t="s">
        <v>1031</v>
      </c>
      <c r="J74" s="177" t="s">
        <v>1513</v>
      </c>
      <c r="K74" s="177" t="s">
        <v>1147</v>
      </c>
      <c r="L74" s="177" t="s">
        <v>1518</v>
      </c>
      <c r="M74" s="175" t="s">
        <v>1255</v>
      </c>
      <c r="N74" s="175" t="s">
        <v>1255</v>
      </c>
      <c r="O74" s="175" t="s">
        <v>34</v>
      </c>
      <c r="P74" s="175" t="s">
        <v>1549</v>
      </c>
      <c r="Q74" s="182" t="s">
        <v>896</v>
      </c>
      <c r="R74" s="177" t="s">
        <v>896</v>
      </c>
      <c r="S74" s="179" t="s">
        <v>281</v>
      </c>
      <c r="T74" s="179" t="s">
        <v>1753</v>
      </c>
      <c r="U74" s="179" t="s">
        <v>1376</v>
      </c>
      <c r="V74" s="179" t="s">
        <v>1561</v>
      </c>
      <c r="W74" s="177" t="s">
        <v>486</v>
      </c>
      <c r="X74" s="177" t="s">
        <v>486</v>
      </c>
      <c r="Y74" s="177" t="s">
        <v>950</v>
      </c>
      <c r="Z74" s="177">
        <v>1</v>
      </c>
      <c r="AA74" s="179" t="s">
        <v>1376</v>
      </c>
      <c r="AB74" s="179" t="s">
        <v>1561</v>
      </c>
      <c r="AC74" s="175">
        <f>LOOKUP(S74,VI_Diabetes_Gewichte!$A$2:$A$73,VI_Diabetes_Gewichte!$C$2:$C$73)</f>
        <v>6.2443585500000003E-2</v>
      </c>
      <c r="AD74" s="175">
        <f>LOOKUP(S74,VI_Diabetes_Gewichte!$A$2:$A$73,VI_Diabetes_Gewichte!$D$2:$D$73)</f>
        <v>1.44544202E-2</v>
      </c>
      <c r="AE74" s="175">
        <v>1</v>
      </c>
      <c r="AF74" s="175"/>
      <c r="AG74" s="175"/>
      <c r="AH74" s="190" t="s">
        <v>1243</v>
      </c>
      <c r="AI74" s="181" t="s">
        <v>1293</v>
      </c>
    </row>
    <row r="75" spans="2:35" ht="60" x14ac:dyDescent="0.25">
      <c r="B75" s="175">
        <v>86</v>
      </c>
      <c r="C75" s="176" t="s">
        <v>181</v>
      </c>
      <c r="D75" s="177" t="s">
        <v>1156</v>
      </c>
      <c r="E75" s="177" t="s">
        <v>1610</v>
      </c>
      <c r="F75" s="177" t="s">
        <v>1454</v>
      </c>
      <c r="G75" s="178" t="s">
        <v>897</v>
      </c>
      <c r="H75" s="178"/>
      <c r="I75" s="180" t="s">
        <v>1031</v>
      </c>
      <c r="J75" s="180" t="s">
        <v>1513</v>
      </c>
      <c r="K75" s="177" t="s">
        <v>1147</v>
      </c>
      <c r="L75" s="177" t="s">
        <v>1518</v>
      </c>
      <c r="M75" s="175" t="s">
        <v>1255</v>
      </c>
      <c r="N75" s="175" t="s">
        <v>1255</v>
      </c>
      <c r="O75" s="175" t="s">
        <v>34</v>
      </c>
      <c r="P75" s="175" t="s">
        <v>1549</v>
      </c>
      <c r="Q75" s="182" t="s">
        <v>898</v>
      </c>
      <c r="R75" s="177" t="s">
        <v>898</v>
      </c>
      <c r="S75" s="179" t="s">
        <v>287</v>
      </c>
      <c r="T75" s="179" t="s">
        <v>1753</v>
      </c>
      <c r="U75" s="179" t="s">
        <v>1376</v>
      </c>
      <c r="V75" s="179" t="s">
        <v>1561</v>
      </c>
      <c r="W75" s="177" t="s">
        <v>286</v>
      </c>
      <c r="X75" s="177" t="s">
        <v>286</v>
      </c>
      <c r="Y75" s="177" t="s">
        <v>951</v>
      </c>
      <c r="Z75" s="177">
        <v>1</v>
      </c>
      <c r="AA75" s="179" t="s">
        <v>1376</v>
      </c>
      <c r="AB75" s="179" t="s">
        <v>1561</v>
      </c>
      <c r="AC75" s="175">
        <f>LOOKUP(S75,VI_Diabetes_Gewichte!$A$2:$A$73,VI_Diabetes_Gewichte!$C$2:$C$73)</f>
        <v>4.0726585099999997E-2</v>
      </c>
      <c r="AD75" s="175">
        <f>LOOKUP(S75,VI_Diabetes_Gewichte!$A$2:$A$73,VI_Diabetes_Gewichte!$D$2:$D$73)</f>
        <v>1.3007052200000001E-2</v>
      </c>
      <c r="AE75" s="175">
        <v>1</v>
      </c>
      <c r="AF75" s="175"/>
      <c r="AG75" s="175"/>
      <c r="AH75" s="190" t="s">
        <v>1243</v>
      </c>
      <c r="AI75" s="181" t="s">
        <v>1293</v>
      </c>
    </row>
    <row r="76" spans="2:35" ht="80.45" customHeight="1" x14ac:dyDescent="0.25">
      <c r="B76" s="175">
        <v>87</v>
      </c>
      <c r="C76" s="176" t="s">
        <v>163</v>
      </c>
      <c r="D76" s="177" t="s">
        <v>1157</v>
      </c>
      <c r="E76" s="177" t="s">
        <v>922</v>
      </c>
      <c r="F76" s="177" t="s">
        <v>1438</v>
      </c>
      <c r="G76" s="178" t="s">
        <v>330</v>
      </c>
      <c r="H76" s="178"/>
      <c r="I76" s="180" t="s">
        <v>1031</v>
      </c>
      <c r="J76" s="180" t="s">
        <v>1513</v>
      </c>
      <c r="K76" s="180" t="s">
        <v>1147</v>
      </c>
      <c r="L76" s="180" t="s">
        <v>1518</v>
      </c>
      <c r="M76" s="175" t="s">
        <v>1255</v>
      </c>
      <c r="N76" s="175" t="s">
        <v>1255</v>
      </c>
      <c r="O76" s="175" t="s">
        <v>34</v>
      </c>
      <c r="P76" s="175" t="s">
        <v>1549</v>
      </c>
      <c r="Q76" s="182" t="s">
        <v>337</v>
      </c>
      <c r="R76" s="177" t="s">
        <v>337</v>
      </c>
      <c r="S76" s="179" t="s">
        <v>338</v>
      </c>
      <c r="T76" s="179" t="s">
        <v>1753</v>
      </c>
      <c r="U76" s="179" t="s">
        <v>1425</v>
      </c>
      <c r="V76" s="179" t="s">
        <v>1560</v>
      </c>
      <c r="W76" s="177" t="s">
        <v>882</v>
      </c>
      <c r="X76" s="177" t="s">
        <v>882</v>
      </c>
      <c r="Y76" s="177" t="s">
        <v>45</v>
      </c>
      <c r="Z76" s="177">
        <v>1</v>
      </c>
      <c r="AA76" s="179" t="s">
        <v>1425</v>
      </c>
      <c r="AB76" s="179" t="s">
        <v>1560</v>
      </c>
      <c r="AC76" s="175">
        <f>LOOKUP(S76,VI_Diabetes_Gewichte!$A$2:$A$73,VI_Diabetes_Gewichte!$C$2:$C$73)</f>
        <v>9.5778469000000008E-3</v>
      </c>
      <c r="AD76" s="175">
        <f>LOOKUP(S76,VI_Diabetes_Gewichte!$A$2:$A$73,VI_Diabetes_Gewichte!$D$2:$D$73)</f>
        <v>1.09310894E-2</v>
      </c>
      <c r="AE76" s="175">
        <v>1</v>
      </c>
      <c r="AF76" s="175"/>
      <c r="AG76" s="175"/>
      <c r="AH76" s="190" t="s">
        <v>1243</v>
      </c>
      <c r="AI76" s="181" t="s">
        <v>1293</v>
      </c>
    </row>
    <row r="77" spans="2:35" ht="47.1" customHeight="1" x14ac:dyDescent="0.25">
      <c r="B77" s="175">
        <v>88</v>
      </c>
      <c r="C77" s="176" t="s">
        <v>164</v>
      </c>
      <c r="D77" s="177" t="s">
        <v>1158</v>
      </c>
      <c r="E77" s="177" t="s">
        <v>923</v>
      </c>
      <c r="F77" s="177" t="s">
        <v>1453</v>
      </c>
      <c r="G77" s="178" t="s">
        <v>336</v>
      </c>
      <c r="H77" s="178"/>
      <c r="I77" s="180" t="s">
        <v>1031</v>
      </c>
      <c r="J77" s="180" t="s">
        <v>1513</v>
      </c>
      <c r="K77" s="180" t="s">
        <v>1147</v>
      </c>
      <c r="L77" s="180" t="s">
        <v>1518</v>
      </c>
      <c r="M77" s="175" t="s">
        <v>1255</v>
      </c>
      <c r="N77" s="175" t="s">
        <v>1255</v>
      </c>
      <c r="O77" s="175" t="s">
        <v>34</v>
      </c>
      <c r="P77" s="175" t="s">
        <v>1549</v>
      </c>
      <c r="Q77" s="182" t="s">
        <v>341</v>
      </c>
      <c r="R77" s="177" t="s">
        <v>341</v>
      </c>
      <c r="S77" s="179" t="s">
        <v>342</v>
      </c>
      <c r="T77" s="179" t="s">
        <v>1753</v>
      </c>
      <c r="U77" s="179" t="s">
        <v>1425</v>
      </c>
      <c r="V77" s="179" t="s">
        <v>1560</v>
      </c>
      <c r="W77" s="177" t="s">
        <v>882</v>
      </c>
      <c r="X77" s="177" t="s">
        <v>882</v>
      </c>
      <c r="Y77" s="177" t="s">
        <v>45</v>
      </c>
      <c r="Z77" s="177">
        <v>1</v>
      </c>
      <c r="AA77" s="179" t="s">
        <v>1425</v>
      </c>
      <c r="AB77" s="179" t="s">
        <v>1560</v>
      </c>
      <c r="AC77" s="175">
        <f>LOOKUP(S77,VI_Diabetes_Gewichte!$A$2:$A$73,VI_Diabetes_Gewichte!$C$2:$C$73)</f>
        <v>5.98803849E-2</v>
      </c>
      <c r="AD77" s="175">
        <f>LOOKUP(S77,VI_Diabetes_Gewichte!$A$2:$A$73,VI_Diabetes_Gewichte!$D$2:$D$73)</f>
        <v>1.42835911E-2</v>
      </c>
      <c r="AE77" s="175">
        <v>1</v>
      </c>
      <c r="AF77" s="175"/>
      <c r="AG77" s="175"/>
      <c r="AH77" s="190" t="s">
        <v>1243</v>
      </c>
      <c r="AI77" s="181" t="s">
        <v>1545</v>
      </c>
    </row>
    <row r="78" spans="2:35" ht="45" x14ac:dyDescent="0.25">
      <c r="B78" s="175">
        <v>89</v>
      </c>
      <c r="C78" s="176" t="s">
        <v>1032</v>
      </c>
      <c r="D78" s="177" t="s">
        <v>1159</v>
      </c>
      <c r="E78" s="177" t="s">
        <v>924</v>
      </c>
      <c r="F78" s="177" t="s">
        <v>1440</v>
      </c>
      <c r="G78" s="178" t="s">
        <v>921</v>
      </c>
      <c r="H78" s="178"/>
      <c r="I78" s="180" t="s">
        <v>1031</v>
      </c>
      <c r="J78" s="180" t="s">
        <v>1513</v>
      </c>
      <c r="K78" s="180" t="s">
        <v>1147</v>
      </c>
      <c r="L78" s="180" t="s">
        <v>1518</v>
      </c>
      <c r="M78" s="175" t="s">
        <v>1255</v>
      </c>
      <c r="N78" s="175" t="s">
        <v>1255</v>
      </c>
      <c r="O78" s="175" t="s">
        <v>34</v>
      </c>
      <c r="P78" s="175" t="s">
        <v>1549</v>
      </c>
      <c r="Q78" s="182" t="s">
        <v>345</v>
      </c>
      <c r="R78" s="177" t="s">
        <v>345</v>
      </c>
      <c r="S78" s="179" t="s">
        <v>346</v>
      </c>
      <c r="T78" s="179" t="s">
        <v>1753</v>
      </c>
      <c r="U78" s="179" t="s">
        <v>1425</v>
      </c>
      <c r="V78" s="179" t="s">
        <v>1560</v>
      </c>
      <c r="W78" s="177" t="s">
        <v>882</v>
      </c>
      <c r="X78" s="177" t="s">
        <v>882</v>
      </c>
      <c r="Y78" s="177" t="s">
        <v>45</v>
      </c>
      <c r="Z78" s="177">
        <v>1</v>
      </c>
      <c r="AA78" s="179" t="s">
        <v>1425</v>
      </c>
      <c r="AB78" s="179" t="s">
        <v>1560</v>
      </c>
      <c r="AC78" s="175">
        <f>LOOKUP(S78,VI_Diabetes_Gewichte!$A$2:$A$73,VI_Diabetes_Gewichte!$C$2:$C$73)</f>
        <v>5.6549459199999999E-2</v>
      </c>
      <c r="AD78" s="175">
        <f>LOOKUP(S78,VI_Diabetes_Gewichte!$A$2:$A$73,VI_Diabetes_Gewichte!$D$2:$D$73)</f>
        <v>1.40615957E-2</v>
      </c>
      <c r="AE78" s="175">
        <v>1</v>
      </c>
      <c r="AF78" s="175"/>
      <c r="AG78" s="175"/>
      <c r="AH78" s="190" t="s">
        <v>1243</v>
      </c>
      <c r="AI78" s="181" t="s">
        <v>1546</v>
      </c>
    </row>
    <row r="79" spans="2:35" ht="45" x14ac:dyDescent="0.25">
      <c r="B79" s="175">
        <v>90</v>
      </c>
      <c r="C79" s="176" t="s">
        <v>172</v>
      </c>
      <c r="D79" s="177" t="s">
        <v>1160</v>
      </c>
      <c r="E79" s="177" t="s">
        <v>1299</v>
      </c>
      <c r="F79" s="177" t="s">
        <v>1479</v>
      </c>
      <c r="G79" s="178" t="s">
        <v>1696</v>
      </c>
      <c r="H79" s="178"/>
      <c r="I79" s="180" t="s">
        <v>1031</v>
      </c>
      <c r="J79" s="180" t="s">
        <v>1513</v>
      </c>
      <c r="K79" s="180" t="s">
        <v>1147</v>
      </c>
      <c r="L79" s="180" t="s">
        <v>1518</v>
      </c>
      <c r="M79" s="175" t="s">
        <v>1255</v>
      </c>
      <c r="N79" s="175" t="s">
        <v>1255</v>
      </c>
      <c r="O79" s="175" t="s">
        <v>34</v>
      </c>
      <c r="P79" s="175" t="s">
        <v>1549</v>
      </c>
      <c r="Q79" s="182" t="s">
        <v>899</v>
      </c>
      <c r="R79" s="177" t="s">
        <v>899</v>
      </c>
      <c r="S79" s="179" t="s">
        <v>289</v>
      </c>
      <c r="T79" s="179" t="s">
        <v>1753</v>
      </c>
      <c r="U79" s="179" t="s">
        <v>1425</v>
      </c>
      <c r="V79" s="179" t="s">
        <v>1560</v>
      </c>
      <c r="W79" s="177" t="s">
        <v>912</v>
      </c>
      <c r="X79" s="177" t="s">
        <v>912</v>
      </c>
      <c r="Y79" s="177" t="s">
        <v>45</v>
      </c>
      <c r="Z79" s="177">
        <v>1</v>
      </c>
      <c r="AA79" s="179" t="s">
        <v>1425</v>
      </c>
      <c r="AB79" s="179" t="s">
        <v>1560</v>
      </c>
      <c r="AC79" s="175">
        <f>LOOKUP(S79,VI_Diabetes_Gewichte!$A$2:$A$73,VI_Diabetes_Gewichte!$C$2:$C$73)</f>
        <v>5.2897484000000002E-2</v>
      </c>
      <c r="AD79" s="175">
        <f>LOOKUP(S79,VI_Diabetes_Gewichte!$A$2:$A$73,VI_Diabetes_Gewichte!$D$2:$D$73)</f>
        <v>1.38182033E-2</v>
      </c>
      <c r="AE79" s="175">
        <v>1</v>
      </c>
      <c r="AF79" s="175"/>
      <c r="AG79" s="175"/>
      <c r="AH79" s="190" t="s">
        <v>1243</v>
      </c>
      <c r="AI79" s="181" t="s">
        <v>1337</v>
      </c>
    </row>
    <row r="80" spans="2:35" ht="45" x14ac:dyDescent="0.25">
      <c r="B80" s="175">
        <v>91</v>
      </c>
      <c r="C80" s="176" t="s">
        <v>173</v>
      </c>
      <c r="D80" s="177" t="s">
        <v>1161</v>
      </c>
      <c r="E80" s="177" t="s">
        <v>1300</v>
      </c>
      <c r="F80" s="177" t="s">
        <v>1480</v>
      </c>
      <c r="G80" s="178" t="s">
        <v>1338</v>
      </c>
      <c r="H80" s="178"/>
      <c r="I80" s="180" t="s">
        <v>1031</v>
      </c>
      <c r="J80" s="180" t="s">
        <v>1513</v>
      </c>
      <c r="K80" s="180" t="s">
        <v>1147</v>
      </c>
      <c r="L80" s="180" t="s">
        <v>1518</v>
      </c>
      <c r="M80" s="175" t="s">
        <v>1255</v>
      </c>
      <c r="N80" s="175" t="s">
        <v>1255</v>
      </c>
      <c r="O80" s="175" t="s">
        <v>34</v>
      </c>
      <c r="P80" s="175" t="s">
        <v>1549</v>
      </c>
      <c r="Q80" s="182" t="s">
        <v>487</v>
      </c>
      <c r="R80" s="177" t="s">
        <v>487</v>
      </c>
      <c r="S80" s="179" t="s">
        <v>110</v>
      </c>
      <c r="T80" s="179" t="s">
        <v>1753</v>
      </c>
      <c r="U80" s="179" t="s">
        <v>1425</v>
      </c>
      <c r="V80" s="179" t="s">
        <v>1560</v>
      </c>
      <c r="W80" s="177" t="s">
        <v>912</v>
      </c>
      <c r="X80" s="177" t="s">
        <v>912</v>
      </c>
      <c r="Y80" s="177" t="s">
        <v>45</v>
      </c>
      <c r="Z80" s="177">
        <v>1</v>
      </c>
      <c r="AA80" s="179" t="s">
        <v>1425</v>
      </c>
      <c r="AB80" s="179" t="s">
        <v>1560</v>
      </c>
      <c r="AC80" s="175">
        <f>LOOKUP(S80,VI_Diabetes_Gewichte!$A$2:$A$73,VI_Diabetes_Gewichte!$C$2:$C$73)</f>
        <v>9.7775392999999994E-7</v>
      </c>
      <c r="AD80" s="175">
        <f>LOOKUP(S80,VI_Diabetes_Gewichte!$A$2:$A$73,VI_Diabetes_Gewichte!$D$2:$D$73)</f>
        <v>1.02928219E-2</v>
      </c>
      <c r="AE80" s="175">
        <v>1</v>
      </c>
      <c r="AF80" s="175"/>
      <c r="AG80" s="175"/>
      <c r="AH80" s="190" t="s">
        <v>1243</v>
      </c>
      <c r="AI80" s="181" t="s">
        <v>1337</v>
      </c>
    </row>
    <row r="81" spans="2:35" ht="60" x14ac:dyDescent="0.25">
      <c r="B81" s="175">
        <v>92</v>
      </c>
      <c r="C81" s="176" t="s">
        <v>174</v>
      </c>
      <c r="D81" s="177" t="s">
        <v>1162</v>
      </c>
      <c r="E81" s="177" t="s">
        <v>1758</v>
      </c>
      <c r="F81" s="177" t="s">
        <v>1481</v>
      </c>
      <c r="G81" s="178" t="s">
        <v>1697</v>
      </c>
      <c r="H81" s="178"/>
      <c r="I81" s="180" t="s">
        <v>1031</v>
      </c>
      <c r="J81" s="180" t="s">
        <v>1513</v>
      </c>
      <c r="K81" s="180" t="s">
        <v>1147</v>
      </c>
      <c r="L81" s="180" t="s">
        <v>1518</v>
      </c>
      <c r="M81" s="175" t="s">
        <v>1255</v>
      </c>
      <c r="N81" s="175" t="s">
        <v>1255</v>
      </c>
      <c r="O81" s="175" t="s">
        <v>34</v>
      </c>
      <c r="P81" s="175" t="s">
        <v>1549</v>
      </c>
      <c r="Q81" s="182" t="s">
        <v>1379</v>
      </c>
      <c r="R81" s="177" t="s">
        <v>1379</v>
      </c>
      <c r="S81" s="179" t="s">
        <v>120</v>
      </c>
      <c r="T81" s="179" t="s">
        <v>1753</v>
      </c>
      <c r="U81" s="179" t="s">
        <v>1257</v>
      </c>
      <c r="V81" s="179" t="s">
        <v>1561</v>
      </c>
      <c r="W81" s="177" t="s">
        <v>1256</v>
      </c>
      <c r="X81" s="177" t="s">
        <v>1256</v>
      </c>
      <c r="Y81" s="177" t="s">
        <v>952</v>
      </c>
      <c r="Z81" s="177">
        <v>1</v>
      </c>
      <c r="AA81" s="179" t="s">
        <v>1377</v>
      </c>
      <c r="AB81" s="179" t="s">
        <v>1561</v>
      </c>
      <c r="AC81" s="175">
        <f>LOOKUP(S81,VI_Diabetes_Gewichte!$A$2:$A$73,VI_Diabetes_Gewichte!$C$2:$C$73)</f>
        <v>5.82112225E-2</v>
      </c>
      <c r="AD81" s="175">
        <f>LOOKUP(S81,VI_Diabetes_Gewichte!$A$2:$A$73,VI_Diabetes_Gewichte!$D$2:$D$73)</f>
        <v>1.41723469E-2</v>
      </c>
      <c r="AE81" s="175">
        <v>1</v>
      </c>
      <c r="AF81" s="175"/>
      <c r="AG81" s="175"/>
      <c r="AH81" s="190" t="s">
        <v>1243</v>
      </c>
      <c r="AI81" s="181" t="s">
        <v>1293</v>
      </c>
    </row>
    <row r="82" spans="2:35" ht="42.6" customHeight="1" x14ac:dyDescent="0.25">
      <c r="B82" s="175">
        <v>93</v>
      </c>
      <c r="C82" s="176" t="s">
        <v>175</v>
      </c>
      <c r="D82" s="177" t="s">
        <v>1163</v>
      </c>
      <c r="E82" s="177" t="s">
        <v>1760</v>
      </c>
      <c r="F82" s="177" t="s">
        <v>1482</v>
      </c>
      <c r="G82" s="178" t="s">
        <v>488</v>
      </c>
      <c r="H82" s="178"/>
      <c r="I82" s="180" t="s">
        <v>1031</v>
      </c>
      <c r="J82" s="180" t="s">
        <v>1513</v>
      </c>
      <c r="K82" s="180" t="s">
        <v>1147</v>
      </c>
      <c r="L82" s="180" t="s">
        <v>1518</v>
      </c>
      <c r="M82" s="175" t="s">
        <v>1259</v>
      </c>
      <c r="N82" s="175" t="s">
        <v>1255</v>
      </c>
      <c r="O82" s="175" t="s">
        <v>34</v>
      </c>
      <c r="P82" s="175" t="s">
        <v>1549</v>
      </c>
      <c r="Q82" s="182" t="s">
        <v>212</v>
      </c>
      <c r="R82" s="177" t="s">
        <v>209</v>
      </c>
      <c r="S82" s="179" t="s">
        <v>226</v>
      </c>
      <c r="T82" s="179" t="s">
        <v>1753</v>
      </c>
      <c r="U82" s="179" t="s">
        <v>1373</v>
      </c>
      <c r="V82" s="179" t="s">
        <v>1561</v>
      </c>
      <c r="W82" s="177" t="s">
        <v>189</v>
      </c>
      <c r="X82" s="177" t="s">
        <v>189</v>
      </c>
      <c r="Y82" s="177" t="s">
        <v>110</v>
      </c>
      <c r="Z82" s="177">
        <v>1</v>
      </c>
      <c r="AA82" s="179" t="s">
        <v>1425</v>
      </c>
      <c r="AB82" s="179" t="s">
        <v>1560</v>
      </c>
      <c r="AC82" s="175">
        <f>LOOKUP(S82,VI_Diabetes_Gewichte!$A$2:$A$73,VI_Diabetes_Gewichte!$C$2:$C$73)</f>
        <v>4.71244621E-2</v>
      </c>
      <c r="AD82" s="175">
        <f>LOOKUP(S82,VI_Diabetes_Gewichte!$A$2:$A$73,VI_Diabetes_Gewichte!$D$2:$D$73)</f>
        <v>1.40615957E-2</v>
      </c>
      <c r="AE82" s="175">
        <v>1</v>
      </c>
      <c r="AF82" s="175"/>
      <c r="AG82" s="175"/>
      <c r="AH82" s="190" t="s">
        <v>1243</v>
      </c>
      <c r="AI82" s="181" t="s">
        <v>1298</v>
      </c>
    </row>
    <row r="83" spans="2:35" ht="45" x14ac:dyDescent="0.25">
      <c r="B83" s="175">
        <v>94</v>
      </c>
      <c r="C83" s="176" t="s">
        <v>176</v>
      </c>
      <c r="D83" s="177" t="s">
        <v>1164</v>
      </c>
      <c r="E83" s="177" t="s">
        <v>925</v>
      </c>
      <c r="F83" s="177" t="s">
        <v>1483</v>
      </c>
      <c r="G83" s="178" t="s">
        <v>489</v>
      </c>
      <c r="H83" s="178"/>
      <c r="I83" s="180" t="s">
        <v>1031</v>
      </c>
      <c r="J83" s="180" t="s">
        <v>1513</v>
      </c>
      <c r="K83" s="180" t="s">
        <v>1147</v>
      </c>
      <c r="L83" s="180" t="s">
        <v>1518</v>
      </c>
      <c r="M83" s="175" t="s">
        <v>1257</v>
      </c>
      <c r="N83" s="175" t="s">
        <v>1257</v>
      </c>
      <c r="O83" s="175" t="s">
        <v>34</v>
      </c>
      <c r="P83" s="175" t="s">
        <v>1549</v>
      </c>
      <c r="Q83" s="182" t="s">
        <v>7</v>
      </c>
      <c r="R83" s="177" t="s">
        <v>7</v>
      </c>
      <c r="S83" s="179" t="s">
        <v>120</v>
      </c>
      <c r="T83" s="179" t="s">
        <v>1753</v>
      </c>
      <c r="U83" s="179" t="s">
        <v>1257</v>
      </c>
      <c r="V83" s="179" t="s">
        <v>1561</v>
      </c>
      <c r="W83" s="177" t="s">
        <v>189</v>
      </c>
      <c r="X83" s="177" t="s">
        <v>189</v>
      </c>
      <c r="Y83" s="177" t="s">
        <v>110</v>
      </c>
      <c r="Z83" s="177">
        <v>1</v>
      </c>
      <c r="AA83" s="179" t="s">
        <v>1425</v>
      </c>
      <c r="AB83" s="179" t="s">
        <v>1560</v>
      </c>
      <c r="AC83" s="175">
        <f>LOOKUP(S83,VI_Diabetes_Gewichte!$A$2:$A$73,VI_Diabetes_Gewichte!$C$2:$C$73)</f>
        <v>5.82112225E-2</v>
      </c>
      <c r="AD83" s="175">
        <f>LOOKUP(S83,VI_Diabetes_Gewichte!$A$2:$A$73,VI_Diabetes_Gewichte!$D$2:$D$73)</f>
        <v>1.41723469E-2</v>
      </c>
      <c r="AE83" s="175">
        <v>1</v>
      </c>
      <c r="AF83" s="175"/>
      <c r="AG83" s="175"/>
      <c r="AH83" s="190" t="s">
        <v>1243</v>
      </c>
      <c r="AI83" s="181" t="s">
        <v>1293</v>
      </c>
    </row>
    <row r="84" spans="2:35" ht="45" x14ac:dyDescent="0.25">
      <c r="B84" s="175">
        <v>95</v>
      </c>
      <c r="C84" s="176" t="s">
        <v>153</v>
      </c>
      <c r="D84" s="177" t="s">
        <v>1165</v>
      </c>
      <c r="E84" s="177" t="s">
        <v>928</v>
      </c>
      <c r="F84" s="177" t="s">
        <v>1484</v>
      </c>
      <c r="G84" s="178" t="s">
        <v>932</v>
      </c>
      <c r="H84" s="178"/>
      <c r="I84" s="180" t="s">
        <v>1031</v>
      </c>
      <c r="J84" s="180" t="s">
        <v>1513</v>
      </c>
      <c r="K84" s="180" t="s">
        <v>1147</v>
      </c>
      <c r="L84" s="180" t="s">
        <v>1518</v>
      </c>
      <c r="M84" s="175" t="s">
        <v>1257</v>
      </c>
      <c r="N84" s="175" t="s">
        <v>1257</v>
      </c>
      <c r="O84" s="175" t="s">
        <v>34</v>
      </c>
      <c r="P84" s="175" t="s">
        <v>1549</v>
      </c>
      <c r="Q84" s="182" t="s">
        <v>1209</v>
      </c>
      <c r="R84" s="177" t="s">
        <v>1209</v>
      </c>
      <c r="S84" s="179" t="s">
        <v>291</v>
      </c>
      <c r="T84" s="179" t="s">
        <v>1753</v>
      </c>
      <c r="U84" s="179" t="s">
        <v>1257</v>
      </c>
      <c r="V84" s="179" t="s">
        <v>1561</v>
      </c>
      <c r="W84" s="177" t="s">
        <v>909</v>
      </c>
      <c r="X84" s="177" t="s">
        <v>909</v>
      </c>
      <c r="Y84" s="177" t="s">
        <v>289</v>
      </c>
      <c r="Z84" s="177">
        <v>1</v>
      </c>
      <c r="AA84" s="179" t="s">
        <v>1425</v>
      </c>
      <c r="AB84" s="179" t="s">
        <v>1560</v>
      </c>
      <c r="AC84" s="175">
        <f>LOOKUP(S84,VI_Diabetes_Gewichte!$A$2:$A$73,VI_Diabetes_Gewichte!$C$2:$C$73)</f>
        <v>4.9675210900000003E-2</v>
      </c>
      <c r="AD84" s="175">
        <f>LOOKUP(S84,VI_Diabetes_Gewichte!$A$2:$A$73,VI_Diabetes_Gewichte!$D$2:$D$73)</f>
        <v>1.3603449199999999E-2</v>
      </c>
      <c r="AE84" s="175">
        <v>1</v>
      </c>
      <c r="AF84" s="175"/>
      <c r="AG84" s="175"/>
      <c r="AH84" s="190" t="s">
        <v>1243</v>
      </c>
      <c r="AI84" s="181" t="s">
        <v>1293</v>
      </c>
    </row>
    <row r="85" spans="2:35" ht="45" x14ac:dyDescent="0.25">
      <c r="B85" s="175">
        <v>96</v>
      </c>
      <c r="C85" s="176" t="s">
        <v>131</v>
      </c>
      <c r="D85" s="177" t="s">
        <v>1166</v>
      </c>
      <c r="E85" s="177" t="s">
        <v>929</v>
      </c>
      <c r="F85" s="177" t="s">
        <v>1496</v>
      </c>
      <c r="G85" s="178" t="s">
        <v>931</v>
      </c>
      <c r="H85" s="178"/>
      <c r="I85" s="180" t="s">
        <v>1031</v>
      </c>
      <c r="J85" s="180" t="s">
        <v>1513</v>
      </c>
      <c r="K85" s="180" t="s">
        <v>1147</v>
      </c>
      <c r="L85" s="180" t="s">
        <v>1518</v>
      </c>
      <c r="M85" s="175" t="s">
        <v>1258</v>
      </c>
      <c r="N85" s="175" t="s">
        <v>1258</v>
      </c>
      <c r="O85" s="175" t="s">
        <v>34</v>
      </c>
      <c r="P85" s="175" t="s">
        <v>1549</v>
      </c>
      <c r="Q85" s="182" t="s">
        <v>1208</v>
      </c>
      <c r="R85" s="177" t="s">
        <v>1208</v>
      </c>
      <c r="S85" s="179" t="s">
        <v>282</v>
      </c>
      <c r="T85" s="179" t="s">
        <v>1753</v>
      </c>
      <c r="U85" s="179" t="s">
        <v>1258</v>
      </c>
      <c r="V85" s="179" t="s">
        <v>1561</v>
      </c>
      <c r="W85" s="177" t="s">
        <v>909</v>
      </c>
      <c r="X85" s="177" t="s">
        <v>909</v>
      </c>
      <c r="Y85" s="177" t="s">
        <v>289</v>
      </c>
      <c r="Z85" s="177">
        <v>1</v>
      </c>
      <c r="AA85" s="179" t="s">
        <v>1425</v>
      </c>
      <c r="AB85" s="179" t="s">
        <v>1560</v>
      </c>
      <c r="AC85" s="175">
        <f>LOOKUP(S85,VI_Diabetes_Gewichte!$A$2:$A$73,VI_Diabetes_Gewichte!$C$2:$C$73)</f>
        <v>5.2422302599999998E-2</v>
      </c>
      <c r="AD85" s="175">
        <f>LOOKUP(S85,VI_Diabetes_Gewichte!$A$2:$A$73,VI_Diabetes_Gewichte!$D$2:$D$73)</f>
        <v>1.3786534E-2</v>
      </c>
      <c r="AE85" s="175">
        <v>1</v>
      </c>
      <c r="AF85" s="175"/>
      <c r="AG85" s="175"/>
      <c r="AH85" s="190" t="s">
        <v>1243</v>
      </c>
      <c r="AI85" s="181" t="s">
        <v>1325</v>
      </c>
    </row>
    <row r="86" spans="2:35" ht="49.7" customHeight="1" x14ac:dyDescent="0.25">
      <c r="B86" s="175">
        <v>97</v>
      </c>
      <c r="C86" s="176" t="s">
        <v>154</v>
      </c>
      <c r="D86" s="177" t="s">
        <v>1167</v>
      </c>
      <c r="E86" s="177" t="s">
        <v>1759</v>
      </c>
      <c r="F86" s="177" t="s">
        <v>1485</v>
      </c>
      <c r="G86" s="178" t="s">
        <v>933</v>
      </c>
      <c r="H86" s="178"/>
      <c r="I86" s="180" t="s">
        <v>1031</v>
      </c>
      <c r="J86" s="180" t="s">
        <v>1513</v>
      </c>
      <c r="K86" s="180" t="s">
        <v>1147</v>
      </c>
      <c r="L86" s="180" t="s">
        <v>1518</v>
      </c>
      <c r="M86" s="175" t="s">
        <v>1259</v>
      </c>
      <c r="N86" s="175" t="s">
        <v>1259</v>
      </c>
      <c r="O86" s="175" t="s">
        <v>34</v>
      </c>
      <c r="P86" s="175" t="s">
        <v>1549</v>
      </c>
      <c r="Q86" s="182" t="s">
        <v>968</v>
      </c>
      <c r="R86" s="177" t="s">
        <v>968</v>
      </c>
      <c r="S86" s="179" t="s">
        <v>969</v>
      </c>
      <c r="T86" s="179" t="s">
        <v>1753</v>
      </c>
      <c r="U86" s="179" t="s">
        <v>1373</v>
      </c>
      <c r="V86" s="179" t="s">
        <v>1561</v>
      </c>
      <c r="W86" s="177" t="s">
        <v>909</v>
      </c>
      <c r="X86" s="177" t="s">
        <v>909</v>
      </c>
      <c r="Y86" s="177" t="s">
        <v>289</v>
      </c>
      <c r="Z86" s="177">
        <v>1</v>
      </c>
      <c r="AA86" s="179" t="s">
        <v>1425</v>
      </c>
      <c r="AB86" s="179" t="s">
        <v>1560</v>
      </c>
      <c r="AC86" s="175">
        <f>LOOKUP(S86,VI_Diabetes_Gewichte!$A$2:$A$73,VI_Diabetes_Gewichte!$C$2:$C$73)</f>
        <v>5.6549459199999999E-2</v>
      </c>
      <c r="AD86" s="175">
        <f>LOOKUP(S86,VI_Diabetes_Gewichte!$A$2:$A$73,VI_Diabetes_Gewichte!$D$2:$D$73)</f>
        <v>1.40615957E-2</v>
      </c>
      <c r="AE86" s="175">
        <v>1</v>
      </c>
      <c r="AF86" s="175"/>
      <c r="AG86" s="175"/>
      <c r="AH86" s="190" t="s">
        <v>1243</v>
      </c>
      <c r="AI86" s="181" t="s">
        <v>1302</v>
      </c>
    </row>
    <row r="87" spans="2:35" ht="45" x14ac:dyDescent="0.25">
      <c r="B87" s="175">
        <v>100</v>
      </c>
      <c r="C87" s="176" t="s">
        <v>143</v>
      </c>
      <c r="D87" s="201" t="s">
        <v>1370</v>
      </c>
      <c r="E87" s="177" t="s">
        <v>1044</v>
      </c>
      <c r="F87" s="177" t="s">
        <v>1486</v>
      </c>
      <c r="G87" s="178" t="s">
        <v>482</v>
      </c>
      <c r="H87" s="178"/>
      <c r="I87" s="177" t="s">
        <v>37</v>
      </c>
      <c r="J87" s="177" t="s">
        <v>1514</v>
      </c>
      <c r="K87" s="180" t="s">
        <v>1147</v>
      </c>
      <c r="L87" s="180" t="s">
        <v>1518</v>
      </c>
      <c r="M87" s="175" t="s">
        <v>1255</v>
      </c>
      <c r="N87" s="175" t="s">
        <v>1255</v>
      </c>
      <c r="O87" s="175" t="s">
        <v>34</v>
      </c>
      <c r="P87" s="175" t="s">
        <v>1549</v>
      </c>
      <c r="Q87" s="182" t="s">
        <v>1747</v>
      </c>
      <c r="R87" s="177" t="s">
        <v>1326</v>
      </c>
      <c r="S87" s="179" t="s">
        <v>238</v>
      </c>
      <c r="T87" s="179" t="s">
        <v>1753</v>
      </c>
      <c r="U87" s="179" t="s">
        <v>1425</v>
      </c>
      <c r="V87" s="179" t="s">
        <v>1560</v>
      </c>
      <c r="W87" s="177" t="s">
        <v>912</v>
      </c>
      <c r="X87" s="177" t="s">
        <v>912</v>
      </c>
      <c r="Y87" s="177" t="s">
        <v>45</v>
      </c>
      <c r="Z87" s="177">
        <v>1</v>
      </c>
      <c r="AA87" s="179" t="s">
        <v>1425</v>
      </c>
      <c r="AB87" s="179" t="s">
        <v>1560</v>
      </c>
      <c r="AC87" s="175">
        <f>LOOKUP(S87,VI_Diabetes_Gewichte!$A$2:$A$73,VI_Diabetes_Gewichte!$C$2:$C$73)</f>
        <v>6.14191132E-2</v>
      </c>
      <c r="AD87" s="175">
        <f>LOOKUP(S87,VI_Diabetes_Gewichte!$A$2:$A$73,VI_Diabetes_Gewichte!$D$2:$D$73)</f>
        <v>1.3506249200000001E-2</v>
      </c>
      <c r="AE87" s="175">
        <v>1</v>
      </c>
      <c r="AF87" s="175"/>
      <c r="AG87" s="175"/>
      <c r="AH87" s="190" t="s">
        <v>1319</v>
      </c>
      <c r="AI87" s="181" t="s">
        <v>1301</v>
      </c>
    </row>
    <row r="88" spans="2:35" ht="45" x14ac:dyDescent="0.25">
      <c r="B88" s="175">
        <v>101</v>
      </c>
      <c r="C88" s="176" t="s">
        <v>144</v>
      </c>
      <c r="D88" s="201" t="s">
        <v>1371</v>
      </c>
      <c r="E88" s="177" t="s">
        <v>1046</v>
      </c>
      <c r="F88" s="177" t="s">
        <v>1487</v>
      </c>
      <c r="G88" s="178" t="s">
        <v>483</v>
      </c>
      <c r="H88" s="178"/>
      <c r="I88" s="177" t="s">
        <v>37</v>
      </c>
      <c r="J88" s="177" t="s">
        <v>1514</v>
      </c>
      <c r="K88" s="180" t="s">
        <v>1147</v>
      </c>
      <c r="L88" s="180" t="s">
        <v>1518</v>
      </c>
      <c r="M88" s="175" t="s">
        <v>1255</v>
      </c>
      <c r="N88" s="175" t="s">
        <v>1255</v>
      </c>
      <c r="O88" s="175" t="s">
        <v>34</v>
      </c>
      <c r="P88" s="175" t="s">
        <v>1549</v>
      </c>
      <c r="Q88" s="182" t="s">
        <v>1746</v>
      </c>
      <c r="R88" s="177" t="s">
        <v>1327</v>
      </c>
      <c r="S88" s="179" t="s">
        <v>242</v>
      </c>
      <c r="T88" s="179" t="s">
        <v>1753</v>
      </c>
      <c r="U88" s="179" t="s">
        <v>1425</v>
      </c>
      <c r="V88" s="179" t="s">
        <v>1560</v>
      </c>
      <c r="W88" s="177" t="s">
        <v>912</v>
      </c>
      <c r="X88" s="177" t="s">
        <v>912</v>
      </c>
      <c r="Y88" s="177" t="s">
        <v>45</v>
      </c>
      <c r="Z88" s="177">
        <v>1</v>
      </c>
      <c r="AA88" s="179" t="s">
        <v>1425</v>
      </c>
      <c r="AB88" s="179" t="s">
        <v>1560</v>
      </c>
      <c r="AC88" s="175">
        <f>LOOKUP(S88,VI_Diabetes_Gewichte!$A$2:$A$73,VI_Diabetes_Gewichte!$C$2:$C$73)</f>
        <v>8.0517106000000005E-2</v>
      </c>
      <c r="AD88" s="175">
        <f>LOOKUP(S88,VI_Diabetes_Gewichte!$A$2:$A$73,VI_Diabetes_Gewichte!$D$2:$D$73)</f>
        <v>1.46420539E-2</v>
      </c>
      <c r="AE88" s="175">
        <v>1</v>
      </c>
      <c r="AF88" s="175"/>
      <c r="AG88" s="175"/>
      <c r="AH88" s="190" t="s">
        <v>1319</v>
      </c>
      <c r="AI88" s="181" t="s">
        <v>1301</v>
      </c>
    </row>
    <row r="89" spans="2:35" ht="45" x14ac:dyDescent="0.25">
      <c r="B89" s="175">
        <v>102</v>
      </c>
      <c r="C89" s="176" t="s">
        <v>145</v>
      </c>
      <c r="D89" s="177" t="s">
        <v>1359</v>
      </c>
      <c r="E89" s="177" t="s">
        <v>1047</v>
      </c>
      <c r="F89" s="177" t="s">
        <v>1489</v>
      </c>
      <c r="G89" s="178" t="s">
        <v>484</v>
      </c>
      <c r="H89" s="178"/>
      <c r="I89" s="177" t="s">
        <v>37</v>
      </c>
      <c r="J89" s="177" t="s">
        <v>1514</v>
      </c>
      <c r="K89" s="180" t="s">
        <v>1147</v>
      </c>
      <c r="L89" s="180" t="s">
        <v>1518</v>
      </c>
      <c r="M89" s="175" t="s">
        <v>1255</v>
      </c>
      <c r="N89" s="175" t="s">
        <v>1255</v>
      </c>
      <c r="O89" s="175" t="s">
        <v>34</v>
      </c>
      <c r="P89" s="175" t="s">
        <v>1549</v>
      </c>
      <c r="Q89" s="182" t="s">
        <v>1745</v>
      </c>
      <c r="R89" s="177" t="s">
        <v>1328</v>
      </c>
      <c r="S89" s="179" t="s">
        <v>243</v>
      </c>
      <c r="T89" s="179" t="s">
        <v>1753</v>
      </c>
      <c r="U89" s="179" t="s">
        <v>1425</v>
      </c>
      <c r="V89" s="179" t="s">
        <v>1560</v>
      </c>
      <c r="W89" s="177" t="s">
        <v>912</v>
      </c>
      <c r="X89" s="177" t="s">
        <v>912</v>
      </c>
      <c r="Y89" s="177" t="s">
        <v>45</v>
      </c>
      <c r="Z89" s="177">
        <v>1</v>
      </c>
      <c r="AA89" s="179" t="s">
        <v>1425</v>
      </c>
      <c r="AB89" s="179" t="s">
        <v>1560</v>
      </c>
      <c r="AC89" s="175">
        <f>LOOKUP(S89,VI_Diabetes_Gewichte!$A$2:$A$73,VI_Diabetes_Gewichte!$C$2:$C$73)</f>
        <v>6.24281577E-2</v>
      </c>
      <c r="AD89" s="175">
        <f>LOOKUP(S89,VI_Diabetes_Gewichte!$A$2:$A$73,VI_Diabetes_Gewichte!$D$2:$D$73)</f>
        <v>1.35662596E-2</v>
      </c>
      <c r="AE89" s="175">
        <v>1</v>
      </c>
      <c r="AF89" s="175"/>
      <c r="AG89" s="175"/>
      <c r="AH89" s="190" t="s">
        <v>1319</v>
      </c>
      <c r="AI89" s="181" t="s">
        <v>1301</v>
      </c>
    </row>
    <row r="90" spans="2:35" ht="30" x14ac:dyDescent="0.25">
      <c r="B90" s="175">
        <v>103</v>
      </c>
      <c r="C90" s="176" t="s">
        <v>146</v>
      </c>
      <c r="D90" s="177" t="s">
        <v>1360</v>
      </c>
      <c r="E90" s="177" t="s">
        <v>1048</v>
      </c>
      <c r="F90" s="177" t="s">
        <v>1490</v>
      </c>
      <c r="G90" s="178" t="s">
        <v>485</v>
      </c>
      <c r="H90" s="178"/>
      <c r="I90" s="177" t="s">
        <v>37</v>
      </c>
      <c r="J90" s="177" t="s">
        <v>1514</v>
      </c>
      <c r="K90" s="177" t="s">
        <v>1147</v>
      </c>
      <c r="L90" s="177" t="s">
        <v>1518</v>
      </c>
      <c r="M90" s="175" t="s">
        <v>1255</v>
      </c>
      <c r="N90" s="175" t="s">
        <v>1255</v>
      </c>
      <c r="O90" s="175" t="s">
        <v>34</v>
      </c>
      <c r="P90" s="175" t="s">
        <v>1549</v>
      </c>
      <c r="Q90" s="182" t="s">
        <v>1744</v>
      </c>
      <c r="R90" s="177" t="s">
        <v>1329</v>
      </c>
      <c r="S90" s="179" t="s">
        <v>244</v>
      </c>
      <c r="T90" s="179" t="s">
        <v>1753</v>
      </c>
      <c r="U90" s="179" t="s">
        <v>1425</v>
      </c>
      <c r="V90" s="179" t="s">
        <v>1560</v>
      </c>
      <c r="W90" s="177" t="s">
        <v>912</v>
      </c>
      <c r="X90" s="177" t="s">
        <v>912</v>
      </c>
      <c r="Y90" s="177" t="s">
        <v>45</v>
      </c>
      <c r="Z90" s="177">
        <v>1</v>
      </c>
      <c r="AA90" s="179" t="s">
        <v>1425</v>
      </c>
      <c r="AB90" s="179" t="s">
        <v>1560</v>
      </c>
      <c r="AC90" s="175">
        <f>LOOKUP(S90,VI_Diabetes_Gewichte!$A$2:$A$73,VI_Diabetes_Gewichte!$C$2:$C$73)</f>
        <v>6.8013531799999999E-2</v>
      </c>
      <c r="AD90" s="175">
        <f>LOOKUP(S90,VI_Diabetes_Gewichte!$A$2:$A$73,VI_Diabetes_Gewichte!$D$2:$D$73)</f>
        <v>1.38984355E-2</v>
      </c>
      <c r="AE90" s="175">
        <v>1</v>
      </c>
      <c r="AF90" s="175"/>
      <c r="AG90" s="175"/>
      <c r="AH90" s="190" t="s">
        <v>1319</v>
      </c>
      <c r="AI90" s="181" t="s">
        <v>1301</v>
      </c>
    </row>
    <row r="91" spans="2:35" ht="30.2" customHeight="1" x14ac:dyDescent="0.25">
      <c r="C91" s="37"/>
      <c r="D91" s="2"/>
      <c r="E91" s="18"/>
      <c r="F91" s="18"/>
      <c r="G91" s="10"/>
      <c r="H91" s="10"/>
      <c r="I91" s="9"/>
      <c r="J91" s="200"/>
      <c r="K91" s="9"/>
      <c r="L91" s="200"/>
      <c r="M91" s="155"/>
      <c r="N91" s="155"/>
      <c r="O91" s="155"/>
      <c r="P91" s="155"/>
      <c r="Q91" s="18"/>
      <c r="R91" s="18"/>
      <c r="S91" s="18"/>
      <c r="T91" s="18"/>
      <c r="U91" s="18"/>
      <c r="V91" s="18"/>
      <c r="W91" s="18"/>
      <c r="X91" s="18"/>
      <c r="Y91" s="18"/>
      <c r="Z91" s="18"/>
      <c r="AA91" s="18"/>
      <c r="AB91" s="18"/>
      <c r="AC91" s="155"/>
      <c r="AD91" s="155"/>
      <c r="AE91" s="155"/>
      <c r="AF91" s="155"/>
      <c r="AG91" s="155"/>
    </row>
    <row r="92" spans="2:35" x14ac:dyDescent="0.25">
      <c r="B92" s="110"/>
      <c r="C92" s="37"/>
      <c r="E92" s="2"/>
      <c r="F92" s="2"/>
      <c r="G92" s="10"/>
      <c r="H92" s="10"/>
      <c r="I92" s="9"/>
      <c r="J92" s="200"/>
      <c r="K92" s="9"/>
      <c r="L92" s="200"/>
      <c r="M92" s="155"/>
      <c r="N92" s="155"/>
      <c r="O92" s="155"/>
      <c r="P92" s="155"/>
      <c r="Q92" s="18"/>
      <c r="R92" s="18"/>
      <c r="S92" s="18"/>
      <c r="T92" s="18"/>
      <c r="U92" s="18"/>
      <c r="V92" s="18"/>
      <c r="W92" s="18"/>
      <c r="X92" s="18"/>
      <c r="Y92" s="18"/>
      <c r="Z92" s="18"/>
      <c r="AA92" s="18"/>
      <c r="AB92" s="18"/>
      <c r="AC92" s="155"/>
      <c r="AD92" s="155"/>
      <c r="AE92" s="155"/>
      <c r="AF92" s="155"/>
      <c r="AG92" s="155"/>
    </row>
    <row r="93" spans="2:35" x14ac:dyDescent="0.25">
      <c r="B93" s="110"/>
      <c r="C93" s="37"/>
      <c r="D93" s="18"/>
      <c r="E93" s="18"/>
      <c r="F93" s="18"/>
      <c r="G93" s="37"/>
      <c r="H93" s="37"/>
      <c r="I93" s="37"/>
      <c r="J93" s="37"/>
      <c r="K93" s="37"/>
      <c r="L93" s="37"/>
      <c r="M93" s="119"/>
      <c r="N93" s="119"/>
      <c r="O93" s="119"/>
      <c r="P93" s="119"/>
      <c r="Q93" s="37"/>
      <c r="R93" s="37"/>
      <c r="S93" s="37"/>
      <c r="T93" s="37"/>
      <c r="U93" s="37"/>
      <c r="V93" s="37"/>
      <c r="W93" s="37"/>
      <c r="X93" s="37"/>
      <c r="Y93" s="37"/>
      <c r="Z93" s="37"/>
      <c r="AA93" s="37"/>
      <c r="AB93" s="37"/>
      <c r="AC93" s="119"/>
      <c r="AD93" s="119"/>
      <c r="AE93" s="119"/>
      <c r="AF93" s="119"/>
      <c r="AG93" s="119"/>
    </row>
    <row r="94" spans="2:35" x14ac:dyDescent="0.25">
      <c r="B94" s="110"/>
      <c r="C94" s="37"/>
      <c r="D94" s="18"/>
      <c r="E94" s="18"/>
      <c r="F94" s="18"/>
      <c r="G94" s="37"/>
      <c r="H94" s="37"/>
      <c r="I94" s="37"/>
      <c r="J94" s="37"/>
      <c r="K94" s="37"/>
      <c r="L94" s="37"/>
      <c r="M94" s="119"/>
      <c r="N94" s="119"/>
      <c r="O94" s="119"/>
      <c r="P94" s="119"/>
      <c r="Q94" s="37"/>
      <c r="R94" s="37"/>
      <c r="S94" s="37"/>
      <c r="T94" s="37"/>
      <c r="U94" s="37"/>
      <c r="V94" s="37"/>
      <c r="W94" s="37"/>
      <c r="X94" s="37"/>
      <c r="Y94" s="37"/>
      <c r="Z94" s="37"/>
      <c r="AA94" s="37"/>
      <c r="AB94" s="37"/>
      <c r="AC94" s="119"/>
      <c r="AD94" s="119"/>
      <c r="AE94" s="119"/>
      <c r="AF94" s="119"/>
      <c r="AG94" s="119"/>
    </row>
    <row r="95" spans="2:35" x14ac:dyDescent="0.25">
      <c r="B95" s="110"/>
      <c r="C95" s="37"/>
      <c r="D95" s="18"/>
      <c r="E95" s="18"/>
      <c r="F95" s="18"/>
      <c r="G95" s="37"/>
      <c r="H95" s="37"/>
      <c r="I95" s="37"/>
      <c r="J95" s="37"/>
      <c r="K95" s="37"/>
      <c r="L95" s="37"/>
      <c r="M95" s="119"/>
      <c r="N95" s="119"/>
      <c r="O95" s="119"/>
      <c r="P95" s="119"/>
      <c r="Q95" s="37"/>
      <c r="R95" s="37"/>
      <c r="S95" s="37"/>
      <c r="T95" s="37"/>
      <c r="U95" s="37"/>
      <c r="V95" s="37"/>
      <c r="W95" s="37"/>
      <c r="X95" s="37"/>
      <c r="Y95" s="37"/>
      <c r="Z95" s="37"/>
      <c r="AA95" s="37"/>
      <c r="AB95" s="37"/>
      <c r="AC95" s="119"/>
      <c r="AD95" s="119"/>
      <c r="AE95" s="119"/>
      <c r="AF95" s="119"/>
      <c r="AG95" s="119"/>
    </row>
    <row r="96" spans="2:35" x14ac:dyDescent="0.25">
      <c r="B96" s="110"/>
      <c r="C96" s="37"/>
      <c r="D96" s="18"/>
      <c r="E96" s="18"/>
      <c r="F96" s="18"/>
      <c r="G96" s="37"/>
      <c r="H96" s="37"/>
      <c r="I96" s="37"/>
      <c r="J96" s="37"/>
      <c r="K96" s="37"/>
      <c r="L96" s="37"/>
      <c r="M96" s="119"/>
      <c r="N96" s="119"/>
      <c r="O96" s="119"/>
      <c r="P96" s="119"/>
      <c r="Q96" s="37"/>
      <c r="R96" s="37"/>
      <c r="S96" s="37"/>
      <c r="T96" s="37"/>
      <c r="U96" s="37"/>
      <c r="V96" s="37"/>
      <c r="W96" s="37"/>
      <c r="X96" s="37"/>
      <c r="Y96" s="37"/>
      <c r="Z96" s="37"/>
      <c r="AA96" s="37"/>
      <c r="AB96" s="37"/>
      <c r="AC96" s="119"/>
      <c r="AD96" s="119"/>
      <c r="AE96" s="119"/>
      <c r="AF96" s="119"/>
      <c r="AG96" s="119"/>
    </row>
    <row r="97" spans="2:33" x14ac:dyDescent="0.25">
      <c r="B97" s="110"/>
      <c r="C97" s="37"/>
      <c r="D97" s="18"/>
      <c r="E97" s="18"/>
      <c r="F97" s="18"/>
      <c r="G97" s="37"/>
      <c r="H97" s="37"/>
      <c r="I97" s="37"/>
      <c r="J97" s="37"/>
      <c r="K97" s="37"/>
      <c r="L97" s="37"/>
      <c r="M97" s="119"/>
      <c r="N97" s="119"/>
      <c r="O97" s="119"/>
      <c r="P97" s="119"/>
      <c r="Q97" s="37"/>
      <c r="R97" s="37"/>
      <c r="S97" s="37"/>
      <c r="T97" s="37"/>
      <c r="U97" s="37"/>
      <c r="V97" s="37"/>
      <c r="W97" s="37"/>
      <c r="X97" s="37"/>
      <c r="Y97" s="37"/>
      <c r="Z97" s="37"/>
      <c r="AA97" s="37"/>
      <c r="AB97" s="37"/>
      <c r="AC97" s="119"/>
      <c r="AD97" s="119"/>
      <c r="AE97" s="119"/>
      <c r="AF97" s="119"/>
      <c r="AG97" s="119"/>
    </row>
    <row r="98" spans="2:33" x14ac:dyDescent="0.25">
      <c r="B98" s="110"/>
      <c r="C98" s="37"/>
      <c r="D98" s="18"/>
      <c r="E98" s="18"/>
      <c r="F98" s="18"/>
      <c r="G98" s="10"/>
      <c r="H98" s="10"/>
      <c r="I98" s="9"/>
      <c r="J98" s="200"/>
      <c r="K98" s="9"/>
      <c r="L98" s="200"/>
      <c r="M98" s="155"/>
      <c r="N98" s="155"/>
      <c r="O98" s="155"/>
      <c r="P98" s="155"/>
      <c r="Q98" s="18"/>
      <c r="R98" s="18"/>
      <c r="S98" s="18"/>
      <c r="T98" s="18"/>
      <c r="U98" s="18"/>
      <c r="V98" s="18"/>
      <c r="W98" s="18"/>
      <c r="X98" s="18"/>
      <c r="Y98" s="18"/>
      <c r="Z98" s="18"/>
      <c r="AA98" s="18"/>
      <c r="AB98" s="18"/>
      <c r="AC98" s="155"/>
      <c r="AD98" s="155"/>
      <c r="AE98" s="155"/>
      <c r="AF98" s="155"/>
      <c r="AG98" s="155"/>
    </row>
    <row r="99" spans="2:33" x14ac:dyDescent="0.25">
      <c r="B99" s="110"/>
      <c r="C99" s="37"/>
      <c r="D99" s="18"/>
      <c r="E99" s="18"/>
      <c r="F99" s="18"/>
      <c r="G99" s="10"/>
      <c r="H99" s="10"/>
      <c r="I99" s="9"/>
      <c r="J99" s="200"/>
      <c r="K99" s="9"/>
      <c r="L99" s="200"/>
      <c r="M99" s="155"/>
      <c r="N99" s="155"/>
      <c r="O99" s="155"/>
      <c r="P99" s="155"/>
      <c r="Q99" s="18"/>
      <c r="R99" s="18"/>
      <c r="S99" s="18"/>
      <c r="T99" s="18"/>
      <c r="U99" s="18"/>
      <c r="V99" s="18"/>
      <c r="W99" s="18"/>
      <c r="X99" s="18"/>
      <c r="Y99" s="18"/>
      <c r="Z99" s="18"/>
      <c r="AA99" s="18"/>
      <c r="AB99" s="18"/>
      <c r="AC99" s="155"/>
      <c r="AD99" s="155"/>
      <c r="AE99" s="155"/>
      <c r="AF99" s="155"/>
      <c r="AG99" s="155"/>
    </row>
  </sheetData>
  <autoFilter ref="B1:AI90">
    <sortState ref="B2:AS82">
      <sortCondition descending="1" ref="AD2:AD87"/>
    </sortState>
  </autoFilter>
  <sortState ref="B2:AI87">
    <sortCondition ref="B2:B87"/>
    <sortCondition ref="K2:K87"/>
  </sortState>
  <dataValidations count="1">
    <dataValidation type="list" allowBlank="1" showInputMessage="1" showErrorMessage="1" sqref="AH2:AH90">
      <formula1>$AP$2:$AP$9</formula1>
    </dataValidation>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AL52"/>
  <sheetViews>
    <sheetView topLeftCell="B6" workbookViewId="0">
      <selection activeCell="J39" sqref="J39"/>
    </sheetView>
  </sheetViews>
  <sheetFormatPr baseColWidth="10" defaultColWidth="11.42578125" defaultRowHeight="15" x14ac:dyDescent="0.25"/>
  <cols>
    <col min="1" max="1" width="1.5703125" style="2" customWidth="1"/>
    <col min="2" max="2" width="2.5703125" style="2" customWidth="1"/>
    <col min="3" max="3" width="18.42578125" style="2" customWidth="1"/>
    <col min="4" max="4" width="10.28515625" style="2" customWidth="1"/>
    <col min="5" max="7" width="10.7109375" style="2" customWidth="1"/>
    <col min="8" max="8" width="21.85546875" style="2" customWidth="1"/>
    <col min="9" max="9" width="12.5703125" style="2" customWidth="1"/>
    <col min="10" max="10" width="9.5703125" style="2" customWidth="1"/>
    <col min="11" max="11" width="10.140625" style="2" customWidth="1"/>
    <col min="12" max="12" width="7.85546875" style="2" customWidth="1"/>
    <col min="13" max="13" width="7.42578125" style="2" customWidth="1"/>
    <col min="14" max="14" width="8.42578125" style="2" customWidth="1"/>
    <col min="15" max="15" width="13.5703125" style="2" customWidth="1"/>
    <col min="16" max="16" width="7.140625" style="2" bestFit="1" customWidth="1"/>
    <col min="17" max="17" width="6.140625" style="2" bestFit="1" customWidth="1"/>
    <col min="18" max="18" width="8.42578125" style="2" bestFit="1" customWidth="1"/>
    <col min="19" max="19" width="6.42578125" style="2" bestFit="1" customWidth="1"/>
    <col min="20" max="20" width="6.140625" style="2" bestFit="1" customWidth="1"/>
    <col min="21" max="21" width="8.42578125" style="2" bestFit="1" customWidth="1"/>
    <col min="22" max="22" width="6.42578125" style="2" bestFit="1" customWidth="1"/>
    <col min="23" max="23" width="7.140625" style="2" bestFit="1" customWidth="1"/>
    <col min="24" max="24" width="8.42578125" style="2" bestFit="1" customWidth="1"/>
    <col min="25" max="16384" width="11.42578125" style="2"/>
  </cols>
  <sheetData>
    <row r="1" spans="2:38" ht="8.1" customHeight="1" x14ac:dyDescent="0.25"/>
    <row r="2" spans="2:38" ht="14.65" customHeight="1" x14ac:dyDescent="0.3">
      <c r="C2" s="27" t="s">
        <v>1250</v>
      </c>
      <c r="L2" s="76"/>
    </row>
    <row r="3" spans="2:38" ht="15.6" customHeight="1" x14ac:dyDescent="0.3">
      <c r="C3" s="38" t="s">
        <v>1131</v>
      </c>
      <c r="D3" s="337">
        <v>41697</v>
      </c>
      <c r="E3" s="337"/>
      <c r="F3" s="61"/>
      <c r="G3" s="61"/>
      <c r="H3" s="61"/>
      <c r="I3" s="61"/>
      <c r="J3" s="61"/>
      <c r="K3" s="61"/>
      <c r="L3" s="61"/>
      <c r="M3" s="61"/>
      <c r="N3" s="61"/>
    </row>
    <row r="4" spans="2:38" ht="15.2" customHeight="1" x14ac:dyDescent="0.25">
      <c r="L4" s="38"/>
      <c r="M4" s="38"/>
      <c r="N4" s="38"/>
      <c r="O4" s="38"/>
      <c r="AG4" s="349" t="s">
        <v>1129</v>
      </c>
      <c r="AH4" s="349"/>
      <c r="AI4" s="349"/>
      <c r="AJ4" s="349"/>
      <c r="AK4" s="349"/>
      <c r="AL4" s="349"/>
    </row>
    <row r="5" spans="2:38" ht="14.25" x14ac:dyDescent="0.25">
      <c r="C5" s="8" t="s">
        <v>1132</v>
      </c>
    </row>
    <row r="6" spans="2:38" ht="49.7" customHeight="1" x14ac:dyDescent="0.25">
      <c r="C6" s="341" t="s">
        <v>1253</v>
      </c>
      <c r="D6" s="342"/>
      <c r="E6" s="40" t="s">
        <v>1266</v>
      </c>
      <c r="F6" s="40" t="s">
        <v>1267</v>
      </c>
      <c r="G6" s="147" t="s">
        <v>1268</v>
      </c>
    </row>
    <row r="7" spans="2:38" ht="16.350000000000001" customHeight="1" x14ac:dyDescent="0.25">
      <c r="B7" s="8"/>
      <c r="C7" s="343" t="s">
        <v>1252</v>
      </c>
      <c r="D7" s="343"/>
      <c r="E7" s="152">
        <v>0.99</v>
      </c>
      <c r="F7" s="152">
        <v>1.08</v>
      </c>
      <c r="G7" s="150">
        <f t="shared" ref="G7:G8" si="0">F7-E7</f>
        <v>9.000000000000008E-2</v>
      </c>
      <c r="H7" s="121"/>
      <c r="I7" s="336"/>
      <c r="J7" s="336"/>
    </row>
    <row r="8" spans="2:38" ht="15.2" customHeight="1" x14ac:dyDescent="0.25">
      <c r="B8" s="8"/>
      <c r="C8" s="343" t="s">
        <v>1126</v>
      </c>
      <c r="D8" s="343"/>
      <c r="E8" s="152">
        <v>0.99</v>
      </c>
      <c r="F8" s="152">
        <v>1.01</v>
      </c>
      <c r="G8" s="149">
        <f t="shared" si="0"/>
        <v>2.0000000000000018E-2</v>
      </c>
      <c r="H8" s="121"/>
      <c r="I8" s="346"/>
      <c r="J8" s="346"/>
    </row>
    <row r="9" spans="2:38" ht="14.45" customHeight="1" x14ac:dyDescent="0.25">
      <c r="B9" s="8"/>
      <c r="C9" s="343" t="s">
        <v>1303</v>
      </c>
      <c r="D9" s="343"/>
      <c r="E9" s="152">
        <v>1.01</v>
      </c>
      <c r="F9" s="152">
        <v>0.99</v>
      </c>
      <c r="G9" s="151">
        <f>F9-E9</f>
        <v>-2.0000000000000018E-2</v>
      </c>
      <c r="H9" s="20"/>
      <c r="I9" s="20"/>
      <c r="J9" s="20"/>
      <c r="K9" s="20"/>
      <c r="L9" s="20"/>
      <c r="M9" s="20"/>
      <c r="N9" s="20"/>
      <c r="O9" s="20"/>
      <c r="P9" s="20"/>
    </row>
    <row r="10" spans="2:38" ht="14.45" customHeight="1" x14ac:dyDescent="0.25">
      <c r="B10" s="8"/>
      <c r="C10" s="343" t="s">
        <v>1127</v>
      </c>
      <c r="D10" s="343"/>
      <c r="E10" s="152">
        <v>1</v>
      </c>
      <c r="F10" s="152">
        <v>1.0900000000000001</v>
      </c>
      <c r="G10" s="150">
        <f>F10-E10</f>
        <v>9.000000000000008E-2</v>
      </c>
      <c r="H10" s="20"/>
      <c r="I10" s="20"/>
      <c r="J10" s="20"/>
      <c r="K10" s="20"/>
      <c r="L10" s="20"/>
      <c r="M10" s="20"/>
      <c r="N10" s="20"/>
      <c r="O10" s="20"/>
      <c r="P10" s="20"/>
    </row>
    <row r="11" spans="2:38" ht="14.45" customHeight="1" x14ac:dyDescent="0.25">
      <c r="B11" s="8"/>
      <c r="C11" s="344" t="s">
        <v>1133</v>
      </c>
      <c r="D11" s="344"/>
      <c r="E11" s="153">
        <f>SUM(E7:E10)/4</f>
        <v>0.99750000000000005</v>
      </c>
      <c r="F11" s="153">
        <f>SUM(F7:F10)/4</f>
        <v>1.0425</v>
      </c>
      <c r="G11" s="148">
        <f>F11-E11</f>
        <v>4.4999999999999929E-2</v>
      </c>
      <c r="H11" s="20"/>
      <c r="I11" s="20"/>
      <c r="J11" s="20"/>
      <c r="K11" s="20"/>
      <c r="L11" s="20"/>
      <c r="M11" s="20"/>
      <c r="N11" s="20"/>
      <c r="O11" s="20"/>
      <c r="P11" s="20"/>
    </row>
    <row r="12" spans="2:38" ht="14.45" customHeight="1" x14ac:dyDescent="0.25">
      <c r="B12" s="8"/>
      <c r="C12" s="77" t="s">
        <v>1269</v>
      </c>
      <c r="G12" s="20"/>
      <c r="H12" s="20"/>
      <c r="I12" s="20"/>
      <c r="J12" s="20"/>
      <c r="K12" s="20"/>
      <c r="L12" s="20"/>
      <c r="M12" s="20"/>
      <c r="N12" s="20"/>
      <c r="O12" s="20"/>
      <c r="P12" s="20"/>
    </row>
    <row r="13" spans="2:38" ht="14.25" hidden="1" x14ac:dyDescent="0.25">
      <c r="C13" s="8" t="s">
        <v>1134</v>
      </c>
    </row>
    <row r="14" spans="2:38" ht="14.25" hidden="1" x14ac:dyDescent="0.25">
      <c r="B14" s="8"/>
      <c r="C14" s="67" t="s">
        <v>481</v>
      </c>
      <c r="D14" s="326" t="s">
        <v>1145</v>
      </c>
      <c r="E14" s="327"/>
      <c r="F14" s="327"/>
      <c r="G14" s="327"/>
      <c r="H14" s="327"/>
      <c r="I14" s="328"/>
      <c r="J14" s="37"/>
      <c r="K14" s="37"/>
      <c r="L14" s="37"/>
      <c r="M14" s="37"/>
      <c r="N14" s="37"/>
      <c r="O14" s="37"/>
    </row>
    <row r="15" spans="2:38" ht="14.25" hidden="1" x14ac:dyDescent="0.25">
      <c r="B15" s="8"/>
      <c r="C15" s="68"/>
      <c r="D15" s="326" t="s">
        <v>1135</v>
      </c>
      <c r="E15" s="327"/>
      <c r="F15" s="327"/>
      <c r="G15" s="328"/>
      <c r="H15" s="326" t="s">
        <v>1128</v>
      </c>
      <c r="I15" s="328"/>
      <c r="J15" s="37"/>
      <c r="K15" s="37"/>
      <c r="L15" s="37"/>
      <c r="M15" s="37"/>
      <c r="N15" s="37"/>
      <c r="O15" s="37"/>
    </row>
    <row r="16" spans="2:38" ht="15.2" hidden="1" customHeight="1" x14ac:dyDescent="0.25">
      <c r="B16" s="8"/>
      <c r="C16" s="68"/>
      <c r="D16" s="338" t="s">
        <v>1136</v>
      </c>
      <c r="E16" s="339"/>
      <c r="F16" s="338" t="s">
        <v>474</v>
      </c>
      <c r="G16" s="340"/>
      <c r="H16" s="326" t="s">
        <v>474</v>
      </c>
      <c r="I16" s="328"/>
      <c r="J16" s="10"/>
      <c r="K16" s="10"/>
      <c r="L16" s="345"/>
      <c r="M16" s="345"/>
      <c r="N16" s="345"/>
      <c r="O16" s="345"/>
    </row>
    <row r="17" spans="2:15" ht="14.25" hidden="1" x14ac:dyDescent="0.25">
      <c r="B17" s="8"/>
      <c r="C17" s="71" t="s">
        <v>1130</v>
      </c>
      <c r="D17" s="69" t="s">
        <v>1137</v>
      </c>
      <c r="E17" s="86" t="s">
        <v>1138</v>
      </c>
      <c r="F17" s="69" t="s">
        <v>1137</v>
      </c>
      <c r="G17" s="86" t="s">
        <v>1138</v>
      </c>
      <c r="H17" s="78" t="s">
        <v>1137</v>
      </c>
      <c r="I17" s="70" t="s">
        <v>1138</v>
      </c>
      <c r="J17" s="20"/>
      <c r="K17" s="62"/>
      <c r="L17" s="9"/>
      <c r="M17" s="18"/>
      <c r="N17" s="9"/>
      <c r="O17" s="9"/>
    </row>
    <row r="18" spans="2:15" ht="14.25" hidden="1" x14ac:dyDescent="0.25">
      <c r="B18" s="8"/>
      <c r="C18" s="321" t="s">
        <v>475</v>
      </c>
      <c r="D18" s="112">
        <v>1</v>
      </c>
      <c r="E18" s="105">
        <v>1</v>
      </c>
      <c r="F18" s="87">
        <v>3.0000000000000001E-3</v>
      </c>
      <c r="G18" s="87">
        <v>3.0000000000000001E-3</v>
      </c>
      <c r="H18" s="87">
        <v>3.0000000000000001E-3</v>
      </c>
      <c r="I18" s="91">
        <v>3.0000000000000001E-3</v>
      </c>
      <c r="J18" s="20"/>
      <c r="K18" s="25"/>
      <c r="L18" s="72"/>
      <c r="M18" s="24"/>
      <c r="N18" s="73"/>
      <c r="O18" s="25"/>
    </row>
    <row r="19" spans="2:15" s="81" customFormat="1" ht="11.65" hidden="1" x14ac:dyDescent="0.2">
      <c r="B19" s="79"/>
      <c r="C19" s="322"/>
      <c r="D19" s="104"/>
      <c r="E19" s="104"/>
      <c r="F19" s="80">
        <v>133</v>
      </c>
      <c r="G19" s="90">
        <v>126</v>
      </c>
      <c r="H19" s="80"/>
      <c r="I19" s="92"/>
      <c r="J19" s="89"/>
      <c r="K19" s="82"/>
      <c r="L19" s="83"/>
      <c r="M19" s="84"/>
      <c r="N19" s="85"/>
      <c r="O19" s="82"/>
    </row>
    <row r="20" spans="2:15" ht="16.350000000000001" hidden="1" customHeight="1" x14ac:dyDescent="0.25">
      <c r="B20" s="8"/>
      <c r="C20" s="86" t="s">
        <v>476</v>
      </c>
      <c r="D20" s="105">
        <v>1</v>
      </c>
      <c r="E20" s="105">
        <v>1</v>
      </c>
      <c r="F20" s="113">
        <v>3.3000000000000002E-2</v>
      </c>
      <c r="G20" s="87">
        <v>0.03</v>
      </c>
      <c r="H20" s="87">
        <v>3.1E-2</v>
      </c>
      <c r="I20" s="91">
        <v>0.03</v>
      </c>
      <c r="J20" s="20"/>
      <c r="K20" s="25"/>
      <c r="L20" s="72"/>
      <c r="M20" s="24"/>
      <c r="N20" s="73"/>
      <c r="O20" s="25"/>
    </row>
    <row r="21" spans="2:15" s="98" customFormat="1" ht="16.350000000000001" hidden="1" customHeight="1" x14ac:dyDescent="0.2">
      <c r="B21" s="94"/>
      <c r="C21" s="90"/>
      <c r="D21" s="104"/>
      <c r="E21" s="104"/>
      <c r="F21" s="90">
        <v>950</v>
      </c>
      <c r="G21" s="90">
        <v>870</v>
      </c>
      <c r="H21" s="90"/>
      <c r="I21" s="95"/>
      <c r="J21" s="96"/>
      <c r="K21" s="97"/>
      <c r="L21" s="97"/>
      <c r="M21" s="88"/>
      <c r="N21" s="88"/>
      <c r="O21" s="97"/>
    </row>
    <row r="22" spans="2:15" ht="14.45" hidden="1" customHeight="1" x14ac:dyDescent="0.25">
      <c r="C22" s="86" t="s">
        <v>477</v>
      </c>
      <c r="D22" s="103">
        <v>1.4</v>
      </c>
      <c r="E22" s="107">
        <v>0.9</v>
      </c>
      <c r="F22" s="113">
        <v>8.4000000000000005E-2</v>
      </c>
      <c r="G22" s="115">
        <v>7.9000000000000001E-2</v>
      </c>
      <c r="H22" s="87">
        <v>8.2000000000000003E-2</v>
      </c>
      <c r="I22" s="91">
        <v>8.4000000000000005E-2</v>
      </c>
      <c r="K22" s="25"/>
      <c r="L22" s="72"/>
      <c r="M22" s="24"/>
      <c r="N22" s="73"/>
      <c r="O22" s="25"/>
    </row>
    <row r="23" spans="2:15" s="98" customFormat="1" ht="14.45" hidden="1" customHeight="1" x14ac:dyDescent="0.2">
      <c r="C23" s="90"/>
      <c r="D23" s="104"/>
      <c r="E23" s="104"/>
      <c r="F23" s="90">
        <v>10020</v>
      </c>
      <c r="G23" s="90">
        <v>9800</v>
      </c>
      <c r="H23" s="90"/>
      <c r="I23" s="95"/>
      <c r="K23" s="97"/>
      <c r="L23" s="97"/>
      <c r="M23" s="88"/>
      <c r="N23" s="88"/>
      <c r="O23" s="97"/>
    </row>
    <row r="24" spans="2:15" ht="14.25" hidden="1" x14ac:dyDescent="0.25">
      <c r="C24" s="86" t="s">
        <v>478</v>
      </c>
      <c r="D24" s="105">
        <v>1</v>
      </c>
      <c r="E24" s="103">
        <v>1.1000000000000001</v>
      </c>
      <c r="F24" s="87">
        <v>0.15</v>
      </c>
      <c r="G24" s="87">
        <v>0.14699999999999999</v>
      </c>
      <c r="H24" s="87">
        <v>0.15</v>
      </c>
      <c r="I24" s="91">
        <v>0.14699999999999999</v>
      </c>
      <c r="K24" s="25"/>
      <c r="L24" s="72"/>
      <c r="M24" s="24"/>
      <c r="N24" s="73"/>
      <c r="O24" s="25"/>
    </row>
    <row r="25" spans="2:15" s="98" customFormat="1" ht="11.65" hidden="1" x14ac:dyDescent="0.2">
      <c r="C25" s="90"/>
      <c r="D25" s="104"/>
      <c r="E25" s="104"/>
      <c r="F25" s="90">
        <v>19670</v>
      </c>
      <c r="G25" s="90">
        <v>17000</v>
      </c>
      <c r="H25" s="90"/>
      <c r="I25" s="95"/>
      <c r="K25" s="97"/>
      <c r="L25" s="97"/>
      <c r="M25" s="88"/>
      <c r="N25" s="88"/>
      <c r="O25" s="97"/>
    </row>
    <row r="26" spans="2:15" ht="14.25" hidden="1" x14ac:dyDescent="0.25">
      <c r="C26" s="67" t="s">
        <v>479</v>
      </c>
      <c r="D26" s="105">
        <v>1</v>
      </c>
      <c r="E26" s="107">
        <v>0.9</v>
      </c>
      <c r="F26" s="87">
        <v>0.20100000000000001</v>
      </c>
      <c r="G26" s="87">
        <v>0.182</v>
      </c>
      <c r="H26" s="87">
        <v>0.20100000000000001</v>
      </c>
      <c r="I26" s="91">
        <v>0.182</v>
      </c>
      <c r="K26" s="25"/>
      <c r="L26" s="72"/>
      <c r="M26" s="24"/>
      <c r="N26" s="73"/>
      <c r="O26" s="25"/>
    </row>
    <row r="27" spans="2:15" s="98" customFormat="1" ht="11.65" hidden="1" x14ac:dyDescent="0.2">
      <c r="C27" s="90"/>
      <c r="D27" s="104"/>
      <c r="E27" s="104"/>
      <c r="F27" s="90">
        <v>11030</v>
      </c>
      <c r="G27" s="90">
        <v>9200</v>
      </c>
      <c r="H27" s="90"/>
      <c r="I27" s="95"/>
      <c r="K27" s="97"/>
      <c r="L27" s="97"/>
      <c r="M27" s="88"/>
      <c r="N27" s="88"/>
      <c r="O27" s="97"/>
    </row>
    <row r="28" spans="2:15" ht="14.25" hidden="1" x14ac:dyDescent="0.25">
      <c r="C28" s="111" t="s">
        <v>480</v>
      </c>
      <c r="D28" s="108">
        <v>1.2</v>
      </c>
      <c r="E28" s="109">
        <v>0.9</v>
      </c>
      <c r="F28" s="114">
        <v>8.1000000000000003E-2</v>
      </c>
      <c r="G28" s="93">
        <v>7.8E-2</v>
      </c>
      <c r="H28" s="87">
        <v>0.08</v>
      </c>
      <c r="I28" s="91">
        <v>7.8E-2</v>
      </c>
      <c r="K28" s="26"/>
      <c r="L28" s="72"/>
      <c r="M28" s="74"/>
      <c r="N28" s="75"/>
      <c r="O28" s="26"/>
    </row>
    <row r="29" spans="2:15" s="98" customFormat="1" ht="11.65" hidden="1" x14ac:dyDescent="0.2">
      <c r="C29" s="99"/>
      <c r="D29" s="106"/>
      <c r="E29" s="106"/>
      <c r="F29" s="100">
        <v>41671</v>
      </c>
      <c r="G29" s="100">
        <v>39916</v>
      </c>
      <c r="H29" s="90"/>
      <c r="I29" s="95"/>
      <c r="K29" s="101"/>
      <c r="L29" s="97"/>
      <c r="M29" s="102"/>
      <c r="N29" s="102"/>
      <c r="O29" s="101"/>
    </row>
    <row r="30" spans="2:15" ht="14.25" x14ac:dyDescent="0.25">
      <c r="C30" s="157"/>
      <c r="D30" s="30"/>
      <c r="E30" s="345"/>
      <c r="F30" s="345"/>
      <c r="G30" s="345"/>
      <c r="H30" s="62"/>
      <c r="I30" s="37"/>
      <c r="J30" s="37" t="s">
        <v>481</v>
      </c>
      <c r="K30" s="37"/>
      <c r="L30" s="62"/>
      <c r="M30" s="345"/>
      <c r="N30" s="345"/>
      <c r="O30" s="345"/>
    </row>
    <row r="31" spans="2:15" ht="14.25" x14ac:dyDescent="0.25">
      <c r="C31" s="20"/>
      <c r="D31" s="20"/>
      <c r="E31" s="20"/>
      <c r="F31" s="20"/>
      <c r="G31" s="25"/>
      <c r="H31" s="63"/>
      <c r="I31" s="63"/>
      <c r="J31" s="25"/>
      <c r="K31" s="63"/>
      <c r="L31" s="63"/>
      <c r="M31" s="9"/>
      <c r="N31" s="9"/>
    </row>
    <row r="32" spans="2:15" x14ac:dyDescent="0.25">
      <c r="C32" s="66" t="s">
        <v>1273</v>
      </c>
      <c r="E32" s="129"/>
      <c r="F32" s="129"/>
      <c r="H32" s="2">
        <v>1</v>
      </c>
      <c r="I32" s="2" t="s">
        <v>1272</v>
      </c>
      <c r="J32" s="64"/>
      <c r="K32" s="351"/>
      <c r="L32" s="351"/>
      <c r="M32" s="350"/>
      <c r="N32" s="350"/>
    </row>
    <row r="33" spans="3:15" ht="47.65" customHeight="1" x14ac:dyDescent="0.25">
      <c r="C33" s="159" t="s">
        <v>1278</v>
      </c>
      <c r="D33" s="160" t="s">
        <v>1274</v>
      </c>
      <c r="E33" s="160" t="s">
        <v>1275</v>
      </c>
      <c r="F33" s="160" t="s">
        <v>1276</v>
      </c>
      <c r="G33" s="160" t="s">
        <v>1277</v>
      </c>
      <c r="H33" s="161" t="s">
        <v>1251</v>
      </c>
      <c r="I33" s="158"/>
      <c r="J33" s="20"/>
      <c r="K33" s="20"/>
      <c r="L33" s="20"/>
      <c r="M33" s="20"/>
      <c r="N33" s="20"/>
    </row>
    <row r="34" spans="3:15" ht="14.25" x14ac:dyDescent="0.25">
      <c r="C34" s="162" t="s">
        <v>1270</v>
      </c>
      <c r="D34" s="163">
        <v>0.30199999999999999</v>
      </c>
      <c r="E34" s="163">
        <v>0.30299999999999999</v>
      </c>
      <c r="F34" s="163">
        <f>D34-E34</f>
        <v>-1.0000000000000009E-3</v>
      </c>
      <c r="G34" s="136">
        <f>F34/D34</f>
        <v>-3.3112582781456984E-3</v>
      </c>
      <c r="H34" s="170">
        <f>1+(G34*H32)</f>
        <v>0.99668874172185429</v>
      </c>
      <c r="I34" s="20"/>
      <c r="J34" s="124"/>
      <c r="K34" s="124"/>
      <c r="L34" s="124"/>
      <c r="M34" s="125"/>
      <c r="N34" s="125"/>
      <c r="O34" s="20"/>
    </row>
    <row r="35" spans="3:15" ht="14.25" x14ac:dyDescent="0.25">
      <c r="C35" s="135" t="s">
        <v>1271</v>
      </c>
      <c r="D35" s="136">
        <v>0.33400000000000002</v>
      </c>
      <c r="E35" s="136">
        <v>0.30399999999999999</v>
      </c>
      <c r="F35" s="163">
        <f>D35-E35</f>
        <v>3.0000000000000027E-2</v>
      </c>
      <c r="G35" s="136">
        <f>F35/D35</f>
        <v>8.9820359281437195E-2</v>
      </c>
      <c r="H35" s="169">
        <f>(-G34+G35)*H32</f>
        <v>9.3131617559582894E-2</v>
      </c>
      <c r="I35" s="20"/>
      <c r="J35" s="126"/>
      <c r="K35" s="126"/>
      <c r="L35" s="126"/>
      <c r="M35" s="125"/>
      <c r="N35" s="125"/>
      <c r="O35" s="20"/>
    </row>
    <row r="36" spans="3:15" ht="14.25" hidden="1" x14ac:dyDescent="0.25">
      <c r="C36" s="130">
        <v>2012</v>
      </c>
      <c r="D36" s="131">
        <v>0.34</v>
      </c>
      <c r="E36" s="131">
        <v>0.30599999999999999</v>
      </c>
      <c r="F36" s="131">
        <v>-3.5999999999999997E-2</v>
      </c>
      <c r="G36" s="138">
        <f>F36/D36</f>
        <v>-0.10588235294117646</v>
      </c>
      <c r="H36" s="130"/>
      <c r="J36" s="127"/>
      <c r="K36" s="127"/>
      <c r="L36" s="127"/>
      <c r="M36" s="120"/>
      <c r="N36" s="128"/>
    </row>
    <row r="37" spans="3:15" ht="14.25" x14ac:dyDescent="0.25">
      <c r="D37" s="139"/>
      <c r="E37" s="139"/>
      <c r="F37" s="140">
        <f>F35+F34</f>
        <v>2.9000000000000026E-2</v>
      </c>
      <c r="G37" s="20"/>
      <c r="H37" s="141"/>
      <c r="I37" s="20"/>
      <c r="J37" s="25"/>
      <c r="K37" s="346"/>
      <c r="L37" s="346"/>
      <c r="M37" s="345"/>
      <c r="N37" s="345"/>
    </row>
    <row r="38" spans="3:15" x14ac:dyDescent="0.25">
      <c r="C38" s="66" t="s">
        <v>1279</v>
      </c>
      <c r="E38" s="129"/>
      <c r="F38" s="129"/>
      <c r="G38" s="129"/>
      <c r="H38" s="2">
        <v>1</v>
      </c>
      <c r="I38" s="143"/>
      <c r="J38" s="25"/>
      <c r="K38" s="143"/>
      <c r="L38" s="143"/>
      <c r="M38" s="345"/>
      <c r="N38" s="345"/>
    </row>
    <row r="39" spans="3:15" ht="42.75" x14ac:dyDescent="0.25">
      <c r="C39" s="133" t="s">
        <v>1280</v>
      </c>
      <c r="D39" s="134" t="s">
        <v>1274</v>
      </c>
      <c r="E39" s="134" t="s">
        <v>1275</v>
      </c>
      <c r="F39" s="134" t="s">
        <v>1276</v>
      </c>
      <c r="G39" s="134" t="s">
        <v>1277</v>
      </c>
      <c r="H39" s="142" t="s">
        <v>1251</v>
      </c>
      <c r="I39" s="144"/>
      <c r="J39" s="122"/>
      <c r="K39" s="144"/>
      <c r="L39" s="144"/>
      <c r="M39" s="350"/>
      <c r="N39" s="350"/>
    </row>
    <row r="40" spans="3:15" ht="14.25" x14ac:dyDescent="0.25">
      <c r="C40" s="162" t="s">
        <v>1270</v>
      </c>
      <c r="D40" s="132">
        <v>0.752</v>
      </c>
      <c r="E40" s="132">
        <v>0.76</v>
      </c>
      <c r="F40" s="163">
        <f>D40-E40</f>
        <v>-8.0000000000000071E-3</v>
      </c>
      <c r="G40" s="136">
        <f>F40/D40</f>
        <v>-1.0638297872340436E-2</v>
      </c>
      <c r="H40" s="170">
        <f>1+(G40*H38)</f>
        <v>0.98936170212765961</v>
      </c>
      <c r="I40" s="20"/>
      <c r="J40" s="20"/>
      <c r="K40" s="20"/>
      <c r="L40" s="20"/>
      <c r="M40" s="20"/>
      <c r="N40" s="20"/>
    </row>
    <row r="41" spans="3:15" ht="14.25" x14ac:dyDescent="0.25">
      <c r="C41" s="135" t="s">
        <v>1271</v>
      </c>
      <c r="D41" s="136">
        <v>0.80400000000000005</v>
      </c>
      <c r="E41" s="136">
        <v>0.77400000000000002</v>
      </c>
      <c r="F41" s="163">
        <f>D41-E41</f>
        <v>3.0000000000000027E-2</v>
      </c>
      <c r="G41" s="136">
        <f>F41/D41</f>
        <v>3.7313432835820927E-2</v>
      </c>
      <c r="H41" s="169">
        <f>(-G40+G41)*H38</f>
        <v>4.7951730708161361E-2</v>
      </c>
      <c r="I41" s="137"/>
      <c r="J41" s="146"/>
      <c r="K41" s="137"/>
      <c r="L41" s="137"/>
      <c r="M41" s="137"/>
      <c r="N41" s="137"/>
    </row>
    <row r="42" spans="3:15" ht="14.25" x14ac:dyDescent="0.25">
      <c r="C42" s="118"/>
      <c r="D42" s="118"/>
      <c r="E42" s="118"/>
      <c r="F42" s="118"/>
      <c r="G42" s="38"/>
      <c r="H42" s="38"/>
      <c r="I42" s="38"/>
      <c r="J42" s="119"/>
      <c r="K42" s="38"/>
      <c r="L42" s="38"/>
      <c r="M42" s="65"/>
      <c r="N42" s="65"/>
    </row>
    <row r="43" spans="3:15" x14ac:dyDescent="0.25">
      <c r="C43" s="66" t="s">
        <v>1282</v>
      </c>
      <c r="E43" s="129"/>
      <c r="F43" s="129"/>
      <c r="G43" s="129"/>
      <c r="H43" s="2">
        <v>-1</v>
      </c>
      <c r="I43" s="37"/>
      <c r="J43" s="120"/>
      <c r="K43" s="37"/>
      <c r="L43" s="37"/>
      <c r="M43" s="345"/>
      <c r="N43" s="345"/>
    </row>
    <row r="44" spans="3:15" ht="42.75" x14ac:dyDescent="0.25">
      <c r="C44" s="133" t="s">
        <v>1283</v>
      </c>
      <c r="D44" s="134" t="s">
        <v>1274</v>
      </c>
      <c r="E44" s="134" t="s">
        <v>1275</v>
      </c>
      <c r="F44" s="134" t="s">
        <v>1276</v>
      </c>
      <c r="G44" s="134" t="s">
        <v>1277</v>
      </c>
      <c r="H44" s="142" t="s">
        <v>1251</v>
      </c>
    </row>
    <row r="45" spans="3:15" ht="14.25" x14ac:dyDescent="0.25">
      <c r="C45" s="162" t="s">
        <v>1270</v>
      </c>
      <c r="D45" s="132">
        <v>0.52200000000000002</v>
      </c>
      <c r="E45" s="132">
        <v>0.53</v>
      </c>
      <c r="F45" s="163">
        <f>D45-E45</f>
        <v>-8.0000000000000071E-3</v>
      </c>
      <c r="G45" s="136">
        <f>F45/D45</f>
        <v>-1.5325670498084304E-2</v>
      </c>
      <c r="H45" s="170">
        <f>1+(G45*H43)</f>
        <v>1.0153256704980842</v>
      </c>
    </row>
    <row r="46" spans="3:15" ht="14.25" x14ac:dyDescent="0.25">
      <c r="C46" s="135" t="s">
        <v>1271</v>
      </c>
      <c r="D46" s="136">
        <v>0.54</v>
      </c>
      <c r="E46" s="136">
        <v>0.53</v>
      </c>
      <c r="F46" s="163">
        <f>D46-E46</f>
        <v>1.0000000000000009E-2</v>
      </c>
      <c r="G46" s="136">
        <f>F46/D46</f>
        <v>1.8518518518518535E-2</v>
      </c>
      <c r="H46" s="169">
        <f>(-G45+G46)*H43</f>
        <v>-3.3844189016602841E-2</v>
      </c>
    </row>
    <row r="48" spans="3:15" ht="14.25" x14ac:dyDescent="0.25">
      <c r="I48" s="8"/>
    </row>
    <row r="49" spans="4:8" ht="14.25" x14ac:dyDescent="0.25">
      <c r="D49" s="120"/>
      <c r="F49" s="145" t="s">
        <v>1284</v>
      </c>
    </row>
    <row r="50" spans="4:8" x14ac:dyDescent="0.25">
      <c r="F50" s="133" t="s">
        <v>1030</v>
      </c>
      <c r="G50" s="134"/>
      <c r="H50" s="142" t="s">
        <v>1251</v>
      </c>
    </row>
    <row r="51" spans="4:8" ht="14.25" x14ac:dyDescent="0.25">
      <c r="F51" s="347" t="s">
        <v>1270</v>
      </c>
      <c r="G51" s="348"/>
      <c r="H51" s="164">
        <f>(H40+H34+H45)/3</f>
        <v>1.0004587047825326</v>
      </c>
    </row>
    <row r="52" spans="4:8" ht="14.25" x14ac:dyDescent="0.25">
      <c r="F52" s="334" t="s">
        <v>1271</v>
      </c>
      <c r="G52" s="335"/>
      <c r="H52" s="165">
        <f>(H41+H35+H46)/3</f>
        <v>3.5746386417047145E-2</v>
      </c>
    </row>
  </sheetData>
  <mergeCells count="29">
    <mergeCell ref="L16:O16"/>
    <mergeCell ref="H16:I16"/>
    <mergeCell ref="H15:I15"/>
    <mergeCell ref="F51:G51"/>
    <mergeCell ref="AG4:AL4"/>
    <mergeCell ref="M43:N43"/>
    <mergeCell ref="M38:N38"/>
    <mergeCell ref="M39:N39"/>
    <mergeCell ref="K37:L37"/>
    <mergeCell ref="M37:N37"/>
    <mergeCell ref="K32:L32"/>
    <mergeCell ref="M32:N32"/>
    <mergeCell ref="M30:O30"/>
    <mergeCell ref="F52:G52"/>
    <mergeCell ref="I7:J7"/>
    <mergeCell ref="D3:E3"/>
    <mergeCell ref="C18:C19"/>
    <mergeCell ref="D16:E16"/>
    <mergeCell ref="F16:G16"/>
    <mergeCell ref="D15:G15"/>
    <mergeCell ref="D14:I14"/>
    <mergeCell ref="C6:D6"/>
    <mergeCell ref="C10:D10"/>
    <mergeCell ref="C7:D7"/>
    <mergeCell ref="C8:D8"/>
    <mergeCell ref="C9:D9"/>
    <mergeCell ref="C11:D11"/>
    <mergeCell ref="E30:G30"/>
    <mergeCell ref="I8:J8"/>
  </mergeCells>
  <conditionalFormatting sqref="H46 H41 H35">
    <cfRule type="cellIs" dxfId="2" priority="1" operator="lessThan">
      <formula>0</formula>
    </cfRule>
    <cfRule type="cellIs" dxfId="1" priority="3" operator="greaterThan">
      <formula>0</formula>
    </cfRule>
  </conditionalFormatting>
  <conditionalFormatting sqref="H35">
    <cfRule type="cellIs" dxfId="0" priority="2" operator="greaterThan">
      <formula>0</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M121"/>
  <sheetViews>
    <sheetView showGridLines="0" zoomScale="90" zoomScaleNormal="90" workbookViewId="0">
      <pane ySplit="2" topLeftCell="A109" activePane="bottomLeft" state="frozenSplit"/>
      <selection pane="bottomLeft" activeCell="E117" sqref="E117"/>
    </sheetView>
  </sheetViews>
  <sheetFormatPr baseColWidth="10" defaultColWidth="11.42578125" defaultRowHeight="15" x14ac:dyDescent="0.25"/>
  <cols>
    <col min="1" max="1" width="2.42578125" style="12" customWidth="1"/>
    <col min="2" max="2" width="39.140625" style="2" customWidth="1"/>
    <col min="3" max="4" width="11.5703125" style="13" customWidth="1"/>
    <col min="5" max="5" width="23.85546875" style="4" customWidth="1"/>
    <col min="6" max="6" width="40.7109375" style="4" customWidth="1"/>
    <col min="7" max="7" width="17.42578125" style="3" customWidth="1"/>
    <col min="8" max="8" width="19.42578125" style="4" customWidth="1"/>
    <col min="9" max="9" width="11.42578125" style="4" customWidth="1"/>
    <col min="10" max="10" width="72" style="3" customWidth="1"/>
    <col min="11" max="11" width="85.42578125" style="2" customWidth="1"/>
    <col min="12" max="12" width="46.28515625" style="2" customWidth="1"/>
    <col min="13" max="13" width="16.5703125" style="2" customWidth="1"/>
    <col min="14" max="14" width="23.42578125" style="2" customWidth="1"/>
    <col min="15" max="16384" width="11.42578125" style="2"/>
  </cols>
  <sheetData>
    <row r="1" spans="1:12" thickBot="1" x14ac:dyDescent="0.3"/>
    <row r="2" spans="1:12" s="3" customFormat="1" ht="60.75" thickBot="1" x14ac:dyDescent="0.3">
      <c r="A2" s="199"/>
      <c r="B2" s="15" t="s">
        <v>207</v>
      </c>
      <c r="C2" s="16" t="s">
        <v>32</v>
      </c>
      <c r="D2" s="16"/>
      <c r="E2" s="16" t="s">
        <v>27</v>
      </c>
      <c r="F2" s="16" t="s">
        <v>30</v>
      </c>
      <c r="G2" s="16" t="s">
        <v>200</v>
      </c>
      <c r="H2" s="16" t="s">
        <v>33</v>
      </c>
      <c r="I2" s="16" t="s">
        <v>0</v>
      </c>
      <c r="J2" s="16" t="s">
        <v>235</v>
      </c>
      <c r="K2" s="167" t="s">
        <v>1286</v>
      </c>
      <c r="L2" s="17" t="s">
        <v>1287</v>
      </c>
    </row>
    <row r="3" spans="1:12" s="3" customFormat="1" ht="30" x14ac:dyDescent="0.25">
      <c r="A3" s="199"/>
      <c r="B3" s="215" t="s">
        <v>912</v>
      </c>
      <c r="C3" s="216" t="s">
        <v>45</v>
      </c>
      <c r="D3" s="216" t="s">
        <v>1021</v>
      </c>
      <c r="E3" s="217" t="s">
        <v>44</v>
      </c>
      <c r="F3" s="218" t="s">
        <v>1568</v>
      </c>
      <c r="G3" s="216" t="s">
        <v>126</v>
      </c>
      <c r="H3" s="217" t="s">
        <v>36</v>
      </c>
      <c r="I3" s="219" t="s">
        <v>34</v>
      </c>
      <c r="J3" s="220" t="s">
        <v>47</v>
      </c>
      <c r="K3" s="221"/>
      <c r="L3" s="222" t="s">
        <v>1446</v>
      </c>
    </row>
    <row r="4" spans="1:12" s="3" customFormat="1" thickBot="1" x14ac:dyDescent="0.3">
      <c r="A4" s="199"/>
      <c r="B4" s="223"/>
      <c r="C4" s="209"/>
      <c r="D4" s="209" t="s">
        <v>1022</v>
      </c>
      <c r="E4" s="224" t="s">
        <v>85</v>
      </c>
      <c r="F4" s="225" t="s">
        <v>1569</v>
      </c>
      <c r="G4" s="209"/>
      <c r="H4" s="224" t="s">
        <v>35</v>
      </c>
      <c r="I4" s="226"/>
      <c r="J4" s="227"/>
      <c r="K4" s="228"/>
      <c r="L4" s="228"/>
    </row>
    <row r="5" spans="1:12" ht="28.5" x14ac:dyDescent="0.25">
      <c r="B5" s="215" t="s">
        <v>1738</v>
      </c>
      <c r="C5" s="216" t="s">
        <v>46</v>
      </c>
      <c r="D5" s="216" t="s">
        <v>1021</v>
      </c>
      <c r="E5" s="219" t="s">
        <v>28</v>
      </c>
      <c r="F5" s="219" t="s">
        <v>29</v>
      </c>
      <c r="G5" s="216" t="s">
        <v>201</v>
      </c>
      <c r="H5" s="219"/>
      <c r="I5" s="219" t="s">
        <v>34</v>
      </c>
      <c r="J5" s="220" t="s">
        <v>26</v>
      </c>
      <c r="K5" s="228"/>
      <c r="L5" s="228"/>
    </row>
    <row r="6" spans="1:12" s="11" customFormat="1" ht="43.5" thickBot="1" x14ac:dyDescent="0.3">
      <c r="A6" s="207"/>
      <c r="B6" s="229"/>
      <c r="C6" s="175"/>
      <c r="D6" s="175" t="s">
        <v>1022</v>
      </c>
      <c r="E6" s="230"/>
      <c r="F6" s="188" t="s">
        <v>1741</v>
      </c>
      <c r="G6" s="175"/>
      <c r="H6" s="230"/>
      <c r="I6" s="230"/>
      <c r="J6" s="231"/>
      <c r="K6" s="232"/>
      <c r="L6" s="232"/>
    </row>
    <row r="7" spans="1:12" ht="114.2" x14ac:dyDescent="0.25">
      <c r="B7" s="233" t="s">
        <v>42</v>
      </c>
      <c r="C7" s="234" t="s">
        <v>48</v>
      </c>
      <c r="D7" s="234" t="s">
        <v>1021</v>
      </c>
      <c r="E7" s="235" t="s">
        <v>49</v>
      </c>
      <c r="F7" s="234" t="s">
        <v>50</v>
      </c>
      <c r="G7" s="234" t="s">
        <v>201</v>
      </c>
      <c r="H7" s="235"/>
      <c r="I7" s="235" t="s">
        <v>34</v>
      </c>
      <c r="J7" s="236" t="s">
        <v>24</v>
      </c>
      <c r="K7" s="228" t="s">
        <v>23</v>
      </c>
      <c r="L7" s="228"/>
    </row>
    <row r="8" spans="1:12" thickBot="1" x14ac:dyDescent="0.3">
      <c r="B8" s="237"/>
      <c r="C8" s="177"/>
      <c r="D8" s="177" t="s">
        <v>1022</v>
      </c>
      <c r="E8" s="230"/>
      <c r="F8" s="230" t="s">
        <v>86</v>
      </c>
      <c r="G8" s="175"/>
      <c r="H8" s="230"/>
      <c r="I8" s="180"/>
      <c r="J8" s="181"/>
      <c r="K8" s="228"/>
      <c r="L8" s="228"/>
    </row>
    <row r="9" spans="1:12" ht="28.5" x14ac:dyDescent="0.25">
      <c r="B9" s="233" t="s">
        <v>43</v>
      </c>
      <c r="C9" s="234" t="s">
        <v>52</v>
      </c>
      <c r="D9" s="234" t="s">
        <v>1021</v>
      </c>
      <c r="E9" s="235"/>
      <c r="F9" s="235" t="s">
        <v>51</v>
      </c>
      <c r="G9" s="234" t="s">
        <v>201</v>
      </c>
      <c r="H9" s="235"/>
      <c r="I9" s="235" t="s">
        <v>34</v>
      </c>
      <c r="J9" s="236" t="s">
        <v>25</v>
      </c>
      <c r="K9" s="228"/>
      <c r="L9" s="228"/>
    </row>
    <row r="10" spans="1:12" thickBot="1" x14ac:dyDescent="0.3">
      <c r="B10" s="238"/>
      <c r="C10" s="202"/>
      <c r="D10" s="202" t="s">
        <v>1022</v>
      </c>
      <c r="E10" s="230"/>
      <c r="F10" s="230" t="s">
        <v>86</v>
      </c>
      <c r="G10" s="175"/>
      <c r="H10" s="230"/>
      <c r="I10" s="219"/>
      <c r="J10" s="239"/>
      <c r="K10" s="228"/>
      <c r="L10" s="228"/>
    </row>
    <row r="11" spans="1:12" ht="43.5" thickBot="1" x14ac:dyDescent="0.3">
      <c r="B11" s="233" t="s">
        <v>1589</v>
      </c>
      <c r="C11" s="234" t="s">
        <v>54</v>
      </c>
      <c r="D11" s="234" t="s">
        <v>1021</v>
      </c>
      <c r="E11" s="235" t="s">
        <v>28</v>
      </c>
      <c r="F11" s="234" t="s">
        <v>1740</v>
      </c>
      <c r="G11" s="234" t="s">
        <v>201</v>
      </c>
      <c r="H11" s="235"/>
      <c r="I11" s="235" t="s">
        <v>34</v>
      </c>
      <c r="J11" s="236" t="s">
        <v>2</v>
      </c>
      <c r="K11" s="228"/>
      <c r="L11" s="228"/>
    </row>
    <row r="12" spans="1:12" ht="28.5" x14ac:dyDescent="0.25">
      <c r="B12" s="233" t="s">
        <v>1739</v>
      </c>
      <c r="C12" s="234" t="s">
        <v>56</v>
      </c>
      <c r="D12" s="234" t="s">
        <v>1021</v>
      </c>
      <c r="E12" s="235" t="s">
        <v>28</v>
      </c>
      <c r="F12" s="240" t="s">
        <v>55</v>
      </c>
      <c r="G12" s="234" t="s">
        <v>201</v>
      </c>
      <c r="H12" s="235"/>
      <c r="I12" s="235" t="s">
        <v>34</v>
      </c>
      <c r="J12" s="236" t="s">
        <v>3</v>
      </c>
      <c r="K12" s="228"/>
      <c r="L12" s="228"/>
    </row>
    <row r="13" spans="1:12" thickBot="1" x14ac:dyDescent="0.3">
      <c r="B13" s="237"/>
      <c r="C13" s="177"/>
      <c r="D13" s="177" t="s">
        <v>1022</v>
      </c>
      <c r="E13" s="230"/>
      <c r="F13" s="188" t="s">
        <v>86</v>
      </c>
      <c r="G13" s="177"/>
      <c r="H13" s="230"/>
      <c r="I13" s="180"/>
      <c r="J13" s="181"/>
      <c r="K13" s="228"/>
      <c r="L13" s="228"/>
    </row>
    <row r="14" spans="1:12" ht="57.2" x14ac:dyDescent="0.25">
      <c r="B14" s="233" t="s">
        <v>1590</v>
      </c>
      <c r="C14" s="234" t="s">
        <v>58</v>
      </c>
      <c r="D14" s="234" t="s">
        <v>1021</v>
      </c>
      <c r="E14" s="235" t="s">
        <v>28</v>
      </c>
      <c r="F14" s="240" t="s">
        <v>59</v>
      </c>
      <c r="G14" s="234" t="s">
        <v>201</v>
      </c>
      <c r="H14" s="235"/>
      <c r="I14" s="235" t="s">
        <v>34</v>
      </c>
      <c r="J14" s="236" t="s">
        <v>4</v>
      </c>
      <c r="K14" s="228"/>
      <c r="L14" s="228"/>
    </row>
    <row r="15" spans="1:12" thickBot="1" x14ac:dyDescent="0.3">
      <c r="B15" s="241"/>
      <c r="C15" s="209"/>
      <c r="D15" s="209" t="s">
        <v>1022</v>
      </c>
      <c r="E15" s="224"/>
      <c r="F15" s="242" t="s">
        <v>86</v>
      </c>
      <c r="G15" s="209"/>
      <c r="H15" s="224"/>
      <c r="I15" s="226"/>
      <c r="J15" s="243"/>
      <c r="K15" s="228"/>
      <c r="L15" s="228"/>
    </row>
    <row r="16" spans="1:12" thickBot="1" x14ac:dyDescent="0.3">
      <c r="B16" s="238" t="s">
        <v>61</v>
      </c>
      <c r="C16" s="216" t="s">
        <v>65</v>
      </c>
      <c r="D16" s="216"/>
      <c r="E16" s="219"/>
      <c r="F16" s="216" t="s">
        <v>1621</v>
      </c>
      <c r="G16" s="216" t="s">
        <v>201</v>
      </c>
      <c r="H16" s="217"/>
      <c r="I16" s="219" t="s">
        <v>34</v>
      </c>
      <c r="J16" s="239" t="s">
        <v>1195</v>
      </c>
      <c r="K16" s="228"/>
      <c r="L16" s="228"/>
    </row>
    <row r="17" spans="1:13" ht="73.349999999999994" customHeight="1" x14ac:dyDescent="0.25">
      <c r="B17" s="233" t="s">
        <v>66</v>
      </c>
      <c r="C17" s="234" t="s">
        <v>63</v>
      </c>
      <c r="D17" s="234" t="s">
        <v>1021</v>
      </c>
      <c r="E17" s="235" t="s">
        <v>44</v>
      </c>
      <c r="F17" s="240" t="s">
        <v>1622</v>
      </c>
      <c r="G17" s="234" t="s">
        <v>201</v>
      </c>
      <c r="H17" s="244" t="s">
        <v>36</v>
      </c>
      <c r="I17" s="235" t="s">
        <v>34</v>
      </c>
      <c r="J17" s="236" t="s">
        <v>6</v>
      </c>
      <c r="K17" s="228"/>
      <c r="L17" s="228"/>
    </row>
    <row r="18" spans="1:13" ht="57.75" thickBot="1" x14ac:dyDescent="0.3">
      <c r="B18" s="241"/>
      <c r="C18" s="209"/>
      <c r="D18" s="209" t="s">
        <v>1022</v>
      </c>
      <c r="E18" s="226" t="s">
        <v>85</v>
      </c>
      <c r="F18" s="242" t="s">
        <v>1623</v>
      </c>
      <c r="G18" s="209"/>
      <c r="H18" s="224" t="s">
        <v>35</v>
      </c>
      <c r="I18" s="226"/>
      <c r="J18" s="243"/>
      <c r="K18" s="228"/>
      <c r="L18" s="228"/>
    </row>
    <row r="19" spans="1:13" ht="30.75" thickBot="1" x14ac:dyDescent="0.3">
      <c r="B19" s="241" t="s">
        <v>62</v>
      </c>
      <c r="C19" s="209" t="s">
        <v>64</v>
      </c>
      <c r="D19" s="209" t="s">
        <v>1022</v>
      </c>
      <c r="E19" s="209"/>
      <c r="F19" s="209" t="s">
        <v>1624</v>
      </c>
      <c r="G19" s="209"/>
      <c r="H19" s="224"/>
      <c r="I19" s="226"/>
      <c r="J19" s="243" t="s">
        <v>1196</v>
      </c>
      <c r="K19" s="228"/>
      <c r="L19" s="228"/>
    </row>
    <row r="20" spans="1:13" ht="57.2" x14ac:dyDescent="0.25">
      <c r="B20" s="233" t="s">
        <v>67</v>
      </c>
      <c r="C20" s="234" t="s">
        <v>68</v>
      </c>
      <c r="D20" s="234" t="s">
        <v>1197</v>
      </c>
      <c r="E20" s="235"/>
      <c r="F20" s="235" t="s">
        <v>87</v>
      </c>
      <c r="G20" s="234" t="s">
        <v>201</v>
      </c>
      <c r="H20" s="235"/>
      <c r="I20" s="235" t="s">
        <v>34</v>
      </c>
      <c r="J20" s="236" t="s">
        <v>79</v>
      </c>
      <c r="K20" s="228" t="s">
        <v>5</v>
      </c>
      <c r="L20" s="228"/>
    </row>
    <row r="21" spans="1:13" ht="86.25" thickBot="1" x14ac:dyDescent="0.3">
      <c r="B21" s="241"/>
      <c r="C21" s="209"/>
      <c r="D21" s="209" t="s">
        <v>1022</v>
      </c>
      <c r="E21" s="226" t="s">
        <v>49</v>
      </c>
      <c r="F21" s="209" t="s">
        <v>69</v>
      </c>
      <c r="G21" s="209"/>
      <c r="H21" s="226"/>
      <c r="I21" s="226"/>
      <c r="J21" s="243"/>
      <c r="K21" s="228"/>
      <c r="L21" s="228"/>
    </row>
    <row r="22" spans="1:13" ht="47.45" customHeight="1" x14ac:dyDescent="0.25">
      <c r="B22" s="233" t="s">
        <v>70</v>
      </c>
      <c r="C22" s="234" t="s">
        <v>71</v>
      </c>
      <c r="D22" s="234" t="s">
        <v>1197</v>
      </c>
      <c r="E22" s="235"/>
      <c r="F22" s="235" t="s">
        <v>88</v>
      </c>
      <c r="G22" s="234" t="s">
        <v>201</v>
      </c>
      <c r="H22" s="235"/>
      <c r="I22" s="235" t="s">
        <v>34</v>
      </c>
      <c r="J22" s="236" t="s">
        <v>80</v>
      </c>
      <c r="K22" s="228"/>
      <c r="L22" s="228"/>
    </row>
    <row r="23" spans="1:13" ht="43.5" thickBot="1" x14ac:dyDescent="0.3">
      <c r="B23" s="241"/>
      <c r="C23" s="209"/>
      <c r="D23" s="209" t="s">
        <v>1022</v>
      </c>
      <c r="E23" s="226" t="s">
        <v>49</v>
      </c>
      <c r="F23" s="209" t="s">
        <v>72</v>
      </c>
      <c r="G23" s="209"/>
      <c r="H23" s="226"/>
      <c r="I23" s="226"/>
      <c r="J23" s="243"/>
      <c r="K23" s="228"/>
      <c r="L23" s="228"/>
    </row>
    <row r="24" spans="1:13" ht="29.25" thickBot="1" x14ac:dyDescent="0.3">
      <c r="B24" s="245" t="s">
        <v>77</v>
      </c>
      <c r="C24" s="202" t="s">
        <v>75</v>
      </c>
      <c r="D24" s="202" t="s">
        <v>1021</v>
      </c>
      <c r="E24" s="246"/>
      <c r="F24" s="202" t="s">
        <v>89</v>
      </c>
      <c r="G24" s="202" t="s">
        <v>201</v>
      </c>
      <c r="H24" s="246"/>
      <c r="I24" s="246" t="s">
        <v>34</v>
      </c>
      <c r="J24" s="247" t="s">
        <v>81</v>
      </c>
      <c r="K24" s="228"/>
      <c r="L24" s="228"/>
    </row>
    <row r="25" spans="1:13" ht="51" customHeight="1" x14ac:dyDescent="0.25">
      <c r="B25" s="233" t="s">
        <v>74</v>
      </c>
      <c r="C25" s="234" t="s">
        <v>78</v>
      </c>
      <c r="D25" s="234" t="s">
        <v>1021</v>
      </c>
      <c r="E25" s="235"/>
      <c r="F25" s="235" t="s">
        <v>90</v>
      </c>
      <c r="G25" s="234" t="s">
        <v>201</v>
      </c>
      <c r="H25" s="235"/>
      <c r="I25" s="235" t="s">
        <v>34</v>
      </c>
      <c r="J25" s="236"/>
      <c r="K25" s="228"/>
      <c r="L25" s="228"/>
    </row>
    <row r="26" spans="1:13" thickBot="1" x14ac:dyDescent="0.3">
      <c r="B26" s="241"/>
      <c r="C26" s="248"/>
      <c r="D26" s="248" t="s">
        <v>1022</v>
      </c>
      <c r="E26" s="226" t="s">
        <v>49</v>
      </c>
      <c r="F26" s="226" t="s">
        <v>76</v>
      </c>
      <c r="G26" s="249"/>
      <c r="H26" s="249"/>
      <c r="I26" s="249"/>
      <c r="J26" s="250"/>
      <c r="K26" s="228"/>
      <c r="L26" s="228"/>
    </row>
    <row r="27" spans="1:13" ht="210" x14ac:dyDescent="0.25">
      <c r="A27" s="311"/>
      <c r="B27" s="233" t="s">
        <v>82</v>
      </c>
      <c r="C27" s="234" t="s">
        <v>83</v>
      </c>
      <c r="D27" s="234" t="s">
        <v>1021</v>
      </c>
      <c r="E27" s="235" t="s">
        <v>28</v>
      </c>
      <c r="F27" s="240" t="s">
        <v>1726</v>
      </c>
      <c r="G27" s="234" t="s">
        <v>201</v>
      </c>
      <c r="H27" s="235"/>
      <c r="I27" s="235" t="s">
        <v>34</v>
      </c>
      <c r="J27" s="236" t="s">
        <v>84</v>
      </c>
      <c r="K27" s="228" t="s">
        <v>1751</v>
      </c>
      <c r="L27" s="228" t="s">
        <v>1602</v>
      </c>
      <c r="M27" s="3" t="s">
        <v>1601</v>
      </c>
    </row>
    <row r="28" spans="1:13" thickBot="1" x14ac:dyDescent="0.3">
      <c r="B28" s="241"/>
      <c r="C28" s="209"/>
      <c r="D28" s="209" t="s">
        <v>1022</v>
      </c>
      <c r="E28" s="224"/>
      <c r="F28" s="224"/>
      <c r="G28" s="225"/>
      <c r="H28" s="224"/>
      <c r="I28" s="226"/>
      <c r="J28" s="243"/>
      <c r="K28" s="228"/>
      <c r="L28" s="228"/>
    </row>
    <row r="29" spans="1:13" ht="45.75" thickBot="1" x14ac:dyDescent="0.3">
      <c r="B29" s="241" t="s">
        <v>1626</v>
      </c>
      <c r="C29" s="209" t="s">
        <v>92</v>
      </c>
      <c r="D29" s="209" t="s">
        <v>1021</v>
      </c>
      <c r="E29" s="226"/>
      <c r="F29" s="226" t="s">
        <v>1625</v>
      </c>
      <c r="G29" s="209"/>
      <c r="H29" s="226"/>
      <c r="I29" s="226"/>
      <c r="J29" s="243"/>
      <c r="K29" s="228"/>
      <c r="L29" s="228"/>
    </row>
    <row r="30" spans="1:13" ht="45.75" thickBot="1" x14ac:dyDescent="0.3">
      <c r="B30" s="241" t="s">
        <v>203</v>
      </c>
      <c r="C30" s="209" t="s">
        <v>93</v>
      </c>
      <c r="D30" s="209" t="s">
        <v>1021</v>
      </c>
      <c r="E30" s="226"/>
      <c r="F30" s="226" t="s">
        <v>1627</v>
      </c>
      <c r="G30" s="209"/>
      <c r="H30" s="226"/>
      <c r="I30" s="226"/>
      <c r="J30" s="243"/>
      <c r="K30" s="228"/>
      <c r="L30" s="228"/>
    </row>
    <row r="31" spans="1:13" ht="30.75" thickBot="1" x14ac:dyDescent="0.3">
      <c r="B31" s="241" t="s">
        <v>204</v>
      </c>
      <c r="C31" s="209" t="s">
        <v>94</v>
      </c>
      <c r="D31" s="209" t="s">
        <v>1021</v>
      </c>
      <c r="E31" s="226"/>
      <c r="F31" s="226" t="s">
        <v>1628</v>
      </c>
      <c r="G31" s="209"/>
      <c r="H31" s="226"/>
      <c r="I31" s="226"/>
      <c r="J31" s="243"/>
      <c r="K31" s="228"/>
      <c r="L31" s="228"/>
    </row>
    <row r="32" spans="1:13" ht="30.75" thickBot="1" x14ac:dyDescent="0.3">
      <c r="B32" s="241" t="s">
        <v>1201</v>
      </c>
      <c r="C32" s="209" t="s">
        <v>95</v>
      </c>
      <c r="D32" s="209"/>
      <c r="E32" s="226"/>
      <c r="F32" s="226" t="s">
        <v>1629</v>
      </c>
      <c r="G32" s="209"/>
      <c r="H32" s="226"/>
      <c r="I32" s="226"/>
      <c r="J32" s="243"/>
      <c r="K32" s="228"/>
      <c r="L32" s="228"/>
    </row>
    <row r="33" spans="1:12" s="172" customFormat="1" thickBot="1" x14ac:dyDescent="0.3">
      <c r="A33" s="208"/>
      <c r="B33" s="251" t="s">
        <v>1324</v>
      </c>
      <c r="C33" s="252"/>
      <c r="D33" s="252" t="s">
        <v>1022</v>
      </c>
      <c r="E33" s="252"/>
      <c r="F33" s="252" t="s">
        <v>1323</v>
      </c>
      <c r="G33" s="253"/>
      <c r="H33" s="252"/>
      <c r="I33" s="252" t="s">
        <v>1322</v>
      </c>
      <c r="J33" s="254" t="s">
        <v>1321</v>
      </c>
      <c r="K33" s="255" t="s">
        <v>1320</v>
      </c>
      <c r="L33" s="255"/>
    </row>
    <row r="34" spans="1:12" ht="28.5" x14ac:dyDescent="0.25">
      <c r="B34" s="233" t="s">
        <v>101</v>
      </c>
      <c r="C34" s="234" t="s">
        <v>97</v>
      </c>
      <c r="D34" s="234" t="s">
        <v>1021</v>
      </c>
      <c r="E34" s="235" t="s">
        <v>99</v>
      </c>
      <c r="F34" s="235" t="s">
        <v>100</v>
      </c>
      <c r="G34" s="234" t="s">
        <v>201</v>
      </c>
      <c r="H34" s="235"/>
      <c r="I34" s="235" t="s">
        <v>34</v>
      </c>
      <c r="J34" s="236" t="s">
        <v>98</v>
      </c>
      <c r="K34" s="228"/>
      <c r="L34" s="228"/>
    </row>
    <row r="35" spans="1:12" thickBot="1" x14ac:dyDescent="0.3">
      <c r="B35" s="241"/>
      <c r="C35" s="209"/>
      <c r="D35" s="209" t="s">
        <v>1022</v>
      </c>
      <c r="E35" s="226"/>
      <c r="F35" s="226" t="s">
        <v>86</v>
      </c>
      <c r="G35" s="248"/>
      <c r="H35" s="226"/>
      <c r="I35" s="226"/>
      <c r="J35" s="243"/>
      <c r="K35" s="228"/>
      <c r="L35" s="228"/>
    </row>
    <row r="36" spans="1:12" ht="100.5" thickBot="1" x14ac:dyDescent="0.3">
      <c r="B36" s="233" t="s">
        <v>102</v>
      </c>
      <c r="C36" s="234" t="s">
        <v>104</v>
      </c>
      <c r="D36" s="234" t="s">
        <v>1021</v>
      </c>
      <c r="E36" s="235" t="s">
        <v>105</v>
      </c>
      <c r="F36" s="234" t="s">
        <v>1097</v>
      </c>
      <c r="G36" s="256"/>
      <c r="H36" s="235"/>
      <c r="I36" s="235"/>
      <c r="J36" s="236"/>
      <c r="K36" s="228"/>
      <c r="L36" s="228"/>
    </row>
    <row r="37" spans="1:12" ht="99.95" x14ac:dyDescent="0.25">
      <c r="B37" s="237"/>
      <c r="C37" s="177"/>
      <c r="D37" s="177" t="s">
        <v>1022</v>
      </c>
      <c r="E37" s="180" t="s">
        <v>99</v>
      </c>
      <c r="F37" s="234" t="s">
        <v>1098</v>
      </c>
      <c r="G37" s="178"/>
      <c r="H37" s="180"/>
      <c r="I37" s="180"/>
      <c r="J37" s="181"/>
      <c r="K37" s="228"/>
      <c r="L37" s="228"/>
    </row>
    <row r="38" spans="1:12" thickBot="1" x14ac:dyDescent="0.3">
      <c r="B38" s="241"/>
      <c r="C38" s="209"/>
      <c r="D38" s="209" t="s">
        <v>1022</v>
      </c>
      <c r="E38" s="226"/>
      <c r="F38" s="209" t="s">
        <v>86</v>
      </c>
      <c r="G38" s="248"/>
      <c r="H38" s="226"/>
      <c r="I38" s="226"/>
      <c r="J38" s="243"/>
      <c r="K38" s="228"/>
      <c r="L38" s="228"/>
    </row>
    <row r="39" spans="1:12" ht="43.5" thickBot="1" x14ac:dyDescent="0.3">
      <c r="B39" s="257" t="s">
        <v>103</v>
      </c>
      <c r="C39" s="258" t="s">
        <v>106</v>
      </c>
      <c r="D39" s="258" t="s">
        <v>1021</v>
      </c>
      <c r="E39" s="259"/>
      <c r="F39" s="259" t="s">
        <v>107</v>
      </c>
      <c r="G39" s="260"/>
      <c r="H39" s="259"/>
      <c r="I39" s="259"/>
      <c r="J39" s="261"/>
      <c r="K39" s="228"/>
      <c r="L39" s="228"/>
    </row>
    <row r="40" spans="1:12" ht="43.5" thickBot="1" x14ac:dyDescent="0.3">
      <c r="B40" s="241" t="s">
        <v>994</v>
      </c>
      <c r="C40" s="209" t="s">
        <v>109</v>
      </c>
      <c r="D40" s="209" t="s">
        <v>1021</v>
      </c>
      <c r="E40" s="226"/>
      <c r="F40" s="209" t="s">
        <v>1630</v>
      </c>
      <c r="G40" s="248"/>
      <c r="H40" s="226"/>
      <c r="I40" s="226"/>
      <c r="J40" s="243"/>
      <c r="K40" s="228"/>
      <c r="L40" s="228"/>
    </row>
    <row r="41" spans="1:12" s="11" customFormat="1" ht="43.5" thickBot="1" x14ac:dyDescent="0.3">
      <c r="A41" s="207"/>
      <c r="B41" s="312" t="s">
        <v>112</v>
      </c>
      <c r="C41" s="313" t="s">
        <v>110</v>
      </c>
      <c r="D41" s="313" t="s">
        <v>1021</v>
      </c>
      <c r="E41" s="314" t="s">
        <v>111</v>
      </c>
      <c r="F41" s="314" t="s">
        <v>113</v>
      </c>
      <c r="G41" s="315" t="s">
        <v>201</v>
      </c>
      <c r="H41" s="314"/>
      <c r="I41" s="314" t="s">
        <v>34</v>
      </c>
      <c r="J41" s="316" t="s">
        <v>114</v>
      </c>
      <c r="K41" s="232"/>
      <c r="L41" s="232"/>
    </row>
    <row r="42" spans="1:12" ht="43.5" thickBot="1" x14ac:dyDescent="0.3">
      <c r="B42" s="262" t="s">
        <v>118</v>
      </c>
      <c r="C42" s="258" t="s">
        <v>120</v>
      </c>
      <c r="D42" s="258" t="s">
        <v>1021</v>
      </c>
      <c r="E42" s="259" t="s">
        <v>111</v>
      </c>
      <c r="F42" s="258" t="s">
        <v>213</v>
      </c>
      <c r="G42" s="260" t="s">
        <v>214</v>
      </c>
      <c r="H42" s="259"/>
      <c r="I42" s="259" t="s">
        <v>34</v>
      </c>
      <c r="J42" s="263" t="s">
        <v>119</v>
      </c>
      <c r="K42" s="228"/>
      <c r="L42" s="228"/>
    </row>
    <row r="43" spans="1:12" ht="75.75" thickBot="1" x14ac:dyDescent="0.3">
      <c r="B43" s="257" t="s">
        <v>240</v>
      </c>
      <c r="C43" s="258" t="s">
        <v>1024</v>
      </c>
      <c r="D43" s="258" t="s">
        <v>1021</v>
      </c>
      <c r="E43" s="259" t="s">
        <v>111</v>
      </c>
      <c r="F43" s="259" t="s">
        <v>121</v>
      </c>
      <c r="G43" s="260" t="s">
        <v>215</v>
      </c>
      <c r="H43" s="259"/>
      <c r="I43" s="259" t="s">
        <v>34</v>
      </c>
      <c r="J43" s="261" t="s">
        <v>216</v>
      </c>
      <c r="K43" s="228"/>
      <c r="L43" s="228"/>
    </row>
    <row r="44" spans="1:12" ht="30.75" thickBot="1" x14ac:dyDescent="0.3">
      <c r="B44" s="257" t="s">
        <v>8</v>
      </c>
      <c r="C44" s="258" t="s">
        <v>122</v>
      </c>
      <c r="D44" s="258" t="s">
        <v>1021</v>
      </c>
      <c r="E44" s="259" t="s">
        <v>491</v>
      </c>
      <c r="F44" s="259" t="s">
        <v>492</v>
      </c>
      <c r="G44" s="258" t="s">
        <v>493</v>
      </c>
      <c r="H44" s="259"/>
      <c r="I44" s="259" t="s">
        <v>34</v>
      </c>
      <c r="J44" s="261" t="s">
        <v>9</v>
      </c>
      <c r="K44" s="228" t="s">
        <v>495</v>
      </c>
      <c r="L44" s="228"/>
    </row>
    <row r="45" spans="1:12" ht="45.75" thickBot="1" x14ac:dyDescent="0.3">
      <c r="B45" s="257" t="s">
        <v>1715</v>
      </c>
      <c r="C45" s="258" t="s">
        <v>190</v>
      </c>
      <c r="D45" s="258" t="s">
        <v>1021</v>
      </c>
      <c r="E45" s="259" t="s">
        <v>111</v>
      </c>
      <c r="F45" s="259" t="s">
        <v>217</v>
      </c>
      <c r="G45" s="260" t="s">
        <v>350</v>
      </c>
      <c r="H45" s="259"/>
      <c r="I45" s="259" t="s">
        <v>34</v>
      </c>
      <c r="J45" s="261" t="s">
        <v>292</v>
      </c>
      <c r="K45" s="228" t="s">
        <v>494</v>
      </c>
      <c r="L45" s="228"/>
    </row>
    <row r="46" spans="1:12" ht="105" x14ac:dyDescent="0.25">
      <c r="B46" s="233" t="s">
        <v>193</v>
      </c>
      <c r="C46" s="234" t="s">
        <v>198</v>
      </c>
      <c r="D46" s="234" t="s">
        <v>1021</v>
      </c>
      <c r="E46" s="234" t="s">
        <v>1419</v>
      </c>
      <c r="F46" s="264" t="s">
        <v>1611</v>
      </c>
      <c r="G46" s="256" t="s">
        <v>199</v>
      </c>
      <c r="H46" s="235"/>
      <c r="I46" s="235" t="s">
        <v>34</v>
      </c>
      <c r="J46" s="236" t="s">
        <v>196</v>
      </c>
      <c r="K46" s="228"/>
      <c r="L46" s="228"/>
    </row>
    <row r="47" spans="1:12" ht="29.25" thickBot="1" x14ac:dyDescent="0.3">
      <c r="B47" s="241" t="s">
        <v>1194</v>
      </c>
      <c r="C47" s="209" t="s">
        <v>205</v>
      </c>
      <c r="D47" s="209" t="s">
        <v>1021</v>
      </c>
      <c r="E47" s="226"/>
      <c r="F47" s="226" t="s">
        <v>1631</v>
      </c>
      <c r="G47" s="248"/>
      <c r="H47" s="226"/>
      <c r="I47" s="226"/>
      <c r="J47" s="243"/>
      <c r="K47" s="228"/>
      <c r="L47" s="228"/>
    </row>
    <row r="48" spans="1:12" ht="30.75" thickBot="1" x14ac:dyDescent="0.3">
      <c r="B48" s="241" t="s">
        <v>1020</v>
      </c>
      <c r="C48" s="209" t="s">
        <v>206</v>
      </c>
      <c r="D48" s="209" t="s">
        <v>1021</v>
      </c>
      <c r="E48" s="226"/>
      <c r="F48" s="226" t="s">
        <v>1632</v>
      </c>
      <c r="G48" s="248"/>
      <c r="H48" s="226"/>
      <c r="I48" s="226"/>
      <c r="J48" s="243"/>
      <c r="K48" s="228"/>
      <c r="L48" s="228"/>
    </row>
    <row r="49" spans="2:12" ht="75.400000000000006" customHeight="1" x14ac:dyDescent="0.25">
      <c r="B49" s="233" t="s">
        <v>212</v>
      </c>
      <c r="C49" s="234" t="s">
        <v>226</v>
      </c>
      <c r="D49" s="234" t="s">
        <v>1022</v>
      </c>
      <c r="E49" s="235" t="s">
        <v>111</v>
      </c>
      <c r="F49" s="234" t="s">
        <v>221</v>
      </c>
      <c r="G49" s="256" t="s">
        <v>219</v>
      </c>
      <c r="H49" s="235"/>
      <c r="I49" s="235" t="s">
        <v>34</v>
      </c>
      <c r="J49" s="236" t="s">
        <v>218</v>
      </c>
      <c r="K49" s="228"/>
      <c r="L49" s="228"/>
    </row>
    <row r="50" spans="2:12" x14ac:dyDescent="0.25">
      <c r="B50" s="237"/>
      <c r="C50" s="177"/>
      <c r="D50" s="177" t="s">
        <v>1022</v>
      </c>
      <c r="E50" s="180" t="s">
        <v>192</v>
      </c>
      <c r="F50" s="180" t="s">
        <v>222</v>
      </c>
      <c r="G50" s="178"/>
      <c r="H50" s="180"/>
      <c r="I50" s="180"/>
      <c r="J50" s="181"/>
      <c r="K50" s="228"/>
      <c r="L50" s="228"/>
    </row>
    <row r="51" spans="2:12" ht="28.5" x14ac:dyDescent="0.25">
      <c r="B51" s="237"/>
      <c r="C51" s="177"/>
      <c r="D51" s="177" t="s">
        <v>1022</v>
      </c>
      <c r="E51" s="180" t="s">
        <v>220</v>
      </c>
      <c r="F51" s="177" t="s">
        <v>224</v>
      </c>
      <c r="G51" s="178"/>
      <c r="H51" s="180"/>
      <c r="I51" s="180"/>
      <c r="J51" s="181"/>
      <c r="K51" s="228"/>
      <c r="L51" s="228"/>
    </row>
    <row r="52" spans="2:12" thickBot="1" x14ac:dyDescent="0.3">
      <c r="B52" s="241"/>
      <c r="C52" s="209"/>
      <c r="D52" s="209" t="s">
        <v>1022</v>
      </c>
      <c r="E52" s="226" t="s">
        <v>223</v>
      </c>
      <c r="F52" s="226" t="s">
        <v>225</v>
      </c>
      <c r="G52" s="248"/>
      <c r="H52" s="226"/>
      <c r="I52" s="226"/>
      <c r="J52" s="243"/>
      <c r="K52" s="228"/>
      <c r="L52" s="228"/>
    </row>
    <row r="53" spans="2:12" ht="29.25" thickBot="1" x14ac:dyDescent="0.3">
      <c r="B53" s="265" t="s">
        <v>1027</v>
      </c>
      <c r="C53" s="266" t="s">
        <v>227</v>
      </c>
      <c r="D53" s="266" t="s">
        <v>1021</v>
      </c>
      <c r="E53" s="267"/>
      <c r="F53" s="267" t="s">
        <v>1633</v>
      </c>
      <c r="G53" s="268"/>
      <c r="H53" s="267"/>
      <c r="I53" s="267"/>
      <c r="J53" s="269"/>
      <c r="K53" s="228"/>
      <c r="L53" s="228"/>
    </row>
    <row r="54" spans="2:12" ht="43.5" thickBot="1" x14ac:dyDescent="0.3">
      <c r="B54" s="257" t="s">
        <v>231</v>
      </c>
      <c r="C54" s="258" t="s">
        <v>228</v>
      </c>
      <c r="D54" s="258" t="s">
        <v>1021</v>
      </c>
      <c r="E54" s="258" t="s">
        <v>111</v>
      </c>
      <c r="F54" s="259" t="s">
        <v>197</v>
      </c>
      <c r="G54" s="260" t="s">
        <v>229</v>
      </c>
      <c r="H54" s="259"/>
      <c r="I54" s="259" t="s">
        <v>34</v>
      </c>
      <c r="J54" s="261" t="s">
        <v>230</v>
      </c>
      <c r="K54" s="228"/>
      <c r="L54" s="228"/>
    </row>
    <row r="55" spans="2:12" ht="75" x14ac:dyDescent="0.25">
      <c r="B55" s="233" t="s">
        <v>210</v>
      </c>
      <c r="C55" s="234" t="s">
        <v>232</v>
      </c>
      <c r="D55" s="234" t="s">
        <v>1021</v>
      </c>
      <c r="E55" s="235" t="s">
        <v>111</v>
      </c>
      <c r="F55" s="235" t="s">
        <v>233</v>
      </c>
      <c r="G55" s="256" t="s">
        <v>239</v>
      </c>
      <c r="H55" s="235"/>
      <c r="I55" s="235" t="s">
        <v>34</v>
      </c>
      <c r="J55" s="236" t="s">
        <v>234</v>
      </c>
      <c r="K55" s="228"/>
      <c r="L55" s="228"/>
    </row>
    <row r="56" spans="2:12" thickBot="1" x14ac:dyDescent="0.3">
      <c r="B56" s="270"/>
      <c r="C56" s="209"/>
      <c r="D56" s="209" t="s">
        <v>1022</v>
      </c>
      <c r="E56" s="226" t="s">
        <v>192</v>
      </c>
      <c r="F56" s="226" t="s">
        <v>236</v>
      </c>
      <c r="G56" s="248"/>
      <c r="H56" s="226"/>
      <c r="I56" s="226"/>
      <c r="J56" s="243"/>
      <c r="K56" s="228"/>
      <c r="L56" s="228"/>
    </row>
    <row r="57" spans="2:12" ht="43.5" thickBot="1" x14ac:dyDescent="0.3">
      <c r="B57" s="257" t="s">
        <v>237</v>
      </c>
      <c r="C57" s="258" t="s">
        <v>238</v>
      </c>
      <c r="D57" s="258" t="s">
        <v>1021</v>
      </c>
      <c r="E57" s="259" t="s">
        <v>127</v>
      </c>
      <c r="F57" s="259" t="s">
        <v>332</v>
      </c>
      <c r="G57" s="258" t="s">
        <v>201</v>
      </c>
      <c r="H57" s="259"/>
      <c r="I57" s="259" t="s">
        <v>34</v>
      </c>
      <c r="J57" s="261" t="s">
        <v>241</v>
      </c>
      <c r="K57" s="228" t="s">
        <v>496</v>
      </c>
      <c r="L57" s="228"/>
    </row>
    <row r="58" spans="2:12" ht="45.75" thickBot="1" x14ac:dyDescent="0.3">
      <c r="B58" s="257" t="s">
        <v>123</v>
      </c>
      <c r="C58" s="258" t="s">
        <v>242</v>
      </c>
      <c r="D58" s="258" t="s">
        <v>1021</v>
      </c>
      <c r="E58" s="259" t="s">
        <v>127</v>
      </c>
      <c r="F58" s="259" t="s">
        <v>331</v>
      </c>
      <c r="G58" s="258" t="s">
        <v>201</v>
      </c>
      <c r="H58" s="259"/>
      <c r="I58" s="259" t="s">
        <v>34</v>
      </c>
      <c r="J58" s="261" t="s">
        <v>245</v>
      </c>
      <c r="K58" s="228" t="s">
        <v>496</v>
      </c>
      <c r="L58" s="228"/>
    </row>
    <row r="59" spans="2:12" ht="29.25" thickBot="1" x14ac:dyDescent="0.3">
      <c r="B59" s="257" t="s">
        <v>124</v>
      </c>
      <c r="C59" s="258" t="s">
        <v>243</v>
      </c>
      <c r="D59" s="258" t="s">
        <v>1021</v>
      </c>
      <c r="E59" s="259" t="s">
        <v>127</v>
      </c>
      <c r="F59" s="259" t="s">
        <v>333</v>
      </c>
      <c r="G59" s="258" t="s">
        <v>201</v>
      </c>
      <c r="H59" s="259"/>
      <c r="I59" s="259" t="s">
        <v>34</v>
      </c>
      <c r="J59" s="261" t="s">
        <v>246</v>
      </c>
      <c r="K59" s="228" t="s">
        <v>496</v>
      </c>
      <c r="L59" s="228"/>
    </row>
    <row r="60" spans="2:12" ht="29.25" thickBot="1" x14ac:dyDescent="0.3">
      <c r="B60" s="257" t="s">
        <v>125</v>
      </c>
      <c r="C60" s="258" t="s">
        <v>244</v>
      </c>
      <c r="D60" s="258" t="s">
        <v>1021</v>
      </c>
      <c r="E60" s="259" t="s">
        <v>127</v>
      </c>
      <c r="F60" s="259" t="s">
        <v>334</v>
      </c>
      <c r="G60" s="258" t="s">
        <v>201</v>
      </c>
      <c r="H60" s="259"/>
      <c r="I60" s="259" t="s">
        <v>34</v>
      </c>
      <c r="J60" s="261" t="s">
        <v>247</v>
      </c>
      <c r="K60" s="228" t="s">
        <v>496</v>
      </c>
      <c r="L60" s="228"/>
    </row>
    <row r="61" spans="2:12" thickBot="1" x14ac:dyDescent="0.3">
      <c r="B61" s="241" t="s">
        <v>1761</v>
      </c>
      <c r="C61" s="209" t="s">
        <v>248</v>
      </c>
      <c r="D61" s="209" t="s">
        <v>1021</v>
      </c>
      <c r="E61" s="226"/>
      <c r="F61" s="226" t="s">
        <v>1634</v>
      </c>
      <c r="G61" s="248"/>
      <c r="H61" s="226"/>
      <c r="I61" s="226"/>
      <c r="J61" s="243"/>
      <c r="K61" s="228"/>
      <c r="L61" s="228"/>
    </row>
    <row r="62" spans="2:12" ht="29.25" thickBot="1" x14ac:dyDescent="0.3">
      <c r="B62" s="241" t="s">
        <v>1028</v>
      </c>
      <c r="C62" s="209" t="s">
        <v>249</v>
      </c>
      <c r="D62" s="209" t="s">
        <v>1021</v>
      </c>
      <c r="E62" s="226"/>
      <c r="F62" s="226" t="s">
        <v>1635</v>
      </c>
      <c r="G62" s="248"/>
      <c r="H62" s="226"/>
      <c r="I62" s="226"/>
      <c r="J62" s="243"/>
      <c r="K62" s="228"/>
      <c r="L62" s="228"/>
    </row>
    <row r="63" spans="2:12" ht="29.25" thickBot="1" x14ac:dyDescent="0.3">
      <c r="B63" s="257" t="s">
        <v>252</v>
      </c>
      <c r="C63" s="258" t="s">
        <v>250</v>
      </c>
      <c r="D63" s="258" t="s">
        <v>1021</v>
      </c>
      <c r="E63" s="259" t="s">
        <v>202</v>
      </c>
      <c r="F63" s="259" t="s">
        <v>251</v>
      </c>
      <c r="G63" s="260" t="s">
        <v>201</v>
      </c>
      <c r="H63" s="259"/>
      <c r="I63" s="259" t="s">
        <v>34</v>
      </c>
      <c r="J63" s="261" t="s">
        <v>335</v>
      </c>
      <c r="K63" s="228"/>
      <c r="L63" s="228"/>
    </row>
    <row r="64" spans="2:12" ht="29.25" thickBot="1" x14ac:dyDescent="0.3">
      <c r="B64" s="241" t="s">
        <v>960</v>
      </c>
      <c r="C64" s="209" t="s">
        <v>253</v>
      </c>
      <c r="D64" s="209" t="s">
        <v>1021</v>
      </c>
      <c r="E64" s="226"/>
      <c r="F64" s="226" t="s">
        <v>1636</v>
      </c>
      <c r="G64" s="248" t="s">
        <v>254</v>
      </c>
      <c r="H64" s="226"/>
      <c r="I64" s="226" t="s">
        <v>34</v>
      </c>
      <c r="J64" s="243" t="s">
        <v>1029</v>
      </c>
      <c r="K64" s="228"/>
      <c r="L64" s="228"/>
    </row>
    <row r="65" spans="1:12" ht="30.75" thickBot="1" x14ac:dyDescent="0.3">
      <c r="B65" s="241" t="s">
        <v>957</v>
      </c>
      <c r="C65" s="209" t="s">
        <v>258</v>
      </c>
      <c r="D65" s="209" t="s">
        <v>1021</v>
      </c>
      <c r="E65" s="226"/>
      <c r="F65" s="226" t="s">
        <v>1637</v>
      </c>
      <c r="G65" s="248" t="s">
        <v>264</v>
      </c>
      <c r="H65" s="226"/>
      <c r="I65" s="226" t="s">
        <v>34</v>
      </c>
      <c r="J65" s="243" t="s">
        <v>38</v>
      </c>
      <c r="K65" s="228"/>
      <c r="L65" s="228"/>
    </row>
    <row r="66" spans="1:12" ht="30.75" thickBot="1" x14ac:dyDescent="0.3">
      <c r="B66" s="241" t="s">
        <v>958</v>
      </c>
      <c r="C66" s="209" t="s">
        <v>259</v>
      </c>
      <c r="D66" s="209" t="s">
        <v>1021</v>
      </c>
      <c r="E66" s="226"/>
      <c r="F66" s="226" t="s">
        <v>1638</v>
      </c>
      <c r="G66" s="248" t="s">
        <v>264</v>
      </c>
      <c r="H66" s="226"/>
      <c r="I66" s="226" t="s">
        <v>34</v>
      </c>
      <c r="J66" s="243" t="s">
        <v>39</v>
      </c>
      <c r="K66" s="228"/>
      <c r="L66" s="228"/>
    </row>
    <row r="67" spans="1:12" ht="30.75" thickBot="1" x14ac:dyDescent="0.3">
      <c r="B67" s="241" t="s">
        <v>959</v>
      </c>
      <c r="C67" s="209" t="s">
        <v>260</v>
      </c>
      <c r="D67" s="209" t="s">
        <v>1021</v>
      </c>
      <c r="E67" s="226"/>
      <c r="F67" s="226" t="s">
        <v>1640</v>
      </c>
      <c r="G67" s="248" t="s">
        <v>264</v>
      </c>
      <c r="H67" s="226"/>
      <c r="I67" s="226" t="s">
        <v>34</v>
      </c>
      <c r="J67" s="243" t="s">
        <v>266</v>
      </c>
      <c r="K67" s="228"/>
      <c r="L67" s="228"/>
    </row>
    <row r="68" spans="1:12" ht="30.75" thickBot="1" x14ac:dyDescent="0.3">
      <c r="B68" s="241" t="s">
        <v>961</v>
      </c>
      <c r="C68" s="209" t="s">
        <v>261</v>
      </c>
      <c r="D68" s="209" t="s">
        <v>1021</v>
      </c>
      <c r="E68" s="226"/>
      <c r="F68" s="226" t="s">
        <v>1639</v>
      </c>
      <c r="G68" s="248" t="s">
        <v>264</v>
      </c>
      <c r="H68" s="226"/>
      <c r="I68" s="226" t="s">
        <v>34</v>
      </c>
      <c r="J68" s="243" t="s">
        <v>268</v>
      </c>
      <c r="K68" s="228"/>
      <c r="L68" s="228"/>
    </row>
    <row r="69" spans="1:12" ht="30.75" thickBot="1" x14ac:dyDescent="0.3">
      <c r="B69" s="241" t="s">
        <v>962</v>
      </c>
      <c r="C69" s="209" t="s">
        <v>262</v>
      </c>
      <c r="D69" s="209" t="s">
        <v>1021</v>
      </c>
      <c r="E69" s="226"/>
      <c r="F69" s="226" t="s">
        <v>1641</v>
      </c>
      <c r="G69" s="248" t="s">
        <v>264</v>
      </c>
      <c r="H69" s="226"/>
      <c r="I69" s="226" t="s">
        <v>34</v>
      </c>
      <c r="J69" s="243" t="s">
        <v>270</v>
      </c>
      <c r="K69" s="228"/>
      <c r="L69" s="228"/>
    </row>
    <row r="70" spans="1:12" ht="30.75" thickBot="1" x14ac:dyDescent="0.3">
      <c r="B70" s="241" t="s">
        <v>963</v>
      </c>
      <c r="C70" s="209" t="s">
        <v>263</v>
      </c>
      <c r="D70" s="209" t="s">
        <v>1021</v>
      </c>
      <c r="E70" s="226"/>
      <c r="F70" s="226" t="s">
        <v>1642</v>
      </c>
      <c r="G70" s="248" t="s">
        <v>264</v>
      </c>
      <c r="H70" s="226"/>
      <c r="I70" s="226" t="s">
        <v>34</v>
      </c>
      <c r="J70" s="243" t="s">
        <v>272</v>
      </c>
      <c r="K70" s="228"/>
      <c r="L70" s="228"/>
    </row>
    <row r="71" spans="1:12" ht="29.25" thickBot="1" x14ac:dyDescent="0.3">
      <c r="B71" s="271" t="s">
        <v>1719</v>
      </c>
      <c r="C71" s="272" t="s">
        <v>274</v>
      </c>
      <c r="D71" s="272" t="s">
        <v>1021</v>
      </c>
      <c r="E71" s="273"/>
      <c r="F71" s="272" t="s">
        <v>1643</v>
      </c>
      <c r="G71" s="274" t="s">
        <v>201</v>
      </c>
      <c r="H71" s="273"/>
      <c r="I71" s="273" t="s">
        <v>34</v>
      </c>
      <c r="J71" s="275" t="s">
        <v>945</v>
      </c>
      <c r="K71" s="228"/>
      <c r="L71" s="228"/>
    </row>
    <row r="72" spans="1:12" ht="29.25" thickBot="1" x14ac:dyDescent="0.3">
      <c r="B72" s="233" t="s">
        <v>916</v>
      </c>
      <c r="C72" s="234" t="s">
        <v>278</v>
      </c>
      <c r="D72" s="234" t="s">
        <v>1021</v>
      </c>
      <c r="E72" s="235"/>
      <c r="F72" s="234" t="s">
        <v>1676</v>
      </c>
      <c r="G72" s="256" t="s">
        <v>201</v>
      </c>
      <c r="H72" s="235"/>
      <c r="I72" s="235"/>
      <c r="J72" s="236"/>
      <c r="K72" s="228"/>
      <c r="L72" s="228"/>
    </row>
    <row r="73" spans="1:12" ht="68.650000000000006" customHeight="1" x14ac:dyDescent="0.25">
      <c r="A73" s="207"/>
      <c r="B73" s="233" t="s">
        <v>917</v>
      </c>
      <c r="C73" s="234" t="s">
        <v>279</v>
      </c>
      <c r="D73" s="234" t="s">
        <v>1021</v>
      </c>
      <c r="E73" s="235" t="s">
        <v>111</v>
      </c>
      <c r="F73" s="240" t="s">
        <v>1675</v>
      </c>
      <c r="G73" s="256" t="s">
        <v>201</v>
      </c>
      <c r="H73" s="235"/>
      <c r="I73" s="235" t="s">
        <v>34</v>
      </c>
      <c r="J73" s="236" t="s">
        <v>918</v>
      </c>
      <c r="K73" s="228"/>
      <c r="L73" s="228"/>
    </row>
    <row r="74" spans="1:12" s="11" customFormat="1" ht="30" x14ac:dyDescent="0.25">
      <c r="A74" s="207"/>
      <c r="B74" s="276" t="s">
        <v>275</v>
      </c>
      <c r="C74" s="277" t="s">
        <v>281</v>
      </c>
      <c r="D74" s="277" t="s">
        <v>1021</v>
      </c>
      <c r="E74" s="278"/>
      <c r="F74" s="278" t="s">
        <v>1644</v>
      </c>
      <c r="G74" s="279"/>
      <c r="H74" s="278"/>
      <c r="I74" s="278"/>
      <c r="J74" s="280"/>
      <c r="K74" s="232"/>
      <c r="L74" s="232"/>
    </row>
    <row r="75" spans="1:12" ht="29.25" thickBot="1" x14ac:dyDescent="0.3">
      <c r="B75" s="241" t="s">
        <v>280</v>
      </c>
      <c r="C75" s="209" t="s">
        <v>289</v>
      </c>
      <c r="D75" s="209" t="s">
        <v>1021</v>
      </c>
      <c r="E75" s="226"/>
      <c r="F75" s="226" t="s">
        <v>1026</v>
      </c>
      <c r="G75" s="248"/>
      <c r="H75" s="226"/>
      <c r="I75" s="226"/>
      <c r="J75" s="243"/>
      <c r="K75" s="228"/>
      <c r="L75" s="228"/>
    </row>
    <row r="76" spans="1:12" ht="30.75" thickBot="1" x14ac:dyDescent="0.3">
      <c r="B76" s="241" t="s">
        <v>1288</v>
      </c>
      <c r="C76" s="209" t="s">
        <v>282</v>
      </c>
      <c r="D76" s="209" t="s">
        <v>1021</v>
      </c>
      <c r="E76" s="226"/>
      <c r="F76" s="226" t="s">
        <v>1645</v>
      </c>
      <c r="G76" s="248"/>
      <c r="H76" s="226"/>
      <c r="I76" s="226"/>
      <c r="J76" s="243"/>
      <c r="K76" s="228"/>
      <c r="L76" s="228" t="s">
        <v>1289</v>
      </c>
    </row>
    <row r="77" spans="1:12" ht="29.25" thickBot="1" x14ac:dyDescent="0.3">
      <c r="B77" s="241" t="s">
        <v>276</v>
      </c>
      <c r="C77" s="209" t="s">
        <v>285</v>
      </c>
      <c r="D77" s="209" t="s">
        <v>1021</v>
      </c>
      <c r="E77" s="226"/>
      <c r="F77" s="226" t="s">
        <v>1646</v>
      </c>
      <c r="G77" s="248"/>
      <c r="H77" s="226"/>
      <c r="I77" s="226"/>
      <c r="J77" s="243"/>
      <c r="K77" s="228"/>
      <c r="L77" s="228"/>
    </row>
    <row r="78" spans="1:12" ht="30.75" thickBot="1" x14ac:dyDescent="0.3">
      <c r="B78" s="241" t="s">
        <v>277</v>
      </c>
      <c r="C78" s="209" t="s">
        <v>287</v>
      </c>
      <c r="D78" s="209" t="s">
        <v>1021</v>
      </c>
      <c r="E78" s="226"/>
      <c r="F78" s="226" t="s">
        <v>1647</v>
      </c>
      <c r="G78" s="248"/>
      <c r="H78" s="226"/>
      <c r="I78" s="226"/>
      <c r="J78" s="243"/>
      <c r="K78" s="228"/>
      <c r="L78" s="228"/>
    </row>
    <row r="79" spans="1:12" ht="29.25" thickBot="1" x14ac:dyDescent="0.3">
      <c r="B79" s="241" t="s">
        <v>1204</v>
      </c>
      <c r="C79" s="209" t="s">
        <v>288</v>
      </c>
      <c r="D79" s="209" t="s">
        <v>1021</v>
      </c>
      <c r="E79" s="12"/>
      <c r="F79" s="226" t="s">
        <v>1648</v>
      </c>
      <c r="G79" s="248"/>
      <c r="H79" s="226"/>
      <c r="I79" s="226"/>
      <c r="J79" s="243"/>
      <c r="K79" s="228"/>
      <c r="L79" s="228"/>
    </row>
    <row r="80" spans="1:12" ht="29.25" thickBot="1" x14ac:dyDescent="0.3">
      <c r="B80" s="241" t="s">
        <v>290</v>
      </c>
      <c r="C80" s="209" t="s">
        <v>291</v>
      </c>
      <c r="D80" s="209" t="s">
        <v>1021</v>
      </c>
      <c r="E80" s="12"/>
      <c r="F80" s="226" t="s">
        <v>1649</v>
      </c>
      <c r="G80" s="248"/>
      <c r="H80" s="226"/>
      <c r="I80" s="226"/>
      <c r="J80" s="243"/>
      <c r="K80" s="228"/>
      <c r="L80" s="228"/>
    </row>
    <row r="81" spans="2:12" ht="29.25" thickBot="1" x14ac:dyDescent="0.3">
      <c r="B81" s="241" t="s">
        <v>1193</v>
      </c>
      <c r="C81" s="209" t="s">
        <v>293</v>
      </c>
      <c r="D81" s="209" t="s">
        <v>1021</v>
      </c>
      <c r="E81" s="281"/>
      <c r="F81" s="226" t="s">
        <v>1650</v>
      </c>
      <c r="G81" s="248"/>
      <c r="H81" s="226"/>
      <c r="I81" s="226"/>
      <c r="J81" s="243"/>
      <c r="K81" s="228"/>
      <c r="L81" s="228"/>
    </row>
    <row r="82" spans="2:12" ht="45" x14ac:dyDescent="0.25">
      <c r="B82" s="265" t="s">
        <v>294</v>
      </c>
      <c r="C82" s="266" t="s">
        <v>295</v>
      </c>
      <c r="D82" s="266" t="s">
        <v>1021</v>
      </c>
      <c r="E82" s="267" t="s">
        <v>284</v>
      </c>
      <c r="F82" s="266" t="s">
        <v>296</v>
      </c>
      <c r="G82" s="268" t="s">
        <v>201</v>
      </c>
      <c r="H82" s="267"/>
      <c r="I82" s="267" t="s">
        <v>34</v>
      </c>
      <c r="J82" s="269" t="s">
        <v>297</v>
      </c>
      <c r="K82" s="228"/>
      <c r="L82" s="228"/>
    </row>
    <row r="83" spans="2:12" x14ac:dyDescent="0.25">
      <c r="B83" s="237" t="s">
        <v>1189</v>
      </c>
      <c r="C83" s="177" t="s">
        <v>970</v>
      </c>
      <c r="D83" s="177" t="s">
        <v>1021</v>
      </c>
      <c r="E83" s="177"/>
      <c r="F83" s="282" t="s">
        <v>995</v>
      </c>
      <c r="G83" s="178"/>
      <c r="H83" s="177"/>
      <c r="I83" s="180" t="s">
        <v>34</v>
      </c>
      <c r="J83" s="181"/>
      <c r="K83" s="228"/>
      <c r="L83" s="228"/>
    </row>
    <row r="84" spans="2:12" ht="30.75" thickBot="1" x14ac:dyDescent="0.3">
      <c r="B84" s="241" t="s">
        <v>1190</v>
      </c>
      <c r="C84" s="209" t="s">
        <v>1025</v>
      </c>
      <c r="D84" s="209" t="s">
        <v>1021</v>
      </c>
      <c r="E84" s="209"/>
      <c r="F84" s="209" t="s">
        <v>1212</v>
      </c>
      <c r="G84" s="248"/>
      <c r="H84" s="209"/>
      <c r="I84" s="226" t="s">
        <v>34</v>
      </c>
      <c r="J84" s="243"/>
      <c r="K84" s="228"/>
      <c r="L84" s="228"/>
    </row>
    <row r="85" spans="2:12" ht="30.75" thickBot="1" x14ac:dyDescent="0.3">
      <c r="B85" s="241" t="s">
        <v>327</v>
      </c>
      <c r="C85" s="209" t="s">
        <v>328</v>
      </c>
      <c r="D85" s="209" t="s">
        <v>1021</v>
      </c>
      <c r="E85" s="12"/>
      <c r="F85" s="209" t="s">
        <v>1651</v>
      </c>
      <c r="G85" s="248"/>
      <c r="H85" s="209"/>
      <c r="I85" s="209"/>
      <c r="J85" s="243"/>
      <c r="K85" s="228"/>
      <c r="L85" s="228"/>
    </row>
    <row r="86" spans="2:12" ht="29.25" thickBot="1" x14ac:dyDescent="0.3">
      <c r="B86" s="241" t="s">
        <v>326</v>
      </c>
      <c r="C86" s="209" t="s">
        <v>329</v>
      </c>
      <c r="D86" s="209" t="s">
        <v>1021</v>
      </c>
      <c r="E86" s="12"/>
      <c r="F86" s="209" t="s">
        <v>1652</v>
      </c>
      <c r="G86" s="248"/>
      <c r="H86" s="209"/>
      <c r="I86" s="209"/>
      <c r="J86" s="243"/>
      <c r="K86" s="228"/>
      <c r="L86" s="228"/>
    </row>
    <row r="87" spans="2:12" ht="28.5" x14ac:dyDescent="0.25">
      <c r="B87" s="233" t="s">
        <v>337</v>
      </c>
      <c r="C87" s="234" t="s">
        <v>338</v>
      </c>
      <c r="D87" s="234" t="s">
        <v>1021</v>
      </c>
      <c r="E87" s="234" t="s">
        <v>1207</v>
      </c>
      <c r="F87" s="234" t="s">
        <v>339</v>
      </c>
      <c r="G87" s="256" t="s">
        <v>201</v>
      </c>
      <c r="H87" s="234"/>
      <c r="I87" s="234" t="s">
        <v>34</v>
      </c>
      <c r="J87" s="236" t="s">
        <v>340</v>
      </c>
      <c r="K87" s="228"/>
      <c r="L87" s="228"/>
    </row>
    <row r="88" spans="2:12" ht="45" x14ac:dyDescent="0.25">
      <c r="B88" s="237" t="s">
        <v>341</v>
      </c>
      <c r="C88" s="177" t="s">
        <v>342</v>
      </c>
      <c r="D88" s="177" t="s">
        <v>1021</v>
      </c>
      <c r="E88" s="177" t="s">
        <v>1207</v>
      </c>
      <c r="F88" s="177" t="s">
        <v>343</v>
      </c>
      <c r="G88" s="178" t="s">
        <v>201</v>
      </c>
      <c r="H88" s="177"/>
      <c r="I88" s="177" t="s">
        <v>34</v>
      </c>
      <c r="J88" s="181" t="s">
        <v>344</v>
      </c>
      <c r="K88" s="228"/>
      <c r="L88" s="228"/>
    </row>
    <row r="89" spans="2:12" ht="30" x14ac:dyDescent="0.25">
      <c r="B89" s="283" t="s">
        <v>345</v>
      </c>
      <c r="C89" s="284" t="s">
        <v>346</v>
      </c>
      <c r="D89" s="284" t="s">
        <v>1021</v>
      </c>
      <c r="E89" s="284" t="s">
        <v>1207</v>
      </c>
      <c r="F89" s="284" t="s">
        <v>348</v>
      </c>
      <c r="G89" s="285" t="s">
        <v>201</v>
      </c>
      <c r="H89" s="284"/>
      <c r="I89" s="284" t="s">
        <v>34</v>
      </c>
      <c r="J89" s="286" t="s">
        <v>347</v>
      </c>
      <c r="K89" s="228"/>
      <c r="L89" s="228"/>
    </row>
    <row r="90" spans="2:12" ht="28.5" x14ac:dyDescent="0.25">
      <c r="B90" s="287" t="s">
        <v>968</v>
      </c>
      <c r="C90" s="288" t="s">
        <v>969</v>
      </c>
      <c r="D90" s="288" t="s">
        <v>1022</v>
      </c>
      <c r="E90" s="288"/>
      <c r="F90" s="288" t="s">
        <v>1653</v>
      </c>
      <c r="G90" s="287"/>
      <c r="H90" s="288"/>
      <c r="I90" s="288"/>
      <c r="J90" s="287"/>
      <c r="K90" s="228"/>
      <c r="L90" s="228"/>
    </row>
    <row r="91" spans="2:12" ht="29.25" thickBot="1" x14ac:dyDescent="0.3">
      <c r="B91" s="289" t="s">
        <v>1075</v>
      </c>
      <c r="C91" s="290" t="s">
        <v>1069</v>
      </c>
      <c r="D91" s="290"/>
      <c r="E91" s="12"/>
      <c r="F91" s="290" t="s">
        <v>1654</v>
      </c>
      <c r="G91" s="291"/>
      <c r="H91" s="290"/>
      <c r="I91" s="290"/>
      <c r="J91" s="291" t="s">
        <v>1062</v>
      </c>
      <c r="K91" s="228"/>
      <c r="L91" s="228"/>
    </row>
    <row r="92" spans="2:12" ht="29.25" thickBot="1" x14ac:dyDescent="0.3">
      <c r="B92" s="289" t="s">
        <v>1122</v>
      </c>
      <c r="C92" s="290" t="s">
        <v>1070</v>
      </c>
      <c r="D92" s="290"/>
      <c r="E92" s="281"/>
      <c r="F92" s="290" t="s">
        <v>1655</v>
      </c>
      <c r="G92" s="291"/>
      <c r="H92" s="290"/>
      <c r="I92" s="290"/>
      <c r="J92" s="291" t="s">
        <v>1123</v>
      </c>
      <c r="K92" s="228"/>
      <c r="L92" s="228"/>
    </row>
    <row r="93" spans="2:12" ht="30.75" thickBot="1" x14ac:dyDescent="0.3">
      <c r="B93" s="289" t="s">
        <v>1079</v>
      </c>
      <c r="C93" s="290" t="s">
        <v>1071</v>
      </c>
      <c r="D93" s="290"/>
      <c r="E93" s="281"/>
      <c r="F93" s="290" t="s">
        <v>1656</v>
      </c>
      <c r="G93" s="291"/>
      <c r="H93" s="290"/>
      <c r="I93" s="290"/>
      <c r="J93" s="291" t="s">
        <v>1063</v>
      </c>
      <c r="K93" s="228"/>
      <c r="L93" s="228"/>
    </row>
    <row r="94" spans="2:12" ht="45" x14ac:dyDescent="0.25">
      <c r="B94" s="292" t="s">
        <v>1101</v>
      </c>
      <c r="C94" s="293" t="s">
        <v>1104</v>
      </c>
      <c r="D94" s="293"/>
      <c r="E94" s="293" t="s">
        <v>1060</v>
      </c>
      <c r="F94" s="293" t="s">
        <v>1102</v>
      </c>
      <c r="G94" s="294" t="s">
        <v>201</v>
      </c>
      <c r="H94" s="295" t="s">
        <v>1061</v>
      </c>
      <c r="I94" s="295" t="s">
        <v>34</v>
      </c>
      <c r="J94" s="222" t="s">
        <v>1103</v>
      </c>
      <c r="K94" s="228"/>
      <c r="L94" s="228"/>
    </row>
    <row r="95" spans="2:12" ht="30.75" thickBot="1" x14ac:dyDescent="0.3">
      <c r="B95" s="289" t="s">
        <v>1080</v>
      </c>
      <c r="C95" s="290"/>
      <c r="D95" s="290"/>
      <c r="E95" s="281"/>
      <c r="F95" s="290" t="s">
        <v>1657</v>
      </c>
      <c r="G95" s="291"/>
      <c r="H95" s="290"/>
      <c r="I95" s="290"/>
      <c r="J95" s="291" t="s">
        <v>1091</v>
      </c>
      <c r="K95" s="228"/>
      <c r="L95" s="228"/>
    </row>
    <row r="96" spans="2:12" ht="29.25" thickBot="1" x14ac:dyDescent="0.3">
      <c r="B96" s="289" t="s">
        <v>1096</v>
      </c>
      <c r="C96" s="290" t="s">
        <v>1073</v>
      </c>
      <c r="D96" s="290"/>
      <c r="E96" s="281"/>
      <c r="F96" s="290" t="s">
        <v>1704</v>
      </c>
      <c r="G96" s="291"/>
      <c r="H96" s="290"/>
      <c r="I96" s="290"/>
      <c r="J96" s="291"/>
      <c r="K96" s="228"/>
      <c r="L96" s="228"/>
    </row>
    <row r="97" spans="1:12" ht="30.75" thickBot="1" x14ac:dyDescent="0.3">
      <c r="B97" s="289" t="s">
        <v>1093</v>
      </c>
      <c r="C97" s="290" t="s">
        <v>1074</v>
      </c>
      <c r="D97" s="290"/>
      <c r="E97" s="281"/>
      <c r="F97" s="290" t="s">
        <v>1658</v>
      </c>
      <c r="G97" s="291"/>
      <c r="H97" s="290"/>
      <c r="I97" s="290"/>
      <c r="J97" s="291" t="s">
        <v>1089</v>
      </c>
      <c r="K97" s="296"/>
      <c r="L97" s="297"/>
    </row>
    <row r="98" spans="1:12" ht="29.25" thickBot="1" x14ac:dyDescent="0.3">
      <c r="B98" s="223" t="s">
        <v>1092</v>
      </c>
      <c r="C98" s="290" t="s">
        <v>1085</v>
      </c>
      <c r="D98" s="290"/>
      <c r="E98" s="12"/>
      <c r="F98" s="290" t="s">
        <v>1659</v>
      </c>
      <c r="G98" s="291"/>
      <c r="H98" s="290"/>
      <c r="I98" s="290"/>
      <c r="J98" s="291" t="s">
        <v>1088</v>
      </c>
      <c r="K98" s="296"/>
      <c r="L98" s="297"/>
    </row>
    <row r="99" spans="1:12" ht="14.25" x14ac:dyDescent="0.25">
      <c r="B99" s="298" t="s">
        <v>1081</v>
      </c>
      <c r="C99" s="288" t="s">
        <v>1086</v>
      </c>
      <c r="D99" s="288"/>
      <c r="E99" s="12"/>
      <c r="F99" s="288" t="s">
        <v>1660</v>
      </c>
      <c r="G99" s="287"/>
      <c r="H99" s="288"/>
      <c r="I99" s="288"/>
      <c r="J99" s="287" t="s">
        <v>1087</v>
      </c>
      <c r="K99" s="296"/>
      <c r="L99" s="297"/>
    </row>
    <row r="100" spans="1:12" ht="30.75" thickBot="1" x14ac:dyDescent="0.3">
      <c r="B100" s="287" t="s">
        <v>1107</v>
      </c>
      <c r="C100" s="288" t="s">
        <v>1105</v>
      </c>
      <c r="D100" s="288"/>
      <c r="E100" s="12"/>
      <c r="F100" s="288" t="s">
        <v>1661</v>
      </c>
      <c r="G100" s="287"/>
      <c r="H100" s="288"/>
      <c r="I100" s="288"/>
      <c r="J100" s="287" t="s">
        <v>1108</v>
      </c>
      <c r="K100" s="296"/>
      <c r="L100" s="297"/>
    </row>
    <row r="101" spans="1:12" ht="42.75" x14ac:dyDescent="0.25">
      <c r="B101" s="299" t="s">
        <v>1111</v>
      </c>
      <c r="C101" s="300" t="s">
        <v>1106</v>
      </c>
      <c r="D101" s="300"/>
      <c r="E101" s="300" t="s">
        <v>1060</v>
      </c>
      <c r="F101" s="300" t="s">
        <v>1110</v>
      </c>
      <c r="G101" s="299" t="s">
        <v>201</v>
      </c>
      <c r="H101" s="300" t="s">
        <v>1061</v>
      </c>
      <c r="I101" s="300" t="s">
        <v>34</v>
      </c>
      <c r="J101" s="299" t="s">
        <v>1109</v>
      </c>
      <c r="K101" s="296"/>
      <c r="L101" s="297"/>
    </row>
    <row r="102" spans="1:12" ht="45" x14ac:dyDescent="0.25">
      <c r="A102" s="173"/>
      <c r="B102" s="287" t="s">
        <v>1191</v>
      </c>
      <c r="C102" s="288" t="s">
        <v>1125</v>
      </c>
      <c r="D102" s="288"/>
      <c r="E102" s="288" t="s">
        <v>1124</v>
      </c>
      <c r="F102" s="288"/>
      <c r="G102" s="287" t="s">
        <v>201</v>
      </c>
      <c r="H102" s="288"/>
      <c r="I102" s="288" t="s">
        <v>34</v>
      </c>
      <c r="J102" s="287" t="s">
        <v>1192</v>
      </c>
      <c r="K102" s="301"/>
      <c r="L102" s="302"/>
    </row>
    <row r="103" spans="1:12" thickBot="1" x14ac:dyDescent="0.3">
      <c r="A103" s="173"/>
      <c r="B103" s="291" t="s">
        <v>1313</v>
      </c>
      <c r="C103" s="290" t="s">
        <v>1312</v>
      </c>
      <c r="D103" s="290"/>
      <c r="E103" s="290"/>
      <c r="F103" s="290" t="s">
        <v>1662</v>
      </c>
      <c r="G103" s="291"/>
      <c r="H103" s="290"/>
      <c r="I103" s="290"/>
      <c r="J103" s="291"/>
      <c r="K103" s="249"/>
      <c r="L103" s="250"/>
    </row>
    <row r="104" spans="1:12" ht="14.25" x14ac:dyDescent="0.25">
      <c r="B104" s="256" t="s">
        <v>1386</v>
      </c>
      <c r="C104" s="234" t="s">
        <v>1381</v>
      </c>
      <c r="D104" s="234"/>
      <c r="E104" s="235"/>
      <c r="F104" s="235" t="s">
        <v>1387</v>
      </c>
      <c r="G104" s="256"/>
      <c r="H104" s="235"/>
      <c r="I104" s="235"/>
      <c r="J104" s="256" t="s">
        <v>1570</v>
      </c>
      <c r="K104" s="303"/>
      <c r="L104" s="303"/>
    </row>
    <row r="105" spans="1:12" ht="30" x14ac:dyDescent="0.25">
      <c r="B105" s="178" t="s">
        <v>1388</v>
      </c>
      <c r="C105" s="177" t="s">
        <v>1382</v>
      </c>
      <c r="D105" s="177"/>
      <c r="E105" s="180"/>
      <c r="F105" s="180" t="s">
        <v>1394</v>
      </c>
      <c r="G105" s="178"/>
      <c r="H105" s="180"/>
      <c r="I105" s="180"/>
      <c r="J105" s="178" t="s">
        <v>1570</v>
      </c>
      <c r="K105" s="304"/>
      <c r="L105" s="304"/>
    </row>
    <row r="106" spans="1:12" ht="28.5" x14ac:dyDescent="0.25">
      <c r="B106" s="178" t="s">
        <v>1389</v>
      </c>
      <c r="C106" s="177" t="s">
        <v>1383</v>
      </c>
      <c r="D106" s="177"/>
      <c r="E106" s="180"/>
      <c r="F106" s="180" t="s">
        <v>1395</v>
      </c>
      <c r="G106" s="178"/>
      <c r="H106" s="180"/>
      <c r="I106" s="180"/>
      <c r="J106" s="178" t="s">
        <v>1570</v>
      </c>
      <c r="K106" s="304"/>
      <c r="L106" s="304"/>
    </row>
    <row r="107" spans="1:12" ht="28.5" x14ac:dyDescent="0.25">
      <c r="B107" s="178" t="s">
        <v>1390</v>
      </c>
      <c r="C107" s="177" t="s">
        <v>1384</v>
      </c>
      <c r="D107" s="177"/>
      <c r="E107" s="180"/>
      <c r="F107" s="180" t="s">
        <v>1396</v>
      </c>
      <c r="G107" s="178"/>
      <c r="H107" s="180"/>
      <c r="I107" s="180"/>
      <c r="J107" s="178" t="s">
        <v>1570</v>
      </c>
      <c r="K107" s="304"/>
      <c r="L107" s="304"/>
    </row>
    <row r="108" spans="1:12" ht="28.5" x14ac:dyDescent="0.25">
      <c r="B108" s="178" t="s">
        <v>1391</v>
      </c>
      <c r="C108" s="177" t="s">
        <v>1385</v>
      </c>
      <c r="D108" s="177"/>
      <c r="E108" s="180"/>
      <c r="F108" s="180" t="s">
        <v>1397</v>
      </c>
      <c r="G108" s="178"/>
      <c r="H108" s="180"/>
      <c r="I108" s="180"/>
      <c r="J108" s="178" t="s">
        <v>1570</v>
      </c>
      <c r="K108" s="304"/>
      <c r="L108" s="304"/>
    </row>
    <row r="109" spans="1:12" ht="28.5" x14ac:dyDescent="0.25">
      <c r="B109" s="178" t="s">
        <v>1392</v>
      </c>
      <c r="C109" s="177" t="s">
        <v>1393</v>
      </c>
      <c r="D109" s="177"/>
      <c r="E109" s="180"/>
      <c r="F109" s="180" t="s">
        <v>1398</v>
      </c>
      <c r="G109" s="178"/>
      <c r="H109" s="180"/>
      <c r="I109" s="180"/>
      <c r="J109" s="178" t="s">
        <v>1570</v>
      </c>
      <c r="K109" s="304"/>
      <c r="L109" s="304"/>
    </row>
    <row r="110" spans="1:12" ht="28.5" x14ac:dyDescent="0.25">
      <c r="B110" s="178" t="s">
        <v>960</v>
      </c>
      <c r="C110" s="177" t="s">
        <v>1399</v>
      </c>
      <c r="D110" s="177"/>
      <c r="E110" s="180"/>
      <c r="F110" s="180" t="s">
        <v>1400</v>
      </c>
      <c r="G110" s="178"/>
      <c r="H110" s="180"/>
      <c r="I110" s="180"/>
      <c r="J110" s="178" t="s">
        <v>1570</v>
      </c>
      <c r="K110" s="304"/>
      <c r="L110" s="304"/>
    </row>
    <row r="111" spans="1:12" ht="45" x14ac:dyDescent="0.25">
      <c r="B111" s="306" t="s">
        <v>1605</v>
      </c>
      <c r="C111" s="188" t="s">
        <v>1612</v>
      </c>
      <c r="D111" s="188"/>
      <c r="E111" s="188" t="s">
        <v>1060</v>
      </c>
      <c r="F111" s="188" t="s">
        <v>1606</v>
      </c>
      <c r="G111" s="178"/>
      <c r="H111" s="177"/>
      <c r="I111" s="177"/>
      <c r="J111" s="178" t="s">
        <v>1108</v>
      </c>
      <c r="K111" s="304"/>
      <c r="L111" s="304"/>
    </row>
    <row r="112" spans="1:12" ht="42.75" x14ac:dyDescent="0.25">
      <c r="A112" s="60"/>
      <c r="B112" s="178" t="s">
        <v>1666</v>
      </c>
      <c r="C112" s="177" t="s">
        <v>1667</v>
      </c>
      <c r="D112" s="177"/>
      <c r="E112" s="188" t="s">
        <v>1060</v>
      </c>
      <c r="F112" s="177" t="s">
        <v>1668</v>
      </c>
      <c r="G112" s="178" t="s">
        <v>201</v>
      </c>
      <c r="H112" s="180"/>
      <c r="I112" s="180"/>
      <c r="J112" s="178"/>
      <c r="K112" s="304"/>
      <c r="L112" s="304"/>
    </row>
    <row r="113" spans="1:12" ht="42.75" x14ac:dyDescent="0.25">
      <c r="A113" s="60"/>
      <c r="B113" s="6" t="s">
        <v>1735</v>
      </c>
      <c r="C113" s="308" t="s">
        <v>1757</v>
      </c>
      <c r="D113" s="308"/>
      <c r="E113" s="210"/>
      <c r="F113" s="310" t="s">
        <v>1736</v>
      </c>
      <c r="G113" s="6"/>
      <c r="H113" s="210"/>
      <c r="I113" s="210"/>
      <c r="J113" s="6"/>
      <c r="K113" s="307"/>
      <c r="L113" s="307"/>
    </row>
    <row r="114" spans="1:12" ht="14.25" x14ac:dyDescent="0.25">
      <c r="A114" s="60"/>
    </row>
    <row r="119" spans="1:12" x14ac:dyDescent="0.25">
      <c r="B119" s="8" t="s">
        <v>1727</v>
      </c>
    </row>
    <row r="120" spans="1:12" x14ac:dyDescent="0.25">
      <c r="B120" s="2" t="s">
        <v>1728</v>
      </c>
    </row>
    <row r="121" spans="1:12" ht="28.5" x14ac:dyDescent="0.25">
      <c r="B121" s="6" t="s">
        <v>1735</v>
      </c>
      <c r="C121" s="13" t="s">
        <v>1757</v>
      </c>
    </row>
  </sheetData>
  <autoFilter ref="B2:J90"/>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workbookViewId="0">
      <selection activeCell="B8" sqref="B8"/>
    </sheetView>
  </sheetViews>
  <sheetFormatPr baseColWidth="10" defaultRowHeight="15" x14ac:dyDescent="0.25"/>
  <sheetData>
    <row r="1" spans="1:4" x14ac:dyDescent="0.25">
      <c r="A1" t="s">
        <v>1334</v>
      </c>
      <c r="B1" t="s">
        <v>1316</v>
      </c>
      <c r="C1" t="s">
        <v>1333</v>
      </c>
      <c r="D1" t="s">
        <v>1332</v>
      </c>
    </row>
    <row r="2" spans="1:4" x14ac:dyDescent="0.25">
      <c r="A2" t="s">
        <v>45</v>
      </c>
      <c r="B2" t="s">
        <v>1050</v>
      </c>
      <c r="C2">
        <v>4.41070265E-2</v>
      </c>
      <c r="D2">
        <v>1.3161214900000001E-2</v>
      </c>
    </row>
    <row r="3" spans="1:4" x14ac:dyDescent="0.25">
      <c r="A3" t="s">
        <v>63</v>
      </c>
      <c r="B3" t="s">
        <v>1050</v>
      </c>
      <c r="C3">
        <v>4.4690684299999998E-2</v>
      </c>
      <c r="D3">
        <v>1.33353742E-2</v>
      </c>
    </row>
    <row r="4" spans="1:4" x14ac:dyDescent="0.25">
      <c r="A4" t="s">
        <v>68</v>
      </c>
      <c r="B4" t="s">
        <v>1030</v>
      </c>
      <c r="C4">
        <v>9.0297068100000002E-2</v>
      </c>
      <c r="D4">
        <v>1.4489600599999999E-2</v>
      </c>
    </row>
    <row r="5" spans="1:4" x14ac:dyDescent="0.25">
      <c r="A5" t="s">
        <v>71</v>
      </c>
      <c r="B5" t="s">
        <v>1030</v>
      </c>
      <c r="C5">
        <v>8.85413231E-2</v>
      </c>
      <c r="D5">
        <v>1.44128377E-2</v>
      </c>
    </row>
    <row r="6" spans="1:4" x14ac:dyDescent="0.25">
      <c r="A6" t="s">
        <v>78</v>
      </c>
      <c r="B6" t="s">
        <v>1030</v>
      </c>
      <c r="C6">
        <v>0.1048929886</v>
      </c>
      <c r="D6">
        <v>1.5127748599999999E-2</v>
      </c>
    </row>
    <row r="7" spans="1:4" x14ac:dyDescent="0.25">
      <c r="A7" t="s">
        <v>83</v>
      </c>
      <c r="B7" t="s">
        <v>1030</v>
      </c>
      <c r="C7">
        <v>9.1590291800000001E-2</v>
      </c>
      <c r="D7">
        <v>1.45461416E-2</v>
      </c>
    </row>
    <row r="8" spans="1:4" x14ac:dyDescent="0.25">
      <c r="A8" t="s">
        <v>92</v>
      </c>
      <c r="B8" t="s">
        <v>1031</v>
      </c>
      <c r="C8">
        <v>3.7363037000000001E-3</v>
      </c>
      <c r="D8">
        <v>1.05417694E-2</v>
      </c>
    </row>
    <row r="9" spans="1:4" x14ac:dyDescent="0.25">
      <c r="A9" t="s">
        <v>92</v>
      </c>
      <c r="B9" t="s">
        <v>1031</v>
      </c>
      <c r="C9">
        <v>3.7223996000000001E-3</v>
      </c>
      <c r="D9">
        <v>1.05417694E-2</v>
      </c>
    </row>
    <row r="10" spans="1:4" x14ac:dyDescent="0.25">
      <c r="A10" t="s">
        <v>92</v>
      </c>
      <c r="B10" t="s">
        <v>1030</v>
      </c>
      <c r="C10" s="174">
        <v>1.0489194000000001E-6</v>
      </c>
      <c r="D10">
        <v>1.05417694E-2</v>
      </c>
    </row>
    <row r="11" spans="1:4" x14ac:dyDescent="0.25">
      <c r="A11" t="s">
        <v>92</v>
      </c>
      <c r="B11" t="s">
        <v>1030</v>
      </c>
      <c r="C11" s="174">
        <v>1.0489194000000001E-6</v>
      </c>
      <c r="D11">
        <v>1.05417694E-2</v>
      </c>
    </row>
    <row r="12" spans="1:4" x14ac:dyDescent="0.25">
      <c r="A12" t="s">
        <v>93</v>
      </c>
      <c r="B12" t="s">
        <v>1031</v>
      </c>
      <c r="C12">
        <v>5.65087243E-2</v>
      </c>
      <c r="D12">
        <v>1.4058880899999999E-2</v>
      </c>
    </row>
    <row r="13" spans="1:4" x14ac:dyDescent="0.25">
      <c r="A13" t="s">
        <v>94</v>
      </c>
      <c r="B13" t="s">
        <v>1031</v>
      </c>
      <c r="C13">
        <v>3.3763939100000001E-2</v>
      </c>
      <c r="D13">
        <v>1.25430143E-2</v>
      </c>
    </row>
    <row r="14" spans="1:4" x14ac:dyDescent="0.25">
      <c r="A14" t="s">
        <v>95</v>
      </c>
      <c r="B14" t="s">
        <v>1031</v>
      </c>
      <c r="C14">
        <v>9.7776371000000001E-2</v>
      </c>
      <c r="D14">
        <v>1.6809236299999999E-2</v>
      </c>
    </row>
    <row r="15" spans="1:4" x14ac:dyDescent="0.25">
      <c r="A15" t="s">
        <v>97</v>
      </c>
      <c r="B15" t="s">
        <v>1031</v>
      </c>
      <c r="C15">
        <v>6.8202910899999997E-2</v>
      </c>
      <c r="D15">
        <v>1.48382606E-2</v>
      </c>
    </row>
    <row r="16" spans="1:4" x14ac:dyDescent="0.25">
      <c r="A16" t="s">
        <v>104</v>
      </c>
      <c r="B16" t="s">
        <v>1050</v>
      </c>
      <c r="C16">
        <v>4.2860258900000003E-2</v>
      </c>
      <c r="D16">
        <v>1.2789188599999999E-2</v>
      </c>
    </row>
    <row r="17" spans="1:4" x14ac:dyDescent="0.25">
      <c r="A17" t="s">
        <v>106</v>
      </c>
      <c r="B17" t="s">
        <v>1030</v>
      </c>
      <c r="C17">
        <v>5.8499182499999997E-2</v>
      </c>
      <c r="D17">
        <v>1.3099365599999999E-2</v>
      </c>
    </row>
    <row r="18" spans="1:4" x14ac:dyDescent="0.25">
      <c r="A18" t="s">
        <v>109</v>
      </c>
      <c r="B18" t="s">
        <v>1031</v>
      </c>
      <c r="C18">
        <v>5.37916695E-2</v>
      </c>
      <c r="D18">
        <v>1.3877797900000001E-2</v>
      </c>
    </row>
    <row r="19" spans="1:4" x14ac:dyDescent="0.25">
      <c r="A19" t="s">
        <v>110</v>
      </c>
      <c r="B19" t="s">
        <v>1031</v>
      </c>
      <c r="C19" s="174">
        <v>9.7775392999999994E-7</v>
      </c>
      <c r="D19">
        <v>1.02928219E-2</v>
      </c>
    </row>
    <row r="20" spans="1:4" x14ac:dyDescent="0.25">
      <c r="A20" t="s">
        <v>120</v>
      </c>
      <c r="B20" t="s">
        <v>1031</v>
      </c>
      <c r="C20">
        <v>5.82112225E-2</v>
      </c>
      <c r="D20">
        <v>1.41723469E-2</v>
      </c>
    </row>
    <row r="21" spans="1:4" x14ac:dyDescent="0.25">
      <c r="A21" t="s">
        <v>46</v>
      </c>
      <c r="B21" t="s">
        <v>1030</v>
      </c>
      <c r="C21">
        <v>8.6316715099999997E-2</v>
      </c>
      <c r="D21">
        <v>1.43155756E-2</v>
      </c>
    </row>
    <row r="22" spans="1:4" x14ac:dyDescent="0.25">
      <c r="A22" t="s">
        <v>190</v>
      </c>
      <c r="B22" t="s">
        <v>37</v>
      </c>
      <c r="C22">
        <v>7.0277235300000004E-2</v>
      </c>
      <c r="D22">
        <v>1.4033063599999999E-2</v>
      </c>
    </row>
    <row r="23" spans="1:4" x14ac:dyDescent="0.25">
      <c r="A23" t="s">
        <v>198</v>
      </c>
      <c r="B23" t="s">
        <v>37</v>
      </c>
      <c r="C23">
        <v>7.8075547499999995E-2</v>
      </c>
      <c r="D23">
        <v>1.44968484E-2</v>
      </c>
    </row>
    <row r="24" spans="1:4" x14ac:dyDescent="0.25">
      <c r="A24" t="s">
        <v>205</v>
      </c>
      <c r="B24" t="s">
        <v>1050</v>
      </c>
      <c r="C24">
        <v>8.1495734700000003E-2</v>
      </c>
      <c r="D24">
        <v>2.4317732700000001E-2</v>
      </c>
    </row>
    <row r="25" spans="1:4" x14ac:dyDescent="0.25">
      <c r="A25" t="s">
        <v>206</v>
      </c>
      <c r="B25" t="s">
        <v>1050</v>
      </c>
      <c r="C25">
        <v>4.71244621E-2</v>
      </c>
      <c r="D25">
        <v>1.40615957E-2</v>
      </c>
    </row>
    <row r="26" spans="1:4" x14ac:dyDescent="0.25">
      <c r="A26" t="s">
        <v>227</v>
      </c>
      <c r="B26" t="s">
        <v>37</v>
      </c>
      <c r="C26">
        <v>6.9444128399999999E-2</v>
      </c>
      <c r="D26">
        <v>1.3983516600000001E-2</v>
      </c>
    </row>
    <row r="27" spans="1:4" x14ac:dyDescent="0.25">
      <c r="A27" t="s">
        <v>289</v>
      </c>
      <c r="B27" t="s">
        <v>1031</v>
      </c>
      <c r="C27">
        <v>5.2897484000000002E-2</v>
      </c>
      <c r="D27">
        <v>1.38182033E-2</v>
      </c>
    </row>
    <row r="28" spans="1:4" x14ac:dyDescent="0.25">
      <c r="A28" t="s">
        <v>48</v>
      </c>
      <c r="B28" t="s">
        <v>1030</v>
      </c>
      <c r="C28">
        <v>8.0988619100000006E-2</v>
      </c>
      <c r="D28">
        <v>1.4082626000000001E-2</v>
      </c>
    </row>
    <row r="29" spans="1:4" x14ac:dyDescent="0.25">
      <c r="A29" t="s">
        <v>232</v>
      </c>
      <c r="B29" t="s">
        <v>37</v>
      </c>
      <c r="C29">
        <v>6.8278298500000001E-2</v>
      </c>
      <c r="D29">
        <v>1.3914181899999999E-2</v>
      </c>
    </row>
    <row r="30" spans="1:4" x14ac:dyDescent="0.25">
      <c r="A30" t="s">
        <v>238</v>
      </c>
      <c r="B30" t="s">
        <v>37</v>
      </c>
      <c r="C30">
        <v>6.14191132E-2</v>
      </c>
      <c r="D30">
        <v>1.3506249200000001E-2</v>
      </c>
    </row>
    <row r="31" spans="1:4" x14ac:dyDescent="0.25">
      <c r="A31" t="s">
        <v>242</v>
      </c>
      <c r="B31" t="s">
        <v>37</v>
      </c>
      <c r="C31">
        <v>8.0517106000000005E-2</v>
      </c>
      <c r="D31">
        <v>1.46420539E-2</v>
      </c>
    </row>
    <row r="32" spans="1:4" x14ac:dyDescent="0.25">
      <c r="A32" t="s">
        <v>243</v>
      </c>
      <c r="B32" t="s">
        <v>37</v>
      </c>
      <c r="C32">
        <v>6.24281577E-2</v>
      </c>
      <c r="D32">
        <v>1.35662596E-2</v>
      </c>
    </row>
    <row r="33" spans="1:4" x14ac:dyDescent="0.25">
      <c r="A33" t="s">
        <v>244</v>
      </c>
      <c r="B33" t="s">
        <v>37</v>
      </c>
      <c r="C33">
        <v>6.8013531799999999E-2</v>
      </c>
      <c r="D33">
        <v>1.38984355E-2</v>
      </c>
    </row>
    <row r="34" spans="1:4" x14ac:dyDescent="0.25">
      <c r="A34" t="s">
        <v>248</v>
      </c>
      <c r="B34" t="s">
        <v>1050</v>
      </c>
      <c r="C34">
        <v>3.6862002999999997E-2</v>
      </c>
      <c r="D34">
        <v>1.0999352800000001E-2</v>
      </c>
    </row>
    <row r="35" spans="1:4" x14ac:dyDescent="0.25">
      <c r="A35" t="s">
        <v>249</v>
      </c>
      <c r="B35" t="s">
        <v>1050</v>
      </c>
      <c r="C35">
        <v>6.6904641099999995E-2</v>
      </c>
      <c r="D35">
        <v>1.9963856799999999E-2</v>
      </c>
    </row>
    <row r="36" spans="1:4" x14ac:dyDescent="0.25">
      <c r="A36" t="s">
        <v>250</v>
      </c>
      <c r="B36" t="s">
        <v>1031</v>
      </c>
      <c r="C36">
        <v>5.7335883499999997E-2</v>
      </c>
      <c r="D36">
        <v>1.41140083E-2</v>
      </c>
    </row>
    <row r="37" spans="1:4" x14ac:dyDescent="0.25">
      <c r="A37" t="s">
        <v>253</v>
      </c>
      <c r="B37" t="s">
        <v>37</v>
      </c>
      <c r="C37">
        <v>7.3959871299999994E-2</v>
      </c>
      <c r="D37">
        <v>1.4252079000000001E-2</v>
      </c>
    </row>
    <row r="38" spans="1:4" x14ac:dyDescent="0.25">
      <c r="A38" t="s">
        <v>258</v>
      </c>
      <c r="B38" t="s">
        <v>37</v>
      </c>
      <c r="C38">
        <v>2.67499852E-2</v>
      </c>
      <c r="D38">
        <v>1.14443906E-2</v>
      </c>
    </row>
    <row r="39" spans="1:4" x14ac:dyDescent="0.25">
      <c r="A39" t="s">
        <v>260</v>
      </c>
      <c r="B39" t="s">
        <v>37</v>
      </c>
      <c r="C39">
        <v>6.5344522000000002E-2</v>
      </c>
      <c r="D39">
        <v>1.3739702899999999E-2</v>
      </c>
    </row>
    <row r="40" spans="1:4" x14ac:dyDescent="0.25">
      <c r="A40" t="s">
        <v>261</v>
      </c>
      <c r="B40" t="s">
        <v>37</v>
      </c>
      <c r="C40" s="174">
        <v>8.0516301E-7</v>
      </c>
      <c r="D40">
        <v>9.8535509000000007E-3</v>
      </c>
    </row>
    <row r="41" spans="1:4" x14ac:dyDescent="0.25">
      <c r="A41" t="s">
        <v>262</v>
      </c>
      <c r="B41" t="s">
        <v>37</v>
      </c>
      <c r="C41">
        <v>6.54010909E-2</v>
      </c>
      <c r="D41">
        <v>1.37430672E-2</v>
      </c>
    </row>
    <row r="42" spans="1:4" x14ac:dyDescent="0.25">
      <c r="A42" t="s">
        <v>54</v>
      </c>
      <c r="B42" t="s">
        <v>1030</v>
      </c>
      <c r="C42">
        <v>8.9612331599999998E-2</v>
      </c>
      <c r="D42">
        <v>1.44596632E-2</v>
      </c>
    </row>
    <row r="43" spans="1:4" x14ac:dyDescent="0.25">
      <c r="A43" t="s">
        <v>263</v>
      </c>
      <c r="B43" t="s">
        <v>37</v>
      </c>
      <c r="C43">
        <v>6.3872522099999995E-2</v>
      </c>
      <c r="D43">
        <v>1.36521595E-2</v>
      </c>
    </row>
    <row r="44" spans="1:4" x14ac:dyDescent="0.25">
      <c r="A44" t="s">
        <v>274</v>
      </c>
      <c r="B44" t="s">
        <v>1030</v>
      </c>
      <c r="C44">
        <v>7.0462849199999997E-2</v>
      </c>
      <c r="D44">
        <v>1.3622428900000001E-2</v>
      </c>
    </row>
    <row r="45" spans="1:4" x14ac:dyDescent="0.25">
      <c r="A45" t="s">
        <v>279</v>
      </c>
      <c r="B45" t="s">
        <v>1030</v>
      </c>
      <c r="C45">
        <v>7.0686458499999993E-2</v>
      </c>
      <c r="D45">
        <v>1.36322053E-2</v>
      </c>
    </row>
    <row r="46" spans="1:4" x14ac:dyDescent="0.25">
      <c r="A46" t="s">
        <v>281</v>
      </c>
      <c r="B46" t="s">
        <v>1031</v>
      </c>
      <c r="C46">
        <v>6.2443585500000003E-2</v>
      </c>
      <c r="D46">
        <v>1.44544202E-2</v>
      </c>
    </row>
    <row r="47" spans="1:4" x14ac:dyDescent="0.25">
      <c r="A47" t="s">
        <v>282</v>
      </c>
      <c r="B47" t="s">
        <v>1031</v>
      </c>
      <c r="C47">
        <v>5.2422302599999998E-2</v>
      </c>
      <c r="D47">
        <v>1.3786534E-2</v>
      </c>
    </row>
    <row r="48" spans="1:4" x14ac:dyDescent="0.25">
      <c r="A48" t="s">
        <v>285</v>
      </c>
      <c r="B48" t="s">
        <v>1031</v>
      </c>
      <c r="C48">
        <v>4.4832276900000002E-2</v>
      </c>
      <c r="D48">
        <v>1.32806833E-2</v>
      </c>
    </row>
    <row r="49" spans="1:4" x14ac:dyDescent="0.25">
      <c r="A49" t="s">
        <v>56</v>
      </c>
      <c r="B49" t="s">
        <v>1030</v>
      </c>
      <c r="C49">
        <v>8.45384369E-2</v>
      </c>
      <c r="D49">
        <v>1.42378275E-2</v>
      </c>
    </row>
    <row r="50" spans="1:4" x14ac:dyDescent="0.25">
      <c r="A50" t="s">
        <v>287</v>
      </c>
      <c r="B50" t="s">
        <v>1031</v>
      </c>
      <c r="C50">
        <v>4.0726585099999997E-2</v>
      </c>
      <c r="D50">
        <v>1.3007052200000001E-2</v>
      </c>
    </row>
    <row r="51" spans="1:4" x14ac:dyDescent="0.25">
      <c r="A51" t="s">
        <v>288</v>
      </c>
      <c r="B51" t="s">
        <v>1031</v>
      </c>
      <c r="C51">
        <v>4.5367016000000003E-2</v>
      </c>
      <c r="D51">
        <v>1.3316322E-2</v>
      </c>
    </row>
    <row r="52" spans="1:4" x14ac:dyDescent="0.25">
      <c r="A52" t="s">
        <v>291</v>
      </c>
      <c r="B52" t="s">
        <v>1031</v>
      </c>
      <c r="C52">
        <v>4.9675210900000003E-2</v>
      </c>
      <c r="D52">
        <v>1.3603449199999999E-2</v>
      </c>
    </row>
    <row r="53" spans="1:4" x14ac:dyDescent="0.25">
      <c r="A53" t="s">
        <v>293</v>
      </c>
      <c r="B53" t="s">
        <v>37</v>
      </c>
      <c r="C53">
        <v>7.0756989000000006E-2</v>
      </c>
      <c r="D53">
        <v>1.40615957E-2</v>
      </c>
    </row>
    <row r="54" spans="1:4" x14ac:dyDescent="0.25">
      <c r="A54" t="s">
        <v>295</v>
      </c>
      <c r="B54" t="s">
        <v>1031</v>
      </c>
      <c r="C54">
        <v>3.9749333800000002E-2</v>
      </c>
      <c r="D54">
        <v>1.29419216E-2</v>
      </c>
    </row>
    <row r="55" spans="1:4" x14ac:dyDescent="0.25">
      <c r="A55" t="s">
        <v>1025</v>
      </c>
      <c r="B55" t="s">
        <v>1050</v>
      </c>
      <c r="C55">
        <v>4.1056455700000001E-2</v>
      </c>
      <c r="D55">
        <v>1.22509469E-2</v>
      </c>
    </row>
    <row r="56" spans="1:4" x14ac:dyDescent="0.25">
      <c r="A56" t="s">
        <v>58</v>
      </c>
      <c r="B56" t="s">
        <v>1030</v>
      </c>
      <c r="C56">
        <v>7.9850286800000003E-2</v>
      </c>
      <c r="D56">
        <v>1.4032856999999999E-2</v>
      </c>
    </row>
    <row r="57" spans="1:4" x14ac:dyDescent="0.25">
      <c r="A57" t="s">
        <v>329</v>
      </c>
      <c r="B57" t="s">
        <v>37</v>
      </c>
      <c r="C57">
        <v>7.5461095899999997E-2</v>
      </c>
      <c r="D57">
        <v>1.4341360500000001E-2</v>
      </c>
    </row>
    <row r="58" spans="1:4" x14ac:dyDescent="0.25">
      <c r="A58" t="s">
        <v>338</v>
      </c>
      <c r="B58" t="s">
        <v>1031</v>
      </c>
      <c r="C58">
        <v>9.5778469000000008E-3</v>
      </c>
      <c r="D58">
        <v>1.09310894E-2</v>
      </c>
    </row>
    <row r="59" spans="1:4" x14ac:dyDescent="0.25">
      <c r="A59" t="s">
        <v>342</v>
      </c>
      <c r="B59" t="s">
        <v>1031</v>
      </c>
      <c r="C59">
        <v>5.98803849E-2</v>
      </c>
      <c r="D59">
        <v>1.42835911E-2</v>
      </c>
    </row>
    <row r="60" spans="1:4" x14ac:dyDescent="0.25">
      <c r="A60" t="s">
        <v>346</v>
      </c>
      <c r="B60" t="s">
        <v>1031</v>
      </c>
      <c r="C60">
        <v>5.6549459199999999E-2</v>
      </c>
      <c r="D60">
        <v>1.40615957E-2</v>
      </c>
    </row>
    <row r="61" spans="1:4" x14ac:dyDescent="0.25">
      <c r="A61" t="s">
        <v>969</v>
      </c>
      <c r="B61" t="s">
        <v>1031</v>
      </c>
      <c r="C61">
        <v>5.6549459199999999E-2</v>
      </c>
      <c r="D61">
        <v>1.40615957E-2</v>
      </c>
    </row>
    <row r="62" spans="1:4" x14ac:dyDescent="0.25">
      <c r="A62" t="s">
        <v>1069</v>
      </c>
      <c r="B62" t="s">
        <v>1050</v>
      </c>
      <c r="C62">
        <v>4.7937031800000002E-2</v>
      </c>
      <c r="D62">
        <v>1.43040606E-2</v>
      </c>
    </row>
    <row r="63" spans="1:4" x14ac:dyDescent="0.25">
      <c r="A63" t="s">
        <v>65</v>
      </c>
      <c r="B63" t="s">
        <v>1050</v>
      </c>
      <c r="C63">
        <v>4.6925136200000002E-2</v>
      </c>
      <c r="D63">
        <v>1.40021183E-2</v>
      </c>
    </row>
    <row r="64" spans="1:4" x14ac:dyDescent="0.25">
      <c r="A64" t="s">
        <v>1070</v>
      </c>
      <c r="B64" t="s">
        <v>1050</v>
      </c>
      <c r="C64">
        <v>5.4736829100000002E-2</v>
      </c>
      <c r="D64">
        <v>1.6333070500000001E-2</v>
      </c>
    </row>
    <row r="65" spans="1:4" x14ac:dyDescent="0.25">
      <c r="A65" t="s">
        <v>1071</v>
      </c>
      <c r="B65" t="s">
        <v>1050</v>
      </c>
      <c r="C65">
        <v>4.5033693299999997E-2</v>
      </c>
      <c r="D65">
        <v>1.34377256E-2</v>
      </c>
    </row>
    <row r="66" spans="1:4" x14ac:dyDescent="0.25">
      <c r="A66" t="s">
        <v>1072</v>
      </c>
      <c r="B66" t="s">
        <v>1050</v>
      </c>
      <c r="C66">
        <v>6.1783984399999999E-2</v>
      </c>
      <c r="D66">
        <v>1.8435890199999999E-2</v>
      </c>
    </row>
    <row r="67" spans="1:4" x14ac:dyDescent="0.25">
      <c r="A67" t="s">
        <v>1073</v>
      </c>
      <c r="B67" t="s">
        <v>1050</v>
      </c>
      <c r="C67" s="174">
        <v>1.0104495000000001E-6</v>
      </c>
      <c r="D67" s="174">
        <v>3.0151076999999999E-7</v>
      </c>
    </row>
    <row r="68" spans="1:4" x14ac:dyDescent="0.25">
      <c r="A68" t="s">
        <v>1074</v>
      </c>
      <c r="B68" t="s">
        <v>1050</v>
      </c>
      <c r="C68">
        <v>4.78385349E-2</v>
      </c>
      <c r="D68">
        <v>1.4274669800000001E-2</v>
      </c>
    </row>
    <row r="69" spans="1:4" x14ac:dyDescent="0.25">
      <c r="A69" t="s">
        <v>1085</v>
      </c>
      <c r="B69" t="s">
        <v>1050</v>
      </c>
      <c r="C69">
        <v>4.7462063399999997E-2</v>
      </c>
      <c r="D69">
        <v>1.4162333500000001E-2</v>
      </c>
    </row>
    <row r="70" spans="1:4" x14ac:dyDescent="0.25">
      <c r="A70" t="s">
        <v>1086</v>
      </c>
      <c r="B70" t="s">
        <v>1050</v>
      </c>
      <c r="C70">
        <v>0.1010459641</v>
      </c>
      <c r="D70">
        <v>3.0151378499999999E-2</v>
      </c>
    </row>
    <row r="71" spans="1:4" x14ac:dyDescent="0.25">
      <c r="A71" t="s">
        <v>1104</v>
      </c>
      <c r="B71" t="s">
        <v>1050</v>
      </c>
      <c r="C71">
        <v>4.1251247599999999E-2</v>
      </c>
      <c r="D71">
        <v>1.23090714E-2</v>
      </c>
    </row>
    <row r="72" spans="1:4" x14ac:dyDescent="0.25">
      <c r="A72" t="s">
        <v>1105</v>
      </c>
      <c r="B72" t="s">
        <v>1050</v>
      </c>
      <c r="C72">
        <v>5.35786782E-2</v>
      </c>
      <c r="D72">
        <v>1.5987486700000001E-2</v>
      </c>
    </row>
    <row r="73" spans="1:4" x14ac:dyDescent="0.25">
      <c r="A73" t="s">
        <v>1106</v>
      </c>
      <c r="B73" t="s">
        <v>1050</v>
      </c>
      <c r="C73">
        <v>4.7304560199999998E-2</v>
      </c>
      <c r="D73">
        <v>1.41153357E-2</v>
      </c>
    </row>
  </sheetData>
  <sortState ref="A2:D73">
    <sortCondition ref="A2:A73"/>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6"/>
  <sheetViews>
    <sheetView topLeftCell="B307" zoomScale="130" zoomScaleNormal="130" workbookViewId="0">
      <selection activeCell="B2" sqref="B2"/>
    </sheetView>
  </sheetViews>
  <sheetFormatPr baseColWidth="10" defaultRowHeight="15" x14ac:dyDescent="0.25"/>
  <sheetData>
    <row r="1" spans="2:11" x14ac:dyDescent="0.25">
      <c r="B1" t="s">
        <v>1034</v>
      </c>
    </row>
    <row r="4" spans="2:11" x14ac:dyDescent="0.25">
      <c r="K4" t="s">
        <v>10</v>
      </c>
    </row>
    <row r="5" spans="2:11" x14ac:dyDescent="0.25">
      <c r="K5" t="s">
        <v>11</v>
      </c>
    </row>
    <row r="191" spans="11:11" x14ac:dyDescent="0.25">
      <c r="K191" t="s">
        <v>12</v>
      </c>
    </row>
    <row r="281" spans="1:2" x14ac:dyDescent="0.25">
      <c r="A281" t="s">
        <v>14</v>
      </c>
      <c r="B281" t="s">
        <v>15</v>
      </c>
    </row>
    <row r="282" spans="1:2" x14ac:dyDescent="0.25">
      <c r="A282" t="s">
        <v>13</v>
      </c>
    </row>
    <row r="305" spans="1:3" x14ac:dyDescent="0.25">
      <c r="A305" t="s">
        <v>16</v>
      </c>
      <c r="C305" t="s">
        <v>17</v>
      </c>
    </row>
    <row r="341" spans="1:1" x14ac:dyDescent="0.25">
      <c r="A341" t="s">
        <v>18</v>
      </c>
    </row>
    <row r="342" spans="1:1" x14ac:dyDescent="0.25">
      <c r="A342" t="s">
        <v>19</v>
      </c>
    </row>
    <row r="359" spans="1:1" x14ac:dyDescent="0.25">
      <c r="A359" t="s">
        <v>20</v>
      </c>
    </row>
    <row r="444" spans="1:1" x14ac:dyDescent="0.25">
      <c r="A444" t="s">
        <v>21</v>
      </c>
    </row>
    <row r="476" spans="1:1" x14ac:dyDescent="0.25">
      <c r="A476" t="s">
        <v>117</v>
      </c>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83"/>
  <sheetViews>
    <sheetView topLeftCell="A353" workbookViewId="0">
      <selection activeCell="F381" sqref="F381"/>
    </sheetView>
  </sheetViews>
  <sheetFormatPr baseColWidth="10" defaultColWidth="11.42578125" defaultRowHeight="15" x14ac:dyDescent="0.25"/>
  <cols>
    <col min="1" max="1" width="2.5703125" style="3" customWidth="1"/>
    <col min="2" max="2" width="6.5703125" style="3" customWidth="1"/>
    <col min="3" max="3" width="68" style="3" customWidth="1"/>
    <col min="4" max="4" width="24.42578125" style="3" customWidth="1"/>
    <col min="5" max="5" width="21.42578125" style="3" customWidth="1"/>
    <col min="6" max="6" width="15.42578125" style="3" customWidth="1"/>
    <col min="7" max="7" width="19.140625" style="3" customWidth="1"/>
    <col min="8" max="16384" width="11.42578125" style="3"/>
  </cols>
  <sheetData>
    <row r="1" spans="2:7" ht="9.6" customHeight="1" x14ac:dyDescent="0.25"/>
    <row r="2" spans="2:7" x14ac:dyDescent="0.25">
      <c r="C2" s="3" t="s">
        <v>973</v>
      </c>
      <c r="E2" s="44" t="s">
        <v>1415</v>
      </c>
      <c r="F2" s="45"/>
      <c r="G2" s="46">
        <f>F368/E368</f>
        <v>303.43815216559517</v>
      </c>
    </row>
    <row r="3" spans="2:7" ht="7.5" customHeight="1" x14ac:dyDescent="0.25"/>
    <row r="4" spans="2:7" ht="45" x14ac:dyDescent="0.25">
      <c r="B4" s="48" t="s">
        <v>22</v>
      </c>
      <c r="C4" s="49" t="s">
        <v>497</v>
      </c>
      <c r="D4" s="42" t="s">
        <v>971</v>
      </c>
      <c r="E4" s="47" t="s">
        <v>972</v>
      </c>
      <c r="F4" s="40" t="s">
        <v>1416</v>
      </c>
      <c r="G4" s="42" t="s">
        <v>1414</v>
      </c>
    </row>
    <row r="5" spans="2:7" x14ac:dyDescent="0.25">
      <c r="B5" s="31">
        <v>188</v>
      </c>
      <c r="C5" s="6" t="s">
        <v>684</v>
      </c>
      <c r="D5" s="41">
        <v>18322.740000000002</v>
      </c>
      <c r="E5" s="43">
        <v>7506</v>
      </c>
      <c r="F5" s="41">
        <f t="shared" ref="F5:F68" si="0">D5*E5</f>
        <v>137530486.44</v>
      </c>
      <c r="G5" s="33">
        <f t="shared" ref="G5:G68" si="1">D5/$G$2</f>
        <v>60.383771352525045</v>
      </c>
    </row>
    <row r="6" spans="2:7" ht="30" x14ac:dyDescent="0.25">
      <c r="B6" s="31">
        <v>49</v>
      </c>
      <c r="C6" s="6" t="s">
        <v>546</v>
      </c>
      <c r="D6" s="41">
        <v>16229.96</v>
      </c>
      <c r="E6" s="43">
        <v>134191</v>
      </c>
      <c r="F6" s="41">
        <f t="shared" si="0"/>
        <v>2177914562.3599997</v>
      </c>
      <c r="G6" s="33">
        <f t="shared" si="1"/>
        <v>53.486879893543609</v>
      </c>
    </row>
    <row r="7" spans="2:7" x14ac:dyDescent="0.25">
      <c r="B7" s="31">
        <v>14</v>
      </c>
      <c r="C7" s="6" t="s">
        <v>511</v>
      </c>
      <c r="D7" s="41">
        <v>13628.5</v>
      </c>
      <c r="E7" s="43">
        <v>55179</v>
      </c>
      <c r="F7" s="41">
        <f t="shared" si="0"/>
        <v>752007001.5</v>
      </c>
      <c r="G7" s="33">
        <f t="shared" si="1"/>
        <v>44.913600688428012</v>
      </c>
    </row>
    <row r="8" spans="2:7" ht="30" x14ac:dyDescent="0.25">
      <c r="B8" s="31">
        <v>318</v>
      </c>
      <c r="C8" s="6" t="s">
        <v>814</v>
      </c>
      <c r="D8" s="41">
        <v>6946.62</v>
      </c>
      <c r="E8" s="43">
        <v>5791</v>
      </c>
      <c r="F8" s="41">
        <f t="shared" si="0"/>
        <v>40227876.420000002</v>
      </c>
      <c r="G8" s="33">
        <f t="shared" si="1"/>
        <v>22.893034216109463</v>
      </c>
    </row>
    <row r="9" spans="2:7" x14ac:dyDescent="0.25">
      <c r="B9" s="31">
        <v>103</v>
      </c>
      <c r="C9" s="6" t="s">
        <v>599</v>
      </c>
      <c r="D9" s="41">
        <v>6907.89</v>
      </c>
      <c r="E9" s="43">
        <v>193396</v>
      </c>
      <c r="F9" s="41">
        <f t="shared" si="0"/>
        <v>1335958294.4400001</v>
      </c>
      <c r="G9" s="33">
        <f t="shared" si="1"/>
        <v>22.765397003308141</v>
      </c>
    </row>
    <row r="10" spans="2:7" ht="30" x14ac:dyDescent="0.25">
      <c r="B10" s="31">
        <v>35</v>
      </c>
      <c r="C10" s="6" t="s">
        <v>532</v>
      </c>
      <c r="D10" s="41">
        <v>6435.21</v>
      </c>
      <c r="E10" s="43">
        <v>546434</v>
      </c>
      <c r="F10" s="41">
        <f t="shared" si="0"/>
        <v>3516417541.1399999</v>
      </c>
      <c r="G10" s="33">
        <f t="shared" si="1"/>
        <v>21.207649578910289</v>
      </c>
    </row>
    <row r="11" spans="2:7" x14ac:dyDescent="0.25">
      <c r="B11" s="31">
        <v>361</v>
      </c>
      <c r="C11" s="6" t="s">
        <v>857</v>
      </c>
      <c r="D11" s="41">
        <v>6404.26</v>
      </c>
      <c r="E11" s="43">
        <v>83719</v>
      </c>
      <c r="F11" s="41">
        <f t="shared" si="0"/>
        <v>536158242.94</v>
      </c>
      <c r="G11" s="33">
        <f t="shared" si="1"/>
        <v>21.105651857861982</v>
      </c>
    </row>
    <row r="12" spans="2:7" x14ac:dyDescent="0.25">
      <c r="B12" s="31">
        <v>99</v>
      </c>
      <c r="C12" s="6" t="s">
        <v>595</v>
      </c>
      <c r="D12" s="41">
        <v>5446.42</v>
      </c>
      <c r="E12" s="43">
        <v>50089</v>
      </c>
      <c r="F12" s="41">
        <f t="shared" si="0"/>
        <v>272805731.38</v>
      </c>
      <c r="G12" s="33">
        <f t="shared" si="1"/>
        <v>17.949028364197684</v>
      </c>
    </row>
    <row r="13" spans="2:7" x14ac:dyDescent="0.25">
      <c r="B13" s="31">
        <v>120</v>
      </c>
      <c r="C13" s="6" t="s">
        <v>616</v>
      </c>
      <c r="D13" s="41">
        <v>5279.52</v>
      </c>
      <c r="E13" s="43">
        <v>23570</v>
      </c>
      <c r="F13" s="41">
        <f t="shared" si="0"/>
        <v>124438286.40000001</v>
      </c>
      <c r="G13" s="33">
        <f t="shared" si="1"/>
        <v>17.398998650370142</v>
      </c>
    </row>
    <row r="14" spans="2:7" x14ac:dyDescent="0.25">
      <c r="B14" s="31">
        <v>48</v>
      </c>
      <c r="C14" s="6" t="s">
        <v>545</v>
      </c>
      <c r="D14" s="41">
        <v>5278.69</v>
      </c>
      <c r="E14" s="43">
        <v>60489</v>
      </c>
      <c r="F14" s="41">
        <f t="shared" si="0"/>
        <v>319302679.40999997</v>
      </c>
      <c r="G14" s="33">
        <f t="shared" si="1"/>
        <v>17.396263331841219</v>
      </c>
    </row>
    <row r="15" spans="2:7" x14ac:dyDescent="0.25">
      <c r="B15" s="31">
        <v>123</v>
      </c>
      <c r="C15" s="6" t="s">
        <v>619</v>
      </c>
      <c r="D15" s="41">
        <v>4824.1099999999997</v>
      </c>
      <c r="E15" s="43">
        <v>123334</v>
      </c>
      <c r="F15" s="41">
        <f t="shared" si="0"/>
        <v>594976782.74000001</v>
      </c>
      <c r="G15" s="33">
        <f t="shared" si="1"/>
        <v>15.898165624760793</v>
      </c>
    </row>
    <row r="16" spans="2:7" x14ac:dyDescent="0.25">
      <c r="B16" s="31">
        <v>36</v>
      </c>
      <c r="C16" s="6" t="s">
        <v>533</v>
      </c>
      <c r="D16" s="41">
        <v>4695.37</v>
      </c>
      <c r="E16" s="43">
        <v>280103</v>
      </c>
      <c r="F16" s="41">
        <f t="shared" si="0"/>
        <v>1315187223.1099999</v>
      </c>
      <c r="G16" s="33">
        <f t="shared" si="1"/>
        <v>15.473894651973749</v>
      </c>
    </row>
    <row r="17" spans="2:7" x14ac:dyDescent="0.25">
      <c r="B17" s="31">
        <v>317</v>
      </c>
      <c r="C17" s="6" t="s">
        <v>813</v>
      </c>
      <c r="D17" s="41">
        <v>4446.68</v>
      </c>
      <c r="E17" s="43">
        <v>7941</v>
      </c>
      <c r="F17" s="41">
        <f t="shared" si="0"/>
        <v>35311085.880000003</v>
      </c>
      <c r="G17" s="33">
        <f t="shared" si="1"/>
        <v>14.654320718290281</v>
      </c>
    </row>
    <row r="18" spans="2:7" x14ac:dyDescent="0.25">
      <c r="B18" s="31">
        <v>47</v>
      </c>
      <c r="C18" s="6" t="s">
        <v>544</v>
      </c>
      <c r="D18" s="41">
        <v>4354.4399999999996</v>
      </c>
      <c r="E18" s="43">
        <v>19722</v>
      </c>
      <c r="F18" s="41">
        <f t="shared" si="0"/>
        <v>85878265.679999992</v>
      </c>
      <c r="G18" s="33">
        <f t="shared" si="1"/>
        <v>14.350337849485891</v>
      </c>
    </row>
    <row r="19" spans="2:7" x14ac:dyDescent="0.25">
      <c r="B19" s="31">
        <v>44</v>
      </c>
      <c r="C19" s="6" t="s">
        <v>541</v>
      </c>
      <c r="D19" s="41">
        <v>4119.82</v>
      </c>
      <c r="E19" s="43">
        <v>217803</v>
      </c>
      <c r="F19" s="41">
        <f t="shared" si="0"/>
        <v>897309155.45999992</v>
      </c>
      <c r="G19" s="33">
        <f t="shared" si="1"/>
        <v>13.577132508214365</v>
      </c>
    </row>
    <row r="20" spans="2:7" ht="30" x14ac:dyDescent="0.25">
      <c r="B20" s="31">
        <v>33</v>
      </c>
      <c r="C20" s="6" t="s">
        <v>530</v>
      </c>
      <c r="D20" s="41">
        <v>3401.39</v>
      </c>
      <c r="E20" s="43">
        <v>50985</v>
      </c>
      <c r="F20" s="41">
        <f t="shared" si="0"/>
        <v>173419869.15000001</v>
      </c>
      <c r="G20" s="33">
        <f t="shared" si="1"/>
        <v>11.209500109741509</v>
      </c>
    </row>
    <row r="21" spans="2:7" x14ac:dyDescent="0.25">
      <c r="B21" s="31">
        <v>194</v>
      </c>
      <c r="C21" s="6" t="s">
        <v>690</v>
      </c>
      <c r="D21" s="41">
        <v>3216.29</v>
      </c>
      <c r="E21" s="43">
        <v>678047</v>
      </c>
      <c r="F21" s="41">
        <f t="shared" si="0"/>
        <v>2180795785.6300001</v>
      </c>
      <c r="G21" s="33">
        <f t="shared" si="1"/>
        <v>10.599491122147276</v>
      </c>
    </row>
    <row r="22" spans="2:7" x14ac:dyDescent="0.25">
      <c r="B22" s="31">
        <v>324</v>
      </c>
      <c r="C22" s="6" t="s">
        <v>820</v>
      </c>
      <c r="D22" s="41">
        <v>2981</v>
      </c>
      <c r="E22" s="43">
        <v>7604</v>
      </c>
      <c r="F22" s="41">
        <f t="shared" si="0"/>
        <v>22667524</v>
      </c>
      <c r="G22" s="33">
        <f t="shared" si="1"/>
        <v>9.8240777526656569</v>
      </c>
    </row>
    <row r="23" spans="2:7" x14ac:dyDescent="0.25">
      <c r="B23" s="31">
        <v>28</v>
      </c>
      <c r="C23" s="6" t="s">
        <v>525</v>
      </c>
      <c r="D23" s="41">
        <v>2939.84</v>
      </c>
      <c r="E23" s="43">
        <v>44531</v>
      </c>
      <c r="F23" s="41">
        <f t="shared" si="0"/>
        <v>130914015.04000001</v>
      </c>
      <c r="G23" s="33">
        <f t="shared" si="1"/>
        <v>9.6884323181471341</v>
      </c>
    </row>
    <row r="24" spans="2:7" x14ac:dyDescent="0.25">
      <c r="B24" s="31">
        <v>51</v>
      </c>
      <c r="C24" s="6" t="s">
        <v>548</v>
      </c>
      <c r="D24" s="41">
        <v>2837.05</v>
      </c>
      <c r="E24" s="43">
        <v>96965</v>
      </c>
      <c r="F24" s="41">
        <f t="shared" si="0"/>
        <v>275094553.25</v>
      </c>
      <c r="G24" s="33">
        <f t="shared" si="1"/>
        <v>9.349681243945021</v>
      </c>
    </row>
    <row r="25" spans="2:7" x14ac:dyDescent="0.25">
      <c r="B25" s="31">
        <v>343</v>
      </c>
      <c r="C25" s="6" t="s">
        <v>839</v>
      </c>
      <c r="D25" s="41">
        <v>2814.32</v>
      </c>
      <c r="E25" s="43">
        <v>21493</v>
      </c>
      <c r="F25" s="41">
        <f t="shared" si="0"/>
        <v>60488179.760000005</v>
      </c>
      <c r="G25" s="33">
        <f t="shared" si="1"/>
        <v>9.2747730630265064</v>
      </c>
    </row>
    <row r="26" spans="2:7" ht="30" x14ac:dyDescent="0.25">
      <c r="B26" s="31">
        <v>26</v>
      </c>
      <c r="C26" s="6" t="s">
        <v>523</v>
      </c>
      <c r="D26" s="41">
        <v>2645.85</v>
      </c>
      <c r="E26" s="43">
        <v>183101</v>
      </c>
      <c r="F26" s="41">
        <f t="shared" si="0"/>
        <v>484457780.84999996</v>
      </c>
      <c r="G26" s="33">
        <f t="shared" si="1"/>
        <v>8.719569312945465</v>
      </c>
    </row>
    <row r="27" spans="2:7" x14ac:dyDescent="0.25">
      <c r="B27" s="31">
        <v>193</v>
      </c>
      <c r="C27" s="6" t="s">
        <v>689</v>
      </c>
      <c r="D27" s="41">
        <v>2562.96</v>
      </c>
      <c r="E27" s="43">
        <v>10288</v>
      </c>
      <c r="F27" s="41">
        <f t="shared" si="0"/>
        <v>26367732.48</v>
      </c>
      <c r="G27" s="33">
        <f t="shared" si="1"/>
        <v>8.4463999721475922</v>
      </c>
    </row>
    <row r="28" spans="2:7" x14ac:dyDescent="0.25">
      <c r="B28" s="31">
        <v>301</v>
      </c>
      <c r="C28" s="6" t="s">
        <v>797</v>
      </c>
      <c r="D28" s="41">
        <v>2548.08</v>
      </c>
      <c r="E28" s="43">
        <v>900358</v>
      </c>
      <c r="F28" s="41">
        <f t="shared" si="0"/>
        <v>2294184212.6399999</v>
      </c>
      <c r="G28" s="33">
        <f t="shared" si="1"/>
        <v>8.3973619724965811</v>
      </c>
    </row>
    <row r="29" spans="2:7" x14ac:dyDescent="0.25">
      <c r="B29" s="31">
        <v>337</v>
      </c>
      <c r="C29" s="6" t="s">
        <v>833</v>
      </c>
      <c r="D29" s="41">
        <v>2516.92</v>
      </c>
      <c r="E29" s="43">
        <v>65264</v>
      </c>
      <c r="F29" s="41">
        <f t="shared" si="0"/>
        <v>164264266.88</v>
      </c>
      <c r="G29" s="33">
        <f t="shared" si="1"/>
        <v>8.2946721829048133</v>
      </c>
    </row>
    <row r="30" spans="2:7" x14ac:dyDescent="0.25">
      <c r="B30" s="31">
        <v>222</v>
      </c>
      <c r="C30" s="6" t="s">
        <v>718</v>
      </c>
      <c r="D30" s="41">
        <v>2418.91</v>
      </c>
      <c r="E30" s="43">
        <v>213127</v>
      </c>
      <c r="F30" s="41">
        <f t="shared" si="0"/>
        <v>515535031.56999999</v>
      </c>
      <c r="G30" s="33">
        <f t="shared" si="1"/>
        <v>7.9716739069776867</v>
      </c>
    </row>
    <row r="31" spans="2:7" ht="30" x14ac:dyDescent="0.25">
      <c r="B31" s="31">
        <v>121</v>
      </c>
      <c r="C31" s="6" t="s">
        <v>617</v>
      </c>
      <c r="D31" s="41">
        <v>2338.73</v>
      </c>
      <c r="E31" s="43">
        <v>981082</v>
      </c>
      <c r="F31" s="41">
        <f t="shared" si="0"/>
        <v>2294485905.8600001</v>
      </c>
      <c r="G31" s="33">
        <f t="shared" si="1"/>
        <v>7.7074355459549659</v>
      </c>
    </row>
    <row r="32" spans="2:7" x14ac:dyDescent="0.25">
      <c r="B32" s="31">
        <v>15</v>
      </c>
      <c r="C32" s="6" t="s">
        <v>512</v>
      </c>
      <c r="D32" s="41">
        <v>2267.56</v>
      </c>
      <c r="E32" s="43">
        <v>79024</v>
      </c>
      <c r="F32" s="41">
        <f t="shared" si="0"/>
        <v>179191661.44</v>
      </c>
      <c r="G32" s="33">
        <f t="shared" si="1"/>
        <v>7.4728902210112507</v>
      </c>
    </row>
    <row r="33" spans="2:7" x14ac:dyDescent="0.25">
      <c r="B33" s="31">
        <v>64</v>
      </c>
      <c r="C33" s="6" t="s">
        <v>561</v>
      </c>
      <c r="D33" s="41">
        <v>2240.89</v>
      </c>
      <c r="E33" s="43">
        <v>95701</v>
      </c>
      <c r="F33" s="41">
        <f t="shared" si="0"/>
        <v>214455413.88999999</v>
      </c>
      <c r="G33" s="33">
        <f t="shared" si="1"/>
        <v>7.3849975159915946</v>
      </c>
    </row>
    <row r="34" spans="2:7" x14ac:dyDescent="0.25">
      <c r="B34" s="31">
        <v>79</v>
      </c>
      <c r="C34" s="6" t="s">
        <v>576</v>
      </c>
      <c r="D34" s="41">
        <v>2233.44</v>
      </c>
      <c r="E34" s="43">
        <v>629165</v>
      </c>
      <c r="F34" s="41">
        <f t="shared" si="0"/>
        <v>1405202277.6000001</v>
      </c>
      <c r="G34" s="33">
        <f t="shared" si="1"/>
        <v>7.3604455605211632</v>
      </c>
    </row>
    <row r="35" spans="2:7" x14ac:dyDescent="0.25">
      <c r="B35" s="31">
        <v>245</v>
      </c>
      <c r="C35" s="6" t="s">
        <v>741</v>
      </c>
      <c r="D35" s="41">
        <v>2147.96</v>
      </c>
      <c r="E35" s="43">
        <v>270477</v>
      </c>
      <c r="F35" s="41">
        <f t="shared" si="0"/>
        <v>580973776.91999996</v>
      </c>
      <c r="G35" s="33">
        <f t="shared" si="1"/>
        <v>7.0787407076872615</v>
      </c>
    </row>
    <row r="36" spans="2:7" x14ac:dyDescent="0.25">
      <c r="B36" s="31">
        <v>25</v>
      </c>
      <c r="C36" s="6" t="s">
        <v>522</v>
      </c>
      <c r="D36" s="41">
        <v>2138.9699999999998</v>
      </c>
      <c r="E36" s="43">
        <v>506412</v>
      </c>
      <c r="F36" s="41">
        <f t="shared" si="0"/>
        <v>1083200075.6399999</v>
      </c>
      <c r="G36" s="33">
        <f t="shared" si="1"/>
        <v>7.0491135828981077</v>
      </c>
    </row>
    <row r="37" spans="2:7" x14ac:dyDescent="0.25">
      <c r="B37" s="31">
        <v>100</v>
      </c>
      <c r="C37" s="6" t="s">
        <v>596</v>
      </c>
      <c r="D37" s="41">
        <v>2116.5300000000002</v>
      </c>
      <c r="E37" s="43">
        <v>403828</v>
      </c>
      <c r="F37" s="41">
        <f t="shared" si="0"/>
        <v>854714076.84000003</v>
      </c>
      <c r="G37" s="33">
        <f t="shared" si="1"/>
        <v>6.9751611156824707</v>
      </c>
    </row>
    <row r="38" spans="2:7" x14ac:dyDescent="0.25">
      <c r="B38" s="31">
        <v>196</v>
      </c>
      <c r="C38" s="6" t="s">
        <v>692</v>
      </c>
      <c r="D38" s="41">
        <v>1969.77</v>
      </c>
      <c r="E38" s="43">
        <v>85467</v>
      </c>
      <c r="F38" s="41">
        <f t="shared" si="0"/>
        <v>168350332.59</v>
      </c>
      <c r="G38" s="33">
        <f t="shared" si="1"/>
        <v>6.4915040707374141</v>
      </c>
    </row>
    <row r="39" spans="2:7" x14ac:dyDescent="0.25">
      <c r="B39" s="31">
        <v>92</v>
      </c>
      <c r="C39" s="6" t="s">
        <v>588</v>
      </c>
      <c r="D39" s="41">
        <v>1940.49</v>
      </c>
      <c r="E39" s="43">
        <v>60800</v>
      </c>
      <c r="F39" s="41">
        <f t="shared" si="0"/>
        <v>117981792</v>
      </c>
      <c r="G39" s="33">
        <f t="shared" si="1"/>
        <v>6.3950099423918756</v>
      </c>
    </row>
    <row r="40" spans="2:7" x14ac:dyDescent="0.25">
      <c r="B40" s="31">
        <v>68</v>
      </c>
      <c r="C40" s="6" t="s">
        <v>565</v>
      </c>
      <c r="D40" s="41">
        <v>1865.93</v>
      </c>
      <c r="E40" s="43">
        <v>17153</v>
      </c>
      <c r="F40" s="41">
        <f t="shared" si="0"/>
        <v>32006297.290000003</v>
      </c>
      <c r="G40" s="33">
        <f t="shared" si="1"/>
        <v>6.1492926538179908</v>
      </c>
    </row>
    <row r="41" spans="2:7" x14ac:dyDescent="0.25">
      <c r="B41" s="31">
        <v>24</v>
      </c>
      <c r="C41" s="6" t="s">
        <v>521</v>
      </c>
      <c r="D41" s="41">
        <v>1864.72</v>
      </c>
      <c r="E41" s="43">
        <v>73394</v>
      </c>
      <c r="F41" s="41">
        <f t="shared" si="0"/>
        <v>136859259.68000001</v>
      </c>
      <c r="G41" s="33">
        <f t="shared" si="1"/>
        <v>6.1453050207818531</v>
      </c>
    </row>
    <row r="42" spans="2:7" x14ac:dyDescent="0.25">
      <c r="B42" s="31">
        <v>31</v>
      </c>
      <c r="C42" s="6" t="s">
        <v>528</v>
      </c>
      <c r="D42" s="41">
        <v>1734.05</v>
      </c>
      <c r="E42" s="43">
        <v>635917</v>
      </c>
      <c r="F42" s="41">
        <f t="shared" si="0"/>
        <v>1102711873.8499999</v>
      </c>
      <c r="G42" s="33">
        <f t="shared" si="1"/>
        <v>5.7146736085239462</v>
      </c>
    </row>
    <row r="43" spans="2:7" x14ac:dyDescent="0.25">
      <c r="B43" s="31">
        <v>50</v>
      </c>
      <c r="C43" s="6" t="s">
        <v>547</v>
      </c>
      <c r="D43" s="41">
        <v>1701.04</v>
      </c>
      <c r="E43" s="43">
        <v>896905</v>
      </c>
      <c r="F43" s="41">
        <f t="shared" si="0"/>
        <v>1525671281.2</v>
      </c>
      <c r="G43" s="33">
        <f t="shared" si="1"/>
        <v>5.6058870246207277</v>
      </c>
    </row>
    <row r="44" spans="2:7" ht="30" x14ac:dyDescent="0.25">
      <c r="B44" s="31">
        <v>357</v>
      </c>
      <c r="C44" s="6" t="s">
        <v>853</v>
      </c>
      <c r="D44" s="41">
        <v>1681.47</v>
      </c>
      <c r="E44" s="43">
        <v>995879</v>
      </c>
      <c r="F44" s="41">
        <f t="shared" si="0"/>
        <v>1674540662.1300001</v>
      </c>
      <c r="G44" s="33">
        <f t="shared" si="1"/>
        <v>5.5413928274990685</v>
      </c>
    </row>
    <row r="45" spans="2:7" ht="30" x14ac:dyDescent="0.25">
      <c r="B45" s="31">
        <v>2</v>
      </c>
      <c r="C45" s="6" t="s">
        <v>499</v>
      </c>
      <c r="D45" s="41">
        <v>1681.1</v>
      </c>
      <c r="E45" s="43">
        <v>351280</v>
      </c>
      <c r="F45" s="41">
        <f t="shared" si="0"/>
        <v>590536808</v>
      </c>
      <c r="G45" s="33">
        <f t="shared" si="1"/>
        <v>5.5401734686367785</v>
      </c>
    </row>
    <row r="46" spans="2:7" x14ac:dyDescent="0.25">
      <c r="B46" s="31">
        <v>323</v>
      </c>
      <c r="C46" s="6" t="s">
        <v>819</v>
      </c>
      <c r="D46" s="41">
        <v>1634.45</v>
      </c>
      <c r="E46" s="43">
        <v>19120</v>
      </c>
      <c r="F46" s="41">
        <f t="shared" si="0"/>
        <v>31250684</v>
      </c>
      <c r="G46" s="33">
        <f t="shared" si="1"/>
        <v>5.386435385053467</v>
      </c>
    </row>
    <row r="47" spans="2:7" x14ac:dyDescent="0.25">
      <c r="B47" s="31">
        <v>274</v>
      </c>
      <c r="C47" s="6" t="s">
        <v>770</v>
      </c>
      <c r="D47" s="41">
        <v>1610.82</v>
      </c>
      <c r="E47" s="43">
        <v>2191842</v>
      </c>
      <c r="F47" s="41">
        <f t="shared" si="0"/>
        <v>3530662930.4400001</v>
      </c>
      <c r="G47" s="33">
        <f t="shared" si="1"/>
        <v>5.308561196091544</v>
      </c>
    </row>
    <row r="48" spans="2:7" x14ac:dyDescent="0.25">
      <c r="B48" s="31">
        <v>138</v>
      </c>
      <c r="C48" s="6" t="s">
        <v>634</v>
      </c>
      <c r="D48" s="41">
        <v>1609.75</v>
      </c>
      <c r="E48" s="43">
        <v>30566</v>
      </c>
      <c r="F48" s="41">
        <f t="shared" si="0"/>
        <v>49203618.5</v>
      </c>
      <c r="G48" s="33">
        <f t="shared" si="1"/>
        <v>5.3050349420843821</v>
      </c>
    </row>
    <row r="49" spans="2:7" x14ac:dyDescent="0.25">
      <c r="B49" s="31">
        <v>271</v>
      </c>
      <c r="C49" s="6" t="s">
        <v>767</v>
      </c>
      <c r="D49" s="41">
        <v>1566.32</v>
      </c>
      <c r="E49" s="43">
        <v>719660</v>
      </c>
      <c r="F49" s="41">
        <f t="shared" si="0"/>
        <v>1127217851.2</v>
      </c>
      <c r="G49" s="33">
        <f t="shared" si="1"/>
        <v>5.1619085761674848</v>
      </c>
    </row>
    <row r="50" spans="2:7" x14ac:dyDescent="0.25">
      <c r="B50" s="31">
        <v>104</v>
      </c>
      <c r="C50" s="6" t="s">
        <v>600</v>
      </c>
      <c r="D50" s="41">
        <v>1524.1</v>
      </c>
      <c r="E50" s="43">
        <v>801301</v>
      </c>
      <c r="F50" s="41">
        <f t="shared" si="0"/>
        <v>1221262854.0999999</v>
      </c>
      <c r="G50" s="33">
        <f t="shared" si="1"/>
        <v>5.0227698432867252</v>
      </c>
    </row>
    <row r="51" spans="2:7" ht="30" x14ac:dyDescent="0.25">
      <c r="B51" s="31">
        <v>325</v>
      </c>
      <c r="C51" s="6" t="s">
        <v>821</v>
      </c>
      <c r="D51" s="41">
        <v>1495.29</v>
      </c>
      <c r="E51" s="43">
        <v>14041</v>
      </c>
      <c r="F51" s="41">
        <f t="shared" si="0"/>
        <v>20995366.890000001</v>
      </c>
      <c r="G51" s="33">
        <f t="shared" si="1"/>
        <v>4.9278246302527444</v>
      </c>
    </row>
    <row r="52" spans="2:7" x14ac:dyDescent="0.25">
      <c r="B52" s="31">
        <v>80</v>
      </c>
      <c r="C52" s="6" t="s">
        <v>577</v>
      </c>
      <c r="D52" s="41">
        <v>1479.86</v>
      </c>
      <c r="E52" s="43">
        <v>162931</v>
      </c>
      <c r="F52" s="41">
        <f t="shared" si="0"/>
        <v>241115069.66</v>
      </c>
      <c r="G52" s="33">
        <f t="shared" si="1"/>
        <v>4.8769740701307613</v>
      </c>
    </row>
    <row r="53" spans="2:7" x14ac:dyDescent="0.25">
      <c r="B53" s="31">
        <v>61</v>
      </c>
      <c r="C53" s="6" t="s">
        <v>558</v>
      </c>
      <c r="D53" s="41">
        <v>1470.57</v>
      </c>
      <c r="E53" s="43">
        <v>1234238</v>
      </c>
      <c r="F53" s="41">
        <f t="shared" si="0"/>
        <v>1815033375.6599998</v>
      </c>
      <c r="G53" s="33">
        <f t="shared" si="1"/>
        <v>4.846358275993806</v>
      </c>
    </row>
    <row r="54" spans="2:7" x14ac:dyDescent="0.25">
      <c r="B54" s="31">
        <v>5</v>
      </c>
      <c r="C54" s="6" t="s">
        <v>502</v>
      </c>
      <c r="D54" s="41">
        <v>1450.09</v>
      </c>
      <c r="E54" s="43">
        <v>177065</v>
      </c>
      <c r="F54" s="41">
        <f t="shared" si="0"/>
        <v>256760185.84999999</v>
      </c>
      <c r="G54" s="33">
        <f t="shared" si="1"/>
        <v>4.7788651151838115</v>
      </c>
    </row>
    <row r="55" spans="2:7" x14ac:dyDescent="0.25">
      <c r="B55" s="31">
        <v>319</v>
      </c>
      <c r="C55" s="6" t="s">
        <v>815</v>
      </c>
      <c r="D55" s="41">
        <v>1419.71</v>
      </c>
      <c r="E55" s="43">
        <v>18242</v>
      </c>
      <c r="F55" s="41">
        <f t="shared" si="0"/>
        <v>25898349.82</v>
      </c>
      <c r="G55" s="33">
        <f t="shared" si="1"/>
        <v>4.6787458658963308</v>
      </c>
    </row>
    <row r="56" spans="2:7" x14ac:dyDescent="0.25">
      <c r="B56" s="31">
        <v>159</v>
      </c>
      <c r="C56" s="6" t="s">
        <v>655</v>
      </c>
      <c r="D56" s="41">
        <v>1404.49</v>
      </c>
      <c r="E56" s="43">
        <v>171913</v>
      </c>
      <c r="F56" s="41">
        <f t="shared" si="0"/>
        <v>241450089.37</v>
      </c>
      <c r="G56" s="33">
        <f t="shared" si="1"/>
        <v>4.6285873743178092</v>
      </c>
    </row>
    <row r="57" spans="2:7" x14ac:dyDescent="0.25">
      <c r="B57" s="31">
        <v>66</v>
      </c>
      <c r="C57" s="6" t="s">
        <v>563</v>
      </c>
      <c r="D57" s="41">
        <v>1397.24</v>
      </c>
      <c r="E57" s="43">
        <v>181003</v>
      </c>
      <c r="F57" s="41">
        <f t="shared" si="0"/>
        <v>252904631.72</v>
      </c>
      <c r="G57" s="33">
        <f t="shared" si="1"/>
        <v>4.6046945317459116</v>
      </c>
    </row>
    <row r="58" spans="2:7" x14ac:dyDescent="0.25">
      <c r="B58" s="31">
        <v>308</v>
      </c>
      <c r="C58" s="6" t="s">
        <v>804</v>
      </c>
      <c r="D58" s="41">
        <v>1396.33</v>
      </c>
      <c r="E58" s="43">
        <v>14246</v>
      </c>
      <c r="F58" s="41">
        <f t="shared" si="0"/>
        <v>19892117.18</v>
      </c>
      <c r="G58" s="33">
        <f t="shared" si="1"/>
        <v>4.6016955680575773</v>
      </c>
    </row>
    <row r="59" spans="2:7" x14ac:dyDescent="0.25">
      <c r="B59" s="31">
        <v>211</v>
      </c>
      <c r="C59" s="6" t="s">
        <v>707</v>
      </c>
      <c r="D59" s="41">
        <v>1394.1</v>
      </c>
      <c r="E59" s="43">
        <v>377094</v>
      </c>
      <c r="F59" s="41">
        <f t="shared" si="0"/>
        <v>525706745.39999998</v>
      </c>
      <c r="G59" s="33">
        <f t="shared" si="1"/>
        <v>4.5943464592389107</v>
      </c>
    </row>
    <row r="60" spans="2:7" x14ac:dyDescent="0.25">
      <c r="B60" s="31">
        <v>154</v>
      </c>
      <c r="C60" s="6" t="s">
        <v>650</v>
      </c>
      <c r="D60" s="41">
        <v>1371.26</v>
      </c>
      <c r="E60" s="43">
        <v>435399</v>
      </c>
      <c r="F60" s="41">
        <f t="shared" si="0"/>
        <v>597045232.74000001</v>
      </c>
      <c r="G60" s="33">
        <f t="shared" si="1"/>
        <v>4.5190757662262024</v>
      </c>
    </row>
    <row r="61" spans="2:7" x14ac:dyDescent="0.25">
      <c r="B61" s="31">
        <v>314</v>
      </c>
      <c r="C61" s="6" t="s">
        <v>810</v>
      </c>
      <c r="D61" s="41">
        <v>1359.71</v>
      </c>
      <c r="E61" s="43">
        <v>113012</v>
      </c>
      <c r="F61" s="41">
        <f t="shared" si="0"/>
        <v>153663546.52000001</v>
      </c>
      <c r="G61" s="33">
        <f t="shared" si="1"/>
        <v>4.4810119963358002</v>
      </c>
    </row>
    <row r="62" spans="2:7" x14ac:dyDescent="0.25">
      <c r="B62" s="31">
        <v>117</v>
      </c>
      <c r="C62" s="6" t="s">
        <v>613</v>
      </c>
      <c r="D62" s="41">
        <v>1336.83</v>
      </c>
      <c r="E62" s="43">
        <v>894278</v>
      </c>
      <c r="F62" s="41">
        <f t="shared" si="0"/>
        <v>1195497658.74</v>
      </c>
      <c r="G62" s="33">
        <f t="shared" si="1"/>
        <v>4.4056094807433848</v>
      </c>
    </row>
    <row r="63" spans="2:7" ht="30" x14ac:dyDescent="0.25">
      <c r="B63" s="31">
        <v>331</v>
      </c>
      <c r="C63" s="6" t="s">
        <v>827</v>
      </c>
      <c r="D63" s="41">
        <v>1335.78</v>
      </c>
      <c r="E63" s="43">
        <v>6867</v>
      </c>
      <c r="F63" s="41">
        <f t="shared" si="0"/>
        <v>9172801.2599999998</v>
      </c>
      <c r="G63" s="33">
        <f t="shared" si="1"/>
        <v>4.4021491380260755</v>
      </c>
    </row>
    <row r="64" spans="2:7" x14ac:dyDescent="0.25">
      <c r="B64" s="31">
        <v>218</v>
      </c>
      <c r="C64" s="6" t="s">
        <v>714</v>
      </c>
      <c r="D64" s="41">
        <v>1306.5899999999999</v>
      </c>
      <c r="E64" s="43">
        <v>55613</v>
      </c>
      <c r="F64" s="41">
        <f t="shared" si="0"/>
        <v>72663389.670000002</v>
      </c>
      <c r="G64" s="33">
        <f t="shared" si="1"/>
        <v>4.3059516104848781</v>
      </c>
    </row>
    <row r="65" spans="2:7" x14ac:dyDescent="0.25">
      <c r="B65" s="31">
        <v>278</v>
      </c>
      <c r="C65" s="6" t="s">
        <v>774</v>
      </c>
      <c r="D65" s="41">
        <v>1303.02</v>
      </c>
      <c r="E65" s="43">
        <v>289911</v>
      </c>
      <c r="F65" s="41">
        <f t="shared" si="0"/>
        <v>377759831.21999997</v>
      </c>
      <c r="G65" s="33">
        <f t="shared" si="1"/>
        <v>4.2941864452460266</v>
      </c>
    </row>
    <row r="66" spans="2:7" x14ac:dyDescent="0.25">
      <c r="B66" s="31">
        <v>243</v>
      </c>
      <c r="C66" s="6" t="s">
        <v>739</v>
      </c>
      <c r="D66" s="41">
        <v>1269.44</v>
      </c>
      <c r="E66" s="43">
        <v>359758</v>
      </c>
      <c r="F66" s="41">
        <f t="shared" si="0"/>
        <v>456691195.52000004</v>
      </c>
      <c r="G66" s="33">
        <f t="shared" si="1"/>
        <v>4.1835213895819834</v>
      </c>
    </row>
    <row r="67" spans="2:7" x14ac:dyDescent="0.25">
      <c r="B67" s="31">
        <v>95</v>
      </c>
      <c r="C67" s="6" t="s">
        <v>591</v>
      </c>
      <c r="D67" s="41">
        <v>1255.93</v>
      </c>
      <c r="E67" s="43">
        <v>61294</v>
      </c>
      <c r="F67" s="41">
        <f t="shared" si="0"/>
        <v>76980973.420000002</v>
      </c>
      <c r="G67" s="33">
        <f t="shared" si="1"/>
        <v>4.1389983132859376</v>
      </c>
    </row>
    <row r="68" spans="2:7" x14ac:dyDescent="0.25">
      <c r="B68" s="31">
        <v>77</v>
      </c>
      <c r="C68" s="6" t="s">
        <v>574</v>
      </c>
      <c r="D68" s="41">
        <v>1234.8800000000001</v>
      </c>
      <c r="E68" s="43">
        <v>1246321</v>
      </c>
      <c r="F68" s="41">
        <f t="shared" si="0"/>
        <v>1539056876.48</v>
      </c>
      <c r="G68" s="33">
        <f t="shared" si="1"/>
        <v>4.0696266807151185</v>
      </c>
    </row>
    <row r="69" spans="2:7" x14ac:dyDescent="0.25">
      <c r="B69" s="31">
        <v>299</v>
      </c>
      <c r="C69" s="6" t="s">
        <v>795</v>
      </c>
      <c r="D69" s="41">
        <v>1222.81</v>
      </c>
      <c r="E69" s="43">
        <v>126971</v>
      </c>
      <c r="F69" s="41">
        <f t="shared" ref="F69:F132" si="2">D69*E69</f>
        <v>155261408.50999999</v>
      </c>
      <c r="G69" s="33">
        <f t="shared" ref="G69:G132" si="3">D69/$G$2</f>
        <v>4.0298492172885245</v>
      </c>
    </row>
    <row r="70" spans="2:7" x14ac:dyDescent="0.25">
      <c r="B70" s="31">
        <v>269</v>
      </c>
      <c r="C70" s="6" t="s">
        <v>765</v>
      </c>
      <c r="D70" s="41">
        <v>1220.52</v>
      </c>
      <c r="E70" s="43">
        <v>148005</v>
      </c>
      <c r="F70" s="41">
        <f t="shared" si="2"/>
        <v>180643062.59999999</v>
      </c>
      <c r="G70" s="33">
        <f t="shared" si="3"/>
        <v>4.0223023746002982</v>
      </c>
    </row>
    <row r="71" spans="2:7" x14ac:dyDescent="0.25">
      <c r="B71" s="31">
        <v>220</v>
      </c>
      <c r="C71" s="6" t="s">
        <v>716</v>
      </c>
      <c r="D71" s="41">
        <v>1220.5</v>
      </c>
      <c r="E71" s="43">
        <v>267892</v>
      </c>
      <c r="F71" s="41">
        <f t="shared" si="2"/>
        <v>326962186</v>
      </c>
      <c r="G71" s="33">
        <f t="shared" si="3"/>
        <v>4.0222364633104446</v>
      </c>
    </row>
    <row r="72" spans="2:7" x14ac:dyDescent="0.25">
      <c r="B72" s="31">
        <v>27</v>
      </c>
      <c r="C72" s="6" t="s">
        <v>524</v>
      </c>
      <c r="D72" s="41">
        <v>1191.3699999999999</v>
      </c>
      <c r="E72" s="43">
        <v>310218</v>
      </c>
      <c r="F72" s="41">
        <f t="shared" si="2"/>
        <v>369584418.65999997</v>
      </c>
      <c r="G72" s="33">
        <f t="shared" si="3"/>
        <v>3.9262366696388069</v>
      </c>
    </row>
    <row r="73" spans="2:7" x14ac:dyDescent="0.25">
      <c r="B73" s="31">
        <v>232</v>
      </c>
      <c r="C73" s="6" t="s">
        <v>728</v>
      </c>
      <c r="D73" s="41">
        <v>1178.46</v>
      </c>
      <c r="E73" s="43">
        <v>16087</v>
      </c>
      <c r="F73" s="41">
        <f t="shared" si="2"/>
        <v>18957886.02</v>
      </c>
      <c r="G73" s="33">
        <f t="shared" si="3"/>
        <v>3.8836909320383666</v>
      </c>
    </row>
    <row r="74" spans="2:7" ht="30" x14ac:dyDescent="0.25">
      <c r="B74" s="31">
        <v>168</v>
      </c>
      <c r="C74" s="6" t="s">
        <v>664</v>
      </c>
      <c r="D74" s="41">
        <v>1162.3599999999999</v>
      </c>
      <c r="E74" s="43">
        <v>8855</v>
      </c>
      <c r="F74" s="41">
        <f t="shared" si="2"/>
        <v>10292697.799999999</v>
      </c>
      <c r="G74" s="33">
        <f t="shared" si="3"/>
        <v>3.8306323437062906</v>
      </c>
    </row>
    <row r="75" spans="2:7" x14ac:dyDescent="0.25">
      <c r="B75" s="31">
        <v>90</v>
      </c>
      <c r="C75" s="6" t="s">
        <v>586</v>
      </c>
      <c r="D75" s="41">
        <v>1114.48</v>
      </c>
      <c r="E75" s="43">
        <v>66990</v>
      </c>
      <c r="F75" s="41">
        <f t="shared" si="2"/>
        <v>74659015.200000003</v>
      </c>
      <c r="G75" s="33">
        <f t="shared" si="3"/>
        <v>3.6728407157969882</v>
      </c>
    </row>
    <row r="76" spans="2:7" x14ac:dyDescent="0.25">
      <c r="B76" s="31">
        <v>221</v>
      </c>
      <c r="C76" s="6" t="s">
        <v>717</v>
      </c>
      <c r="D76" s="41">
        <v>1111.3</v>
      </c>
      <c r="E76" s="43">
        <v>129919</v>
      </c>
      <c r="F76" s="41">
        <f t="shared" si="2"/>
        <v>144378984.69999999</v>
      </c>
      <c r="G76" s="33">
        <f t="shared" si="3"/>
        <v>3.6623608207102798</v>
      </c>
    </row>
    <row r="77" spans="2:7" x14ac:dyDescent="0.25">
      <c r="B77" s="31">
        <v>86</v>
      </c>
      <c r="C77" s="6" t="s">
        <v>582</v>
      </c>
      <c r="D77" s="41">
        <v>1094.82</v>
      </c>
      <c r="E77" s="43">
        <v>185412</v>
      </c>
      <c r="F77" s="41">
        <f t="shared" si="2"/>
        <v>202992765.83999997</v>
      </c>
      <c r="G77" s="33">
        <f t="shared" si="3"/>
        <v>3.6080499178709879</v>
      </c>
    </row>
    <row r="78" spans="2:7" x14ac:dyDescent="0.25">
      <c r="B78" s="31">
        <v>181</v>
      </c>
      <c r="C78" s="6" t="s">
        <v>677</v>
      </c>
      <c r="D78" s="41">
        <v>1082.01</v>
      </c>
      <c r="E78" s="43">
        <v>644627</v>
      </c>
      <c r="F78" s="41">
        <f t="shared" si="2"/>
        <v>697492860.26999998</v>
      </c>
      <c r="G78" s="33">
        <f t="shared" si="3"/>
        <v>3.565833736719815</v>
      </c>
    </row>
    <row r="79" spans="2:7" x14ac:dyDescent="0.25">
      <c r="B79" s="31">
        <v>213</v>
      </c>
      <c r="C79" s="6" t="s">
        <v>709</v>
      </c>
      <c r="D79" s="41">
        <v>1038.3599999999999</v>
      </c>
      <c r="E79" s="43">
        <v>237079</v>
      </c>
      <c r="F79" s="41">
        <f t="shared" si="2"/>
        <v>246173350.43999997</v>
      </c>
      <c r="G79" s="33">
        <f t="shared" si="3"/>
        <v>3.4219823466145289</v>
      </c>
    </row>
    <row r="80" spans="2:7" x14ac:dyDescent="0.25">
      <c r="B80" s="31">
        <v>52</v>
      </c>
      <c r="C80" s="6" t="s">
        <v>549</v>
      </c>
      <c r="D80" s="41">
        <v>1037.1099999999999</v>
      </c>
      <c r="E80" s="43">
        <v>257789</v>
      </c>
      <c r="F80" s="41">
        <f t="shared" si="2"/>
        <v>267355549.78999996</v>
      </c>
      <c r="G80" s="33">
        <f t="shared" si="3"/>
        <v>3.4178628909986846</v>
      </c>
    </row>
    <row r="81" spans="2:7" x14ac:dyDescent="0.25">
      <c r="B81" s="31">
        <v>307</v>
      </c>
      <c r="C81" s="6" t="s">
        <v>803</v>
      </c>
      <c r="D81" s="41">
        <v>978.19</v>
      </c>
      <c r="E81" s="43">
        <v>3145</v>
      </c>
      <c r="F81" s="41">
        <f t="shared" si="2"/>
        <v>3076407.5500000003</v>
      </c>
      <c r="G81" s="33">
        <f t="shared" si="3"/>
        <v>3.2236882310902448</v>
      </c>
    </row>
    <row r="82" spans="2:7" x14ac:dyDescent="0.25">
      <c r="B82" s="31">
        <v>167</v>
      </c>
      <c r="C82" s="6" t="s">
        <v>663</v>
      </c>
      <c r="D82" s="41">
        <v>977.35</v>
      </c>
      <c r="E82" s="43">
        <v>72276</v>
      </c>
      <c r="F82" s="41">
        <f t="shared" si="2"/>
        <v>70638948.600000009</v>
      </c>
      <c r="G82" s="33">
        <f t="shared" si="3"/>
        <v>3.2209199569163975</v>
      </c>
    </row>
    <row r="83" spans="2:7" x14ac:dyDescent="0.25">
      <c r="B83" s="31">
        <v>59</v>
      </c>
      <c r="C83" s="6" t="s">
        <v>556</v>
      </c>
      <c r="D83" s="41">
        <v>971.15</v>
      </c>
      <c r="E83" s="43">
        <v>54583</v>
      </c>
      <c r="F83" s="41">
        <f t="shared" si="2"/>
        <v>53008280.449999996</v>
      </c>
      <c r="G83" s="33">
        <f t="shared" si="3"/>
        <v>3.2004874570618091</v>
      </c>
    </row>
    <row r="84" spans="2:7" x14ac:dyDescent="0.25">
      <c r="B84" s="31">
        <v>119</v>
      </c>
      <c r="C84" s="6" t="s">
        <v>615</v>
      </c>
      <c r="D84" s="41">
        <v>963.26</v>
      </c>
      <c r="E84" s="43">
        <v>45594</v>
      </c>
      <c r="F84" s="41">
        <f t="shared" si="2"/>
        <v>43918876.439999998</v>
      </c>
      <c r="G84" s="33">
        <f t="shared" si="3"/>
        <v>3.1744854532145994</v>
      </c>
    </row>
    <row r="85" spans="2:7" x14ac:dyDescent="0.25">
      <c r="B85" s="31">
        <v>230</v>
      </c>
      <c r="C85" s="6" t="s">
        <v>726</v>
      </c>
      <c r="D85" s="41">
        <v>944.05</v>
      </c>
      <c r="E85" s="43">
        <v>9706</v>
      </c>
      <c r="F85" s="41">
        <f t="shared" si="2"/>
        <v>9162949.2999999989</v>
      </c>
      <c r="G85" s="33">
        <f t="shared" si="3"/>
        <v>3.1111776593103029</v>
      </c>
    </row>
    <row r="86" spans="2:7" x14ac:dyDescent="0.25">
      <c r="B86" s="31">
        <v>169</v>
      </c>
      <c r="C86" s="6" t="s">
        <v>665</v>
      </c>
      <c r="D86" s="41">
        <v>943.49</v>
      </c>
      <c r="E86" s="43">
        <v>95471</v>
      </c>
      <c r="F86" s="41">
        <f t="shared" si="2"/>
        <v>90075933.790000007</v>
      </c>
      <c r="G86" s="33">
        <f t="shared" si="3"/>
        <v>3.109332143194405</v>
      </c>
    </row>
    <row r="87" spans="2:7" x14ac:dyDescent="0.25">
      <c r="B87" s="31">
        <v>248</v>
      </c>
      <c r="C87" s="6" t="s">
        <v>744</v>
      </c>
      <c r="D87" s="41">
        <v>882.27</v>
      </c>
      <c r="E87" s="43">
        <v>1615035</v>
      </c>
      <c r="F87" s="41">
        <f t="shared" si="2"/>
        <v>1424896929.45</v>
      </c>
      <c r="G87" s="33">
        <f t="shared" si="3"/>
        <v>2.9075776849528108</v>
      </c>
    </row>
    <row r="88" spans="2:7" x14ac:dyDescent="0.25">
      <c r="B88" s="31">
        <v>176</v>
      </c>
      <c r="C88" s="6" t="s">
        <v>672</v>
      </c>
      <c r="D88" s="41">
        <v>868.27</v>
      </c>
      <c r="E88" s="43">
        <v>680070</v>
      </c>
      <c r="F88" s="41">
        <f t="shared" si="2"/>
        <v>590484378.89999998</v>
      </c>
      <c r="G88" s="33">
        <f t="shared" si="3"/>
        <v>2.8614397820553541</v>
      </c>
    </row>
    <row r="89" spans="2:7" x14ac:dyDescent="0.25">
      <c r="B89" s="31">
        <v>87</v>
      </c>
      <c r="C89" s="6" t="s">
        <v>583</v>
      </c>
      <c r="D89" s="41">
        <v>866.04</v>
      </c>
      <c r="E89" s="43">
        <v>726599</v>
      </c>
      <c r="F89" s="41">
        <f t="shared" si="2"/>
        <v>629263797.95999992</v>
      </c>
      <c r="G89" s="33">
        <f t="shared" si="3"/>
        <v>2.8540906732366875</v>
      </c>
    </row>
    <row r="90" spans="2:7" x14ac:dyDescent="0.25">
      <c r="B90" s="31">
        <v>58</v>
      </c>
      <c r="C90" s="6" t="s">
        <v>555</v>
      </c>
      <c r="D90" s="41">
        <v>845.76</v>
      </c>
      <c r="E90" s="43">
        <v>6613756</v>
      </c>
      <c r="F90" s="41">
        <f t="shared" si="2"/>
        <v>5593650274.5599995</v>
      </c>
      <c r="G90" s="33">
        <f t="shared" si="3"/>
        <v>2.7872566253252287</v>
      </c>
    </row>
    <row r="91" spans="2:7" x14ac:dyDescent="0.25">
      <c r="B91" s="31">
        <v>85</v>
      </c>
      <c r="C91" s="6" t="s">
        <v>581</v>
      </c>
      <c r="D91" s="41">
        <v>824.57</v>
      </c>
      <c r="E91" s="43">
        <v>1513711</v>
      </c>
      <c r="F91" s="41">
        <f t="shared" si="2"/>
        <v>1248160679.27</v>
      </c>
      <c r="G91" s="33">
        <f t="shared" si="3"/>
        <v>2.7174236137254351</v>
      </c>
    </row>
    <row r="92" spans="2:7" ht="30" x14ac:dyDescent="0.25">
      <c r="B92" s="31">
        <v>322</v>
      </c>
      <c r="C92" s="6" t="s">
        <v>818</v>
      </c>
      <c r="D92" s="41">
        <v>806.6</v>
      </c>
      <c r="E92" s="43">
        <v>43039</v>
      </c>
      <c r="F92" s="41">
        <f t="shared" si="2"/>
        <v>34715257.399999999</v>
      </c>
      <c r="G92" s="33">
        <f t="shared" si="3"/>
        <v>2.6582023197920561</v>
      </c>
    </row>
    <row r="93" spans="2:7" x14ac:dyDescent="0.25">
      <c r="B93" s="31">
        <v>91</v>
      </c>
      <c r="C93" s="6" t="s">
        <v>587</v>
      </c>
      <c r="D93" s="41">
        <v>796.29</v>
      </c>
      <c r="E93" s="43">
        <v>973800</v>
      </c>
      <c r="F93" s="41">
        <f t="shared" si="2"/>
        <v>775427202</v>
      </c>
      <c r="G93" s="33">
        <f t="shared" si="3"/>
        <v>2.6242250498725714</v>
      </c>
    </row>
    <row r="94" spans="2:7" x14ac:dyDescent="0.25">
      <c r="B94" s="31">
        <v>178</v>
      </c>
      <c r="C94" s="6" t="s">
        <v>674</v>
      </c>
      <c r="D94" s="41">
        <v>784.37</v>
      </c>
      <c r="E94" s="43">
        <v>1726</v>
      </c>
      <c r="F94" s="41">
        <f t="shared" si="2"/>
        <v>1353822.62</v>
      </c>
      <c r="G94" s="33">
        <f t="shared" si="3"/>
        <v>2.5849419211198796</v>
      </c>
    </row>
    <row r="95" spans="2:7" x14ac:dyDescent="0.25">
      <c r="B95" s="31">
        <v>111</v>
      </c>
      <c r="C95" s="6" t="s">
        <v>607</v>
      </c>
      <c r="D95" s="41">
        <v>769.83</v>
      </c>
      <c r="E95" s="43">
        <v>787604</v>
      </c>
      <c r="F95" s="41">
        <f t="shared" si="2"/>
        <v>606321187.32000005</v>
      </c>
      <c r="G95" s="33">
        <f t="shared" si="3"/>
        <v>2.5370244133963782</v>
      </c>
    </row>
    <row r="96" spans="2:7" x14ac:dyDescent="0.25">
      <c r="B96" s="31">
        <v>362</v>
      </c>
      <c r="C96" s="6" t="s">
        <v>858</v>
      </c>
      <c r="D96" s="41">
        <v>756.48</v>
      </c>
      <c r="E96" s="43">
        <v>131465</v>
      </c>
      <c r="F96" s="41">
        <f t="shared" si="2"/>
        <v>99450643.200000003</v>
      </c>
      <c r="G96" s="33">
        <f t="shared" si="3"/>
        <v>2.4930286274191604</v>
      </c>
    </row>
    <row r="97" spans="2:7" x14ac:dyDescent="0.25">
      <c r="B97" s="31">
        <v>356</v>
      </c>
      <c r="C97" s="6" t="s">
        <v>852</v>
      </c>
      <c r="D97" s="41">
        <v>746.34</v>
      </c>
      <c r="E97" s="43">
        <v>124988</v>
      </c>
      <c r="F97" s="41">
        <f t="shared" si="2"/>
        <v>93283543.920000002</v>
      </c>
      <c r="G97" s="33">
        <f t="shared" si="3"/>
        <v>2.4596116034634306</v>
      </c>
    </row>
    <row r="98" spans="2:7" x14ac:dyDescent="0.25">
      <c r="B98" s="31">
        <v>69</v>
      </c>
      <c r="C98" s="6" t="s">
        <v>566</v>
      </c>
      <c r="D98" s="41">
        <v>735.38</v>
      </c>
      <c r="E98" s="43">
        <v>632039</v>
      </c>
      <c r="F98" s="41">
        <f t="shared" si="2"/>
        <v>464788839.81999999</v>
      </c>
      <c r="G98" s="33">
        <f t="shared" si="3"/>
        <v>2.4234922166237074</v>
      </c>
    </row>
    <row r="99" spans="2:7" ht="45" x14ac:dyDescent="0.25">
      <c r="B99" s="31">
        <v>358</v>
      </c>
      <c r="C99" s="6" t="s">
        <v>854</v>
      </c>
      <c r="D99" s="41">
        <v>731.51</v>
      </c>
      <c r="E99" s="43">
        <v>175642</v>
      </c>
      <c r="F99" s="41">
        <f t="shared" si="2"/>
        <v>128483879.42</v>
      </c>
      <c r="G99" s="33">
        <f t="shared" si="3"/>
        <v>2.4107383820370529</v>
      </c>
    </row>
    <row r="100" spans="2:7" x14ac:dyDescent="0.25">
      <c r="B100" s="31">
        <v>212</v>
      </c>
      <c r="C100" s="6" t="s">
        <v>708</v>
      </c>
      <c r="D100" s="41">
        <v>728.82</v>
      </c>
      <c r="E100" s="43">
        <v>43966</v>
      </c>
      <c r="F100" s="41">
        <f t="shared" si="2"/>
        <v>32043300.120000001</v>
      </c>
      <c r="G100" s="33">
        <f t="shared" si="3"/>
        <v>2.4018733135517563</v>
      </c>
    </row>
    <row r="101" spans="2:7" ht="30" x14ac:dyDescent="0.25">
      <c r="B101" s="31">
        <v>93</v>
      </c>
      <c r="C101" s="6" t="s">
        <v>589</v>
      </c>
      <c r="D101" s="41">
        <v>722.09</v>
      </c>
      <c r="E101" s="43">
        <v>903069</v>
      </c>
      <c r="F101" s="41">
        <f t="shared" si="2"/>
        <v>652097094.21000004</v>
      </c>
      <c r="G101" s="33">
        <f t="shared" si="3"/>
        <v>2.3796941645160499</v>
      </c>
    </row>
    <row r="102" spans="2:7" x14ac:dyDescent="0.25">
      <c r="B102" s="31">
        <v>164</v>
      </c>
      <c r="C102" s="6" t="s">
        <v>660</v>
      </c>
      <c r="D102" s="41">
        <v>719.7</v>
      </c>
      <c r="E102" s="43">
        <v>2247617</v>
      </c>
      <c r="F102" s="41">
        <f t="shared" si="2"/>
        <v>1617609954.9000001</v>
      </c>
      <c r="G102" s="33">
        <f t="shared" si="3"/>
        <v>2.3718177653785557</v>
      </c>
    </row>
    <row r="103" spans="2:7" x14ac:dyDescent="0.25">
      <c r="B103" s="31">
        <v>330</v>
      </c>
      <c r="C103" s="6" t="s">
        <v>826</v>
      </c>
      <c r="D103" s="41">
        <v>718.5</v>
      </c>
      <c r="E103" s="43">
        <v>321243</v>
      </c>
      <c r="F103" s="41">
        <f t="shared" si="2"/>
        <v>230813095.5</v>
      </c>
      <c r="G103" s="33">
        <f t="shared" si="3"/>
        <v>2.3678630879873448</v>
      </c>
    </row>
    <row r="104" spans="2:7" x14ac:dyDescent="0.25">
      <c r="B104" s="31">
        <v>118</v>
      </c>
      <c r="C104" s="6" t="s">
        <v>614</v>
      </c>
      <c r="D104" s="41">
        <v>712.56</v>
      </c>
      <c r="E104" s="43">
        <v>840412</v>
      </c>
      <c r="F104" s="41">
        <f t="shared" si="2"/>
        <v>598843974.71999991</v>
      </c>
      <c r="G104" s="33">
        <f t="shared" si="3"/>
        <v>2.3482874349008522</v>
      </c>
    </row>
    <row r="105" spans="2:7" x14ac:dyDescent="0.25">
      <c r="B105" s="31">
        <v>200</v>
      </c>
      <c r="C105" s="6" t="s">
        <v>696</v>
      </c>
      <c r="D105" s="41">
        <v>695.36</v>
      </c>
      <c r="E105" s="43">
        <v>50129</v>
      </c>
      <c r="F105" s="41">
        <f t="shared" si="2"/>
        <v>34857701.439999998</v>
      </c>
      <c r="G105" s="33">
        <f t="shared" si="3"/>
        <v>2.291603725626834</v>
      </c>
    </row>
    <row r="106" spans="2:7" x14ac:dyDescent="0.25">
      <c r="B106" s="31">
        <v>281</v>
      </c>
      <c r="C106" s="6" t="s">
        <v>777</v>
      </c>
      <c r="D106" s="41">
        <v>673.82</v>
      </c>
      <c r="E106" s="43">
        <v>8621</v>
      </c>
      <c r="F106" s="41">
        <f t="shared" si="2"/>
        <v>5809002.2200000007</v>
      </c>
      <c r="G106" s="33">
        <f t="shared" si="3"/>
        <v>2.2206172664546036</v>
      </c>
    </row>
    <row r="107" spans="2:7" x14ac:dyDescent="0.25">
      <c r="B107" s="31">
        <v>189</v>
      </c>
      <c r="C107" s="6" t="s">
        <v>685</v>
      </c>
      <c r="D107" s="41">
        <v>667.26</v>
      </c>
      <c r="E107" s="43">
        <v>2762187</v>
      </c>
      <c r="F107" s="41">
        <f t="shared" si="2"/>
        <v>1843096897.6199999</v>
      </c>
      <c r="G107" s="33">
        <f t="shared" si="3"/>
        <v>2.1989983633826524</v>
      </c>
    </row>
    <row r="108" spans="2:7" x14ac:dyDescent="0.25">
      <c r="B108" s="31">
        <v>239</v>
      </c>
      <c r="C108" s="6" t="s">
        <v>735</v>
      </c>
      <c r="D108" s="41">
        <v>665.93</v>
      </c>
      <c r="E108" s="43">
        <v>6405</v>
      </c>
      <c r="F108" s="41">
        <f t="shared" si="2"/>
        <v>4265281.6499999994</v>
      </c>
      <c r="G108" s="33">
        <f t="shared" si="3"/>
        <v>2.1946152626073938</v>
      </c>
    </row>
    <row r="109" spans="2:7" x14ac:dyDescent="0.25">
      <c r="B109" s="31">
        <v>217</v>
      </c>
      <c r="C109" s="6" t="s">
        <v>713</v>
      </c>
      <c r="D109" s="41">
        <v>655.5</v>
      </c>
      <c r="E109" s="43">
        <v>66467</v>
      </c>
      <c r="F109" s="41">
        <f t="shared" si="2"/>
        <v>43569118.5</v>
      </c>
      <c r="G109" s="33">
        <f t="shared" si="3"/>
        <v>2.1602425249487887</v>
      </c>
    </row>
    <row r="110" spans="2:7" x14ac:dyDescent="0.25">
      <c r="B110" s="31">
        <v>231</v>
      </c>
      <c r="C110" s="6" t="s">
        <v>727</v>
      </c>
      <c r="D110" s="41">
        <v>642.58000000000004</v>
      </c>
      <c r="E110" s="43">
        <v>692086</v>
      </c>
      <c r="F110" s="41">
        <f t="shared" si="2"/>
        <v>444720621.88000005</v>
      </c>
      <c r="G110" s="33">
        <f t="shared" si="3"/>
        <v>2.1176638317034211</v>
      </c>
    </row>
    <row r="111" spans="2:7" x14ac:dyDescent="0.25">
      <c r="B111" s="31">
        <v>262</v>
      </c>
      <c r="C111" s="6" t="s">
        <v>758</v>
      </c>
      <c r="D111" s="41">
        <v>633.55999999999995</v>
      </c>
      <c r="E111" s="43">
        <v>933988</v>
      </c>
      <c r="F111" s="41">
        <f t="shared" si="2"/>
        <v>591737437.27999997</v>
      </c>
      <c r="G111" s="33">
        <f t="shared" si="3"/>
        <v>2.0879378399794879</v>
      </c>
    </row>
    <row r="112" spans="2:7" x14ac:dyDescent="0.25">
      <c r="B112" s="31">
        <v>122</v>
      </c>
      <c r="C112" s="6" t="s">
        <v>618</v>
      </c>
      <c r="D112" s="41">
        <v>614.17999999999995</v>
      </c>
      <c r="E112" s="43">
        <v>76135</v>
      </c>
      <c r="F112" s="41">
        <f t="shared" si="2"/>
        <v>46760594.299999997</v>
      </c>
      <c r="G112" s="33">
        <f t="shared" si="3"/>
        <v>2.0240698001114366</v>
      </c>
    </row>
    <row r="113" spans="2:7" ht="30" x14ac:dyDescent="0.25">
      <c r="B113" s="31">
        <v>226</v>
      </c>
      <c r="C113" s="6" t="s">
        <v>722</v>
      </c>
      <c r="D113" s="41">
        <v>610.66999999999996</v>
      </c>
      <c r="E113" s="43">
        <v>119717</v>
      </c>
      <c r="F113" s="41">
        <f t="shared" si="2"/>
        <v>73107580.390000001</v>
      </c>
      <c r="G113" s="33">
        <f t="shared" si="3"/>
        <v>2.0125023687421457</v>
      </c>
    </row>
    <row r="114" spans="2:7" x14ac:dyDescent="0.25">
      <c r="B114" s="31">
        <v>166</v>
      </c>
      <c r="C114" s="6" t="s">
        <v>662</v>
      </c>
      <c r="D114" s="41">
        <v>607.19000000000005</v>
      </c>
      <c r="E114" s="43">
        <v>275951</v>
      </c>
      <c r="F114" s="41">
        <f t="shared" si="2"/>
        <v>167554687.69000003</v>
      </c>
      <c r="G114" s="33">
        <f t="shared" si="3"/>
        <v>2.0010338043076352</v>
      </c>
    </row>
    <row r="115" spans="2:7" x14ac:dyDescent="0.25">
      <c r="B115" s="31">
        <v>207</v>
      </c>
      <c r="C115" s="6" t="s">
        <v>703</v>
      </c>
      <c r="D115" s="41">
        <v>596.25</v>
      </c>
      <c r="E115" s="43">
        <v>16431</v>
      </c>
      <c r="F115" s="41">
        <f t="shared" si="2"/>
        <v>9796983.75</v>
      </c>
      <c r="G115" s="33">
        <f t="shared" si="3"/>
        <v>1.9649803287577652</v>
      </c>
    </row>
    <row r="116" spans="2:7" x14ac:dyDescent="0.25">
      <c r="B116" s="31">
        <v>351</v>
      </c>
      <c r="C116" s="6" t="s">
        <v>847</v>
      </c>
      <c r="D116" s="41">
        <v>595.82000000000005</v>
      </c>
      <c r="E116" s="43">
        <v>1517</v>
      </c>
      <c r="F116" s="41">
        <f t="shared" si="2"/>
        <v>903858.94000000006</v>
      </c>
      <c r="G116" s="33">
        <f t="shared" si="3"/>
        <v>1.963563236025915</v>
      </c>
    </row>
    <row r="117" spans="2:7" x14ac:dyDescent="0.25">
      <c r="B117" s="31">
        <v>162</v>
      </c>
      <c r="C117" s="6" t="s">
        <v>658</v>
      </c>
      <c r="D117" s="41">
        <v>590.66999999999996</v>
      </c>
      <c r="E117" s="43">
        <v>2903891</v>
      </c>
      <c r="F117" s="41">
        <f t="shared" si="2"/>
        <v>1715241296.9699998</v>
      </c>
      <c r="G117" s="33">
        <f t="shared" si="3"/>
        <v>1.9465910788886358</v>
      </c>
    </row>
    <row r="118" spans="2:7" x14ac:dyDescent="0.25">
      <c r="B118" s="31">
        <v>46</v>
      </c>
      <c r="C118" s="6" t="s">
        <v>543</v>
      </c>
      <c r="D118" s="41">
        <v>587.57000000000005</v>
      </c>
      <c r="E118" s="43">
        <v>59566</v>
      </c>
      <c r="F118" s="41">
        <f t="shared" si="2"/>
        <v>34999194.620000005</v>
      </c>
      <c r="G118" s="33">
        <f t="shared" si="3"/>
        <v>1.9363748289613421</v>
      </c>
    </row>
    <row r="119" spans="2:7" x14ac:dyDescent="0.25">
      <c r="B119" s="31">
        <v>315</v>
      </c>
      <c r="C119" s="6" t="s">
        <v>811</v>
      </c>
      <c r="D119" s="41">
        <v>580.41999999999996</v>
      </c>
      <c r="E119" s="43">
        <v>101177</v>
      </c>
      <c r="F119" s="41">
        <f t="shared" si="2"/>
        <v>58725154.339999996</v>
      </c>
      <c r="G119" s="33">
        <f t="shared" si="3"/>
        <v>1.912811542838712</v>
      </c>
    </row>
    <row r="120" spans="2:7" x14ac:dyDescent="0.25">
      <c r="B120" s="31">
        <v>160</v>
      </c>
      <c r="C120" s="6" t="s">
        <v>656</v>
      </c>
      <c r="D120" s="41">
        <v>574.54</v>
      </c>
      <c r="E120" s="43">
        <v>2173824</v>
      </c>
      <c r="F120" s="41">
        <f t="shared" si="2"/>
        <v>1248948840.96</v>
      </c>
      <c r="G120" s="33">
        <f t="shared" si="3"/>
        <v>1.8934336236217801</v>
      </c>
    </row>
    <row r="121" spans="2:7" x14ac:dyDescent="0.25">
      <c r="B121" s="31">
        <v>98</v>
      </c>
      <c r="C121" s="6" t="s">
        <v>594</v>
      </c>
      <c r="D121" s="41">
        <v>569.73</v>
      </c>
      <c r="E121" s="43">
        <v>34894</v>
      </c>
      <c r="F121" s="41">
        <f t="shared" si="2"/>
        <v>19880158.620000001</v>
      </c>
      <c r="G121" s="33">
        <f t="shared" si="3"/>
        <v>1.877581958412011</v>
      </c>
    </row>
    <row r="122" spans="2:7" ht="30" x14ac:dyDescent="0.25">
      <c r="B122" s="31">
        <v>43</v>
      </c>
      <c r="C122" s="6" t="s">
        <v>540</v>
      </c>
      <c r="D122" s="41">
        <v>567.17999999999995</v>
      </c>
      <c r="E122" s="43">
        <v>854072</v>
      </c>
      <c r="F122" s="41">
        <f t="shared" si="2"/>
        <v>484412556.95999998</v>
      </c>
      <c r="G122" s="33">
        <f t="shared" si="3"/>
        <v>1.8691782689556884</v>
      </c>
    </row>
    <row r="123" spans="2:7" x14ac:dyDescent="0.25">
      <c r="B123" s="31">
        <v>326</v>
      </c>
      <c r="C123" s="6" t="s">
        <v>822</v>
      </c>
      <c r="D123" s="41">
        <v>564.58000000000004</v>
      </c>
      <c r="E123" s="43">
        <v>152992</v>
      </c>
      <c r="F123" s="41">
        <f t="shared" si="2"/>
        <v>86376223.359999999</v>
      </c>
      <c r="G123" s="33">
        <f t="shared" si="3"/>
        <v>1.8606098012747323</v>
      </c>
    </row>
    <row r="124" spans="2:7" ht="30" x14ac:dyDescent="0.25">
      <c r="B124" s="31">
        <v>39</v>
      </c>
      <c r="C124" s="6" t="s">
        <v>536</v>
      </c>
      <c r="D124" s="41">
        <v>543.41</v>
      </c>
      <c r="E124" s="43">
        <v>17309</v>
      </c>
      <c r="F124" s="41">
        <f t="shared" si="2"/>
        <v>9405883.6899999995</v>
      </c>
      <c r="G124" s="33">
        <f t="shared" si="3"/>
        <v>1.7908427009647918</v>
      </c>
    </row>
    <row r="125" spans="2:7" ht="30" x14ac:dyDescent="0.25">
      <c r="B125" s="31">
        <v>83</v>
      </c>
      <c r="C125" s="6" t="s">
        <v>579</v>
      </c>
      <c r="D125" s="41">
        <v>541.87</v>
      </c>
      <c r="E125" s="43">
        <v>1496959</v>
      </c>
      <c r="F125" s="41">
        <f t="shared" si="2"/>
        <v>811157173.33000004</v>
      </c>
      <c r="G125" s="33">
        <f t="shared" si="3"/>
        <v>1.7857675316460717</v>
      </c>
    </row>
    <row r="126" spans="2:7" x14ac:dyDescent="0.25">
      <c r="B126" s="31">
        <v>81</v>
      </c>
      <c r="C126" s="6" t="s">
        <v>115</v>
      </c>
      <c r="D126" s="41">
        <v>539.96</v>
      </c>
      <c r="E126" s="43">
        <v>6037736</v>
      </c>
      <c r="F126" s="41">
        <f t="shared" si="2"/>
        <v>3260135930.5600004</v>
      </c>
      <c r="G126" s="33">
        <f t="shared" si="3"/>
        <v>1.7794730034650617</v>
      </c>
    </row>
    <row r="127" spans="2:7" x14ac:dyDescent="0.25">
      <c r="B127" s="31">
        <v>150</v>
      </c>
      <c r="C127" s="6" t="s">
        <v>646</v>
      </c>
      <c r="D127" s="41">
        <v>538.73</v>
      </c>
      <c r="E127" s="43">
        <v>24878</v>
      </c>
      <c r="F127" s="41">
        <f t="shared" si="2"/>
        <v>13402524.940000001</v>
      </c>
      <c r="G127" s="33">
        <f t="shared" si="3"/>
        <v>1.7754194591390706</v>
      </c>
    </row>
    <row r="128" spans="2:7" x14ac:dyDescent="0.25">
      <c r="B128" s="31">
        <v>153</v>
      </c>
      <c r="C128" s="6" t="s">
        <v>649</v>
      </c>
      <c r="D128" s="41">
        <v>531.91</v>
      </c>
      <c r="E128" s="43">
        <v>4748497</v>
      </c>
      <c r="F128" s="41">
        <f t="shared" si="2"/>
        <v>2525773039.27</v>
      </c>
      <c r="G128" s="33">
        <f t="shared" si="3"/>
        <v>1.7529437092990237</v>
      </c>
    </row>
    <row r="129" spans="2:7" x14ac:dyDescent="0.25">
      <c r="B129" s="31">
        <v>288</v>
      </c>
      <c r="C129" s="6" t="s">
        <v>784</v>
      </c>
      <c r="D129" s="41">
        <v>527.9</v>
      </c>
      <c r="E129" s="43">
        <v>90453</v>
      </c>
      <c r="F129" s="41">
        <f t="shared" si="2"/>
        <v>47750138.699999996</v>
      </c>
      <c r="G129" s="33">
        <f t="shared" si="3"/>
        <v>1.7397284956833949</v>
      </c>
    </row>
    <row r="130" spans="2:7" x14ac:dyDescent="0.25">
      <c r="B130" s="31">
        <v>293</v>
      </c>
      <c r="C130" s="6" t="s">
        <v>789</v>
      </c>
      <c r="D130" s="41">
        <v>526.91999999999996</v>
      </c>
      <c r="E130" s="43">
        <v>29721</v>
      </c>
      <c r="F130" s="41">
        <f t="shared" si="2"/>
        <v>15660589.319999998</v>
      </c>
      <c r="G130" s="33">
        <f t="shared" si="3"/>
        <v>1.736498842480573</v>
      </c>
    </row>
    <row r="131" spans="2:7" x14ac:dyDescent="0.25">
      <c r="B131" s="31">
        <v>32</v>
      </c>
      <c r="C131" s="6" t="s">
        <v>529</v>
      </c>
      <c r="D131" s="41">
        <v>518.21</v>
      </c>
      <c r="E131" s="43">
        <v>734106</v>
      </c>
      <c r="F131" s="41">
        <f t="shared" si="2"/>
        <v>380421070.26000005</v>
      </c>
      <c r="G131" s="33">
        <f t="shared" si="3"/>
        <v>1.7077944757493695</v>
      </c>
    </row>
    <row r="132" spans="2:7" x14ac:dyDescent="0.25">
      <c r="B132" s="31">
        <v>195</v>
      </c>
      <c r="C132" s="6" t="s">
        <v>691</v>
      </c>
      <c r="D132" s="41">
        <v>510.48</v>
      </c>
      <c r="E132" s="43">
        <v>3863</v>
      </c>
      <c r="F132" s="41">
        <f t="shared" si="2"/>
        <v>1971984.24</v>
      </c>
      <c r="G132" s="33">
        <f t="shared" si="3"/>
        <v>1.682319762220988</v>
      </c>
    </row>
    <row r="133" spans="2:7" ht="30" x14ac:dyDescent="0.25">
      <c r="B133" s="31">
        <v>101</v>
      </c>
      <c r="C133" s="6" t="s">
        <v>597</v>
      </c>
      <c r="D133" s="41">
        <v>498.07</v>
      </c>
      <c r="E133" s="43">
        <v>647456</v>
      </c>
      <c r="F133" s="41">
        <f t="shared" ref="F133:F196" si="4">D133*E133</f>
        <v>322478409.92000002</v>
      </c>
      <c r="G133" s="33">
        <f t="shared" ref="G133:G196" si="5">D133/$G$2</f>
        <v>1.6414218068668849</v>
      </c>
    </row>
    <row r="134" spans="2:7" x14ac:dyDescent="0.25">
      <c r="B134" s="31">
        <v>75</v>
      </c>
      <c r="C134" s="6" t="s">
        <v>572</v>
      </c>
      <c r="D134" s="41">
        <v>495.73</v>
      </c>
      <c r="E134" s="43">
        <v>303705</v>
      </c>
      <c r="F134" s="41">
        <f t="shared" si="4"/>
        <v>150555679.65000001</v>
      </c>
      <c r="G134" s="33">
        <f t="shared" si="5"/>
        <v>1.6337101859540244</v>
      </c>
    </row>
    <row r="135" spans="2:7" x14ac:dyDescent="0.25">
      <c r="B135" s="31">
        <v>128</v>
      </c>
      <c r="C135" s="6" t="s">
        <v>624</v>
      </c>
      <c r="D135" s="41">
        <v>492.09</v>
      </c>
      <c r="E135" s="43">
        <v>36679</v>
      </c>
      <c r="F135" s="41">
        <f t="shared" si="4"/>
        <v>18049369.109999999</v>
      </c>
      <c r="G135" s="33">
        <f t="shared" si="5"/>
        <v>1.6217143312006854</v>
      </c>
    </row>
    <row r="136" spans="2:7" x14ac:dyDescent="0.25">
      <c r="B136" s="31">
        <v>305</v>
      </c>
      <c r="C136" s="6" t="s">
        <v>801</v>
      </c>
      <c r="D136" s="41">
        <v>492.02</v>
      </c>
      <c r="E136" s="43">
        <v>88601</v>
      </c>
      <c r="F136" s="41">
        <f t="shared" si="4"/>
        <v>43593464.019999996</v>
      </c>
      <c r="G136" s="33">
        <f t="shared" si="5"/>
        <v>1.6214836416861982</v>
      </c>
    </row>
    <row r="137" spans="2:7" x14ac:dyDescent="0.25">
      <c r="B137" s="31">
        <v>201</v>
      </c>
      <c r="C137" s="6" t="s">
        <v>697</v>
      </c>
      <c r="D137" s="41">
        <v>488.64</v>
      </c>
      <c r="E137" s="43">
        <v>143727</v>
      </c>
      <c r="F137" s="41">
        <f t="shared" si="4"/>
        <v>70230761.280000001</v>
      </c>
      <c r="G137" s="33">
        <f t="shared" si="5"/>
        <v>1.610344633700955</v>
      </c>
    </row>
    <row r="138" spans="2:7" x14ac:dyDescent="0.25">
      <c r="B138" s="31">
        <v>129</v>
      </c>
      <c r="C138" s="6" t="s">
        <v>625</v>
      </c>
      <c r="D138" s="41">
        <v>485.15</v>
      </c>
      <c r="E138" s="43">
        <v>68710</v>
      </c>
      <c r="F138" s="41">
        <f t="shared" si="4"/>
        <v>33334656.5</v>
      </c>
      <c r="G138" s="33">
        <f t="shared" si="5"/>
        <v>1.5988431136215175</v>
      </c>
    </row>
    <row r="139" spans="2:7" x14ac:dyDescent="0.25">
      <c r="B139" s="31">
        <v>227</v>
      </c>
      <c r="C139" s="6" t="s">
        <v>723</v>
      </c>
      <c r="D139" s="41">
        <v>483.94</v>
      </c>
      <c r="E139" s="43">
        <v>426751</v>
      </c>
      <c r="F139" s="41">
        <f t="shared" si="4"/>
        <v>206521878.94</v>
      </c>
      <c r="G139" s="33">
        <f t="shared" si="5"/>
        <v>1.5948554805853801</v>
      </c>
    </row>
    <row r="140" spans="2:7" x14ac:dyDescent="0.25">
      <c r="B140" s="31">
        <v>311</v>
      </c>
      <c r="C140" s="6" t="s">
        <v>807</v>
      </c>
      <c r="D140" s="41">
        <v>479.97</v>
      </c>
      <c r="E140" s="43">
        <v>40434</v>
      </c>
      <c r="F140" s="41">
        <f t="shared" si="4"/>
        <v>19407106.98</v>
      </c>
      <c r="G140" s="33">
        <f t="shared" si="5"/>
        <v>1.5817720895494585</v>
      </c>
    </row>
    <row r="141" spans="2:7" ht="30" x14ac:dyDescent="0.25">
      <c r="B141" s="31">
        <v>199</v>
      </c>
      <c r="C141" s="6" t="s">
        <v>695</v>
      </c>
      <c r="D141" s="41">
        <v>474.87</v>
      </c>
      <c r="E141" s="43">
        <v>295992</v>
      </c>
      <c r="F141" s="41">
        <f t="shared" si="4"/>
        <v>140557721.03999999</v>
      </c>
      <c r="G141" s="33">
        <f t="shared" si="5"/>
        <v>1.5649647106368134</v>
      </c>
    </row>
    <row r="142" spans="2:7" x14ac:dyDescent="0.25">
      <c r="B142" s="31">
        <v>114</v>
      </c>
      <c r="C142" s="6" t="s">
        <v>610</v>
      </c>
      <c r="D142" s="41">
        <v>459.56</v>
      </c>
      <c r="E142" s="43">
        <v>347006</v>
      </c>
      <c r="F142" s="41">
        <f t="shared" si="4"/>
        <v>159470077.36000001</v>
      </c>
      <c r="G142" s="33">
        <f t="shared" si="5"/>
        <v>1.5145096182539515</v>
      </c>
    </row>
    <row r="143" spans="2:7" x14ac:dyDescent="0.25">
      <c r="B143" s="31">
        <v>235</v>
      </c>
      <c r="C143" s="6" t="s">
        <v>731</v>
      </c>
      <c r="D143" s="41">
        <v>449.45</v>
      </c>
      <c r="E143" s="43">
        <v>1091185</v>
      </c>
      <c r="F143" s="41">
        <f t="shared" si="4"/>
        <v>490433098.25</v>
      </c>
      <c r="G143" s="33">
        <f t="shared" si="5"/>
        <v>1.4811914612330022</v>
      </c>
    </row>
    <row r="144" spans="2:7" x14ac:dyDescent="0.25">
      <c r="B144" s="31">
        <v>155</v>
      </c>
      <c r="C144" s="6" t="s">
        <v>651</v>
      </c>
      <c r="D144" s="41">
        <v>433.9</v>
      </c>
      <c r="E144" s="43">
        <v>58056</v>
      </c>
      <c r="F144" s="41">
        <f t="shared" si="4"/>
        <v>25190498.399999999</v>
      </c>
      <c r="G144" s="33">
        <f t="shared" si="5"/>
        <v>1.4299454333718982</v>
      </c>
    </row>
    <row r="145" spans="2:7" x14ac:dyDescent="0.25">
      <c r="B145" s="31">
        <v>109</v>
      </c>
      <c r="C145" s="6" t="s">
        <v>605</v>
      </c>
      <c r="D145" s="41">
        <v>430.46</v>
      </c>
      <c r="E145" s="43">
        <v>1244720</v>
      </c>
      <c r="F145" s="41">
        <f t="shared" si="4"/>
        <v>535802171.19999999</v>
      </c>
      <c r="G145" s="33">
        <f t="shared" si="5"/>
        <v>1.4186086915170946</v>
      </c>
    </row>
    <row r="146" spans="2:7" ht="30" x14ac:dyDescent="0.25">
      <c r="B146" s="31">
        <v>202</v>
      </c>
      <c r="C146" s="6" t="s">
        <v>698</v>
      </c>
      <c r="D146" s="41">
        <v>425.21</v>
      </c>
      <c r="E146" s="43">
        <v>47752</v>
      </c>
      <c r="F146" s="41">
        <f t="shared" si="4"/>
        <v>20304627.919999998</v>
      </c>
      <c r="G146" s="33">
        <f t="shared" si="5"/>
        <v>1.401306977930548</v>
      </c>
    </row>
    <row r="147" spans="2:7" x14ac:dyDescent="0.25">
      <c r="B147" s="31">
        <v>353</v>
      </c>
      <c r="C147" s="6" t="s">
        <v>849</v>
      </c>
      <c r="D147" s="41">
        <v>423.66</v>
      </c>
      <c r="E147" s="43">
        <v>7021</v>
      </c>
      <c r="F147" s="41">
        <f t="shared" si="4"/>
        <v>2974516.8600000003</v>
      </c>
      <c r="G147" s="33">
        <f t="shared" si="5"/>
        <v>1.3961988529669012</v>
      </c>
    </row>
    <row r="148" spans="2:7" ht="30" x14ac:dyDescent="0.25">
      <c r="B148" s="31">
        <v>234</v>
      </c>
      <c r="C148" s="6" t="s">
        <v>730</v>
      </c>
      <c r="D148" s="41">
        <v>421.8</v>
      </c>
      <c r="E148" s="43">
        <v>88686</v>
      </c>
      <c r="F148" s="41">
        <f t="shared" si="4"/>
        <v>37407754.800000004</v>
      </c>
      <c r="G148" s="33">
        <f t="shared" si="5"/>
        <v>1.3900691030105248</v>
      </c>
    </row>
    <row r="149" spans="2:7" x14ac:dyDescent="0.25">
      <c r="B149" s="31">
        <v>272</v>
      </c>
      <c r="C149" s="6" t="s">
        <v>768</v>
      </c>
      <c r="D149" s="41">
        <v>415.94</v>
      </c>
      <c r="E149" s="43">
        <v>344705</v>
      </c>
      <c r="F149" s="41">
        <f t="shared" si="4"/>
        <v>143376597.69999999</v>
      </c>
      <c r="G149" s="33">
        <f t="shared" si="5"/>
        <v>1.3707570950834462</v>
      </c>
    </row>
    <row r="150" spans="2:7" x14ac:dyDescent="0.25">
      <c r="B150" s="31">
        <v>259</v>
      </c>
      <c r="C150" s="6" t="s">
        <v>755</v>
      </c>
      <c r="D150" s="41">
        <v>410.63</v>
      </c>
      <c r="E150" s="43">
        <v>23992</v>
      </c>
      <c r="F150" s="41">
        <f t="shared" si="4"/>
        <v>9851834.959999999</v>
      </c>
      <c r="G150" s="33">
        <f t="shared" si="5"/>
        <v>1.3532576476273395</v>
      </c>
    </row>
    <row r="151" spans="2:7" x14ac:dyDescent="0.25">
      <c r="B151" s="31">
        <v>151</v>
      </c>
      <c r="C151" s="6" t="s">
        <v>647</v>
      </c>
      <c r="D151" s="41">
        <v>410.11</v>
      </c>
      <c r="E151" s="43">
        <v>1819275</v>
      </c>
      <c r="F151" s="41">
        <f t="shared" si="4"/>
        <v>746102870.25</v>
      </c>
      <c r="G151" s="33">
        <f t="shared" si="5"/>
        <v>1.3515439540911482</v>
      </c>
    </row>
    <row r="152" spans="2:7" x14ac:dyDescent="0.25">
      <c r="B152" s="31">
        <v>67</v>
      </c>
      <c r="C152" s="6" t="s">
        <v>564</v>
      </c>
      <c r="D152" s="41">
        <v>409.46</v>
      </c>
      <c r="E152" s="43">
        <v>240102</v>
      </c>
      <c r="F152" s="41">
        <f t="shared" si="4"/>
        <v>98312164.920000002</v>
      </c>
      <c r="G152" s="33">
        <f t="shared" si="5"/>
        <v>1.3494018371709091</v>
      </c>
    </row>
    <row r="153" spans="2:7" x14ac:dyDescent="0.25">
      <c r="B153" s="31">
        <v>97</v>
      </c>
      <c r="C153" s="6" t="s">
        <v>593</v>
      </c>
      <c r="D153" s="41">
        <v>397.76</v>
      </c>
      <c r="E153" s="43">
        <v>9885</v>
      </c>
      <c r="F153" s="41">
        <f t="shared" si="4"/>
        <v>3931857.6</v>
      </c>
      <c r="G153" s="33">
        <f t="shared" si="5"/>
        <v>1.3108437326066058</v>
      </c>
    </row>
    <row r="154" spans="2:7" x14ac:dyDescent="0.25">
      <c r="B154" s="31">
        <v>306</v>
      </c>
      <c r="C154" s="6" t="s">
        <v>802</v>
      </c>
      <c r="D154" s="41">
        <v>397.36</v>
      </c>
      <c r="E154" s="43">
        <v>22238</v>
      </c>
      <c r="F154" s="41">
        <f t="shared" si="4"/>
        <v>8836491.6799999997</v>
      </c>
      <c r="G154" s="33">
        <f t="shared" si="5"/>
        <v>1.3095255068095357</v>
      </c>
    </row>
    <row r="155" spans="2:7" x14ac:dyDescent="0.25">
      <c r="B155" s="31">
        <v>310</v>
      </c>
      <c r="C155" s="6" t="s">
        <v>806</v>
      </c>
      <c r="D155" s="41">
        <v>382.27</v>
      </c>
      <c r="E155" s="43">
        <v>25711</v>
      </c>
      <c r="F155" s="41">
        <f t="shared" si="4"/>
        <v>9828543.9699999988</v>
      </c>
      <c r="G155" s="33">
        <f t="shared" si="5"/>
        <v>1.2597954386150623</v>
      </c>
    </row>
    <row r="156" spans="2:7" ht="30" x14ac:dyDescent="0.25">
      <c r="B156" s="31">
        <v>34</v>
      </c>
      <c r="C156" s="6" t="s">
        <v>531</v>
      </c>
      <c r="D156" s="41">
        <v>374.58</v>
      </c>
      <c r="E156" s="43">
        <v>64583</v>
      </c>
      <c r="F156" s="41">
        <f t="shared" si="4"/>
        <v>24191500.140000001</v>
      </c>
      <c r="G156" s="33">
        <f t="shared" si="5"/>
        <v>1.2344525476663877</v>
      </c>
    </row>
    <row r="157" spans="2:7" x14ac:dyDescent="0.25">
      <c r="B157" s="31">
        <v>354</v>
      </c>
      <c r="C157" s="6" t="s">
        <v>850</v>
      </c>
      <c r="D157" s="41">
        <v>374.31</v>
      </c>
      <c r="E157" s="43">
        <v>101387</v>
      </c>
      <c r="F157" s="41">
        <f t="shared" si="4"/>
        <v>37950167.969999999</v>
      </c>
      <c r="G157" s="33">
        <f t="shared" si="5"/>
        <v>1.2335627452533655</v>
      </c>
    </row>
    <row r="158" spans="2:7" ht="30" x14ac:dyDescent="0.25">
      <c r="B158" s="31">
        <v>204</v>
      </c>
      <c r="C158" s="6" t="s">
        <v>700</v>
      </c>
      <c r="D158" s="41">
        <v>369.14</v>
      </c>
      <c r="E158" s="43">
        <v>9600</v>
      </c>
      <c r="F158" s="41">
        <f t="shared" si="4"/>
        <v>3543744</v>
      </c>
      <c r="G158" s="33">
        <f t="shared" si="5"/>
        <v>1.216524676826233</v>
      </c>
    </row>
    <row r="159" spans="2:7" x14ac:dyDescent="0.25">
      <c r="B159" s="31">
        <v>346</v>
      </c>
      <c r="C159" s="6" t="s">
        <v>842</v>
      </c>
      <c r="D159" s="41">
        <v>368.59</v>
      </c>
      <c r="E159" s="43">
        <v>275811</v>
      </c>
      <c r="F159" s="41">
        <f t="shared" si="4"/>
        <v>101661176.48999999</v>
      </c>
      <c r="G159" s="33">
        <f t="shared" si="5"/>
        <v>1.2147121163552614</v>
      </c>
    </row>
    <row r="160" spans="2:7" x14ac:dyDescent="0.25">
      <c r="B160" s="31">
        <v>267</v>
      </c>
      <c r="C160" s="6" t="s">
        <v>763</v>
      </c>
      <c r="D160" s="41">
        <v>364.92</v>
      </c>
      <c r="E160" s="43">
        <v>2496719</v>
      </c>
      <c r="F160" s="41">
        <f t="shared" si="4"/>
        <v>911102697.48000002</v>
      </c>
      <c r="G160" s="33">
        <f t="shared" si="5"/>
        <v>1.2026173946671426</v>
      </c>
    </row>
    <row r="161" spans="2:7" x14ac:dyDescent="0.25">
      <c r="B161" s="31">
        <v>327</v>
      </c>
      <c r="C161" s="6" t="s">
        <v>823</v>
      </c>
      <c r="D161" s="41">
        <v>350.38</v>
      </c>
      <c r="E161" s="43">
        <v>91981</v>
      </c>
      <c r="F161" s="41">
        <f t="shared" si="4"/>
        <v>32228302.780000001</v>
      </c>
      <c r="G161" s="33">
        <f t="shared" si="5"/>
        <v>1.1546998869436407</v>
      </c>
    </row>
    <row r="162" spans="2:7" ht="30" x14ac:dyDescent="0.25">
      <c r="B162" s="31">
        <v>124</v>
      </c>
      <c r="C162" s="6" t="s">
        <v>620</v>
      </c>
      <c r="D162" s="41">
        <v>342.75</v>
      </c>
      <c r="E162" s="43">
        <v>149669</v>
      </c>
      <c r="F162" s="41">
        <f t="shared" si="4"/>
        <v>51299049.75</v>
      </c>
      <c r="G162" s="33">
        <f t="shared" si="5"/>
        <v>1.1295547298645268</v>
      </c>
    </row>
    <row r="163" spans="2:7" x14ac:dyDescent="0.25">
      <c r="B163" s="31">
        <v>18</v>
      </c>
      <c r="C163" s="6" t="s">
        <v>515</v>
      </c>
      <c r="D163" s="41">
        <v>339.8</v>
      </c>
      <c r="E163" s="43">
        <v>546457</v>
      </c>
      <c r="F163" s="41">
        <f t="shared" si="4"/>
        <v>185686088.59999999</v>
      </c>
      <c r="G163" s="33">
        <f t="shared" si="5"/>
        <v>1.119832814611134</v>
      </c>
    </row>
    <row r="164" spans="2:7" x14ac:dyDescent="0.25">
      <c r="B164" s="31">
        <v>96</v>
      </c>
      <c r="C164" s="6" t="s">
        <v>592</v>
      </c>
      <c r="D164" s="41">
        <v>337.45</v>
      </c>
      <c r="E164" s="43">
        <v>19435</v>
      </c>
      <c r="F164" s="41">
        <f t="shared" si="4"/>
        <v>6558340.75</v>
      </c>
      <c r="G164" s="33">
        <f t="shared" si="5"/>
        <v>1.1120882380533466</v>
      </c>
    </row>
    <row r="165" spans="2:7" x14ac:dyDescent="0.25">
      <c r="B165" s="31">
        <v>215</v>
      </c>
      <c r="C165" s="6" t="s">
        <v>711</v>
      </c>
      <c r="D165" s="41">
        <v>332.88</v>
      </c>
      <c r="E165" s="43">
        <v>415529</v>
      </c>
      <c r="F165" s="41">
        <f t="shared" si="4"/>
        <v>138321293.52000001</v>
      </c>
      <c r="G165" s="33">
        <f t="shared" si="5"/>
        <v>1.0970275083218195</v>
      </c>
    </row>
    <row r="166" spans="2:7" x14ac:dyDescent="0.25">
      <c r="B166" s="31">
        <v>197</v>
      </c>
      <c r="C166" s="6" t="s">
        <v>693</v>
      </c>
      <c r="D166" s="41">
        <v>328.62</v>
      </c>
      <c r="E166" s="43">
        <v>368598</v>
      </c>
      <c r="F166" s="41">
        <f t="shared" si="4"/>
        <v>121128674.76000001</v>
      </c>
      <c r="G166" s="33">
        <f t="shared" si="5"/>
        <v>1.082988403583022</v>
      </c>
    </row>
    <row r="167" spans="2:7" x14ac:dyDescent="0.25">
      <c r="B167" s="31">
        <v>335</v>
      </c>
      <c r="C167" s="6" t="s">
        <v>831</v>
      </c>
      <c r="D167" s="41">
        <v>328.57</v>
      </c>
      <c r="E167" s="43">
        <v>199086</v>
      </c>
      <c r="F167" s="41">
        <f t="shared" si="4"/>
        <v>65413687.019999996</v>
      </c>
      <c r="G167" s="33">
        <f t="shared" si="5"/>
        <v>1.0828236253583881</v>
      </c>
    </row>
    <row r="168" spans="2:7" x14ac:dyDescent="0.25">
      <c r="B168" s="31">
        <v>277</v>
      </c>
      <c r="C168" s="6" t="s">
        <v>773</v>
      </c>
      <c r="D168" s="41">
        <v>323.57</v>
      </c>
      <c r="E168" s="43">
        <v>1837266</v>
      </c>
      <c r="F168" s="41">
        <f t="shared" si="4"/>
        <v>594484159.62</v>
      </c>
      <c r="G168" s="33">
        <f t="shared" si="5"/>
        <v>1.0663458028950106</v>
      </c>
    </row>
    <row r="169" spans="2:7" x14ac:dyDescent="0.25">
      <c r="B169" s="31">
        <v>23</v>
      </c>
      <c r="C169" s="6" t="s">
        <v>520</v>
      </c>
      <c r="D169" s="41">
        <v>322.89</v>
      </c>
      <c r="E169" s="43">
        <v>357271</v>
      </c>
      <c r="F169" s="41">
        <f t="shared" si="4"/>
        <v>115359233.19</v>
      </c>
      <c r="G169" s="33">
        <f t="shared" si="5"/>
        <v>1.0641048190399913</v>
      </c>
    </row>
    <row r="170" spans="2:7" x14ac:dyDescent="0.25">
      <c r="B170" s="31">
        <v>244</v>
      </c>
      <c r="C170" s="6" t="s">
        <v>740</v>
      </c>
      <c r="D170" s="41">
        <v>321.10000000000002</v>
      </c>
      <c r="E170" s="43">
        <v>44505</v>
      </c>
      <c r="F170" s="41">
        <f t="shared" si="4"/>
        <v>14290555.500000002</v>
      </c>
      <c r="G170" s="33">
        <f t="shared" si="5"/>
        <v>1.0582057585981022</v>
      </c>
    </row>
    <row r="171" spans="2:7" ht="30" x14ac:dyDescent="0.25">
      <c r="B171" s="31">
        <v>344</v>
      </c>
      <c r="C171" s="6" t="s">
        <v>840</v>
      </c>
      <c r="D171" s="41">
        <v>318.47000000000003</v>
      </c>
      <c r="E171" s="43">
        <v>186830</v>
      </c>
      <c r="F171" s="41">
        <f t="shared" si="4"/>
        <v>59499750.100000001</v>
      </c>
      <c r="G171" s="33">
        <f t="shared" si="5"/>
        <v>1.0495384239823657</v>
      </c>
    </row>
    <row r="172" spans="2:7" x14ac:dyDescent="0.25">
      <c r="B172" s="31">
        <v>143</v>
      </c>
      <c r="C172" s="6" t="s">
        <v>639</v>
      </c>
      <c r="D172" s="41">
        <v>315.52999999999997</v>
      </c>
      <c r="E172" s="43">
        <v>50064</v>
      </c>
      <c r="F172" s="41">
        <f t="shared" si="4"/>
        <v>15796693.919999998</v>
      </c>
      <c r="G172" s="33">
        <f t="shared" si="5"/>
        <v>1.0398494643738996</v>
      </c>
    </row>
    <row r="173" spans="2:7" x14ac:dyDescent="0.25">
      <c r="B173" s="31">
        <v>82</v>
      </c>
      <c r="C173" s="6" t="s">
        <v>578</v>
      </c>
      <c r="D173" s="41">
        <v>312.99</v>
      </c>
      <c r="E173" s="43">
        <v>2271175</v>
      </c>
      <c r="F173" s="41">
        <f t="shared" si="4"/>
        <v>710855063.25</v>
      </c>
      <c r="G173" s="33">
        <f t="shared" si="5"/>
        <v>1.0314787305625039</v>
      </c>
    </row>
    <row r="174" spans="2:7" x14ac:dyDescent="0.25">
      <c r="B174" s="31">
        <v>342</v>
      </c>
      <c r="C174" s="6" t="s">
        <v>838</v>
      </c>
      <c r="D174" s="41">
        <v>312.14999999999998</v>
      </c>
      <c r="E174" s="43">
        <v>216464</v>
      </c>
      <c r="F174" s="41">
        <f t="shared" si="4"/>
        <v>67569237.599999994</v>
      </c>
      <c r="G174" s="33">
        <f t="shared" si="5"/>
        <v>1.0287104563886564</v>
      </c>
    </row>
    <row r="175" spans="2:7" x14ac:dyDescent="0.25">
      <c r="B175" s="31">
        <v>152</v>
      </c>
      <c r="C175" s="6" t="s">
        <v>648</v>
      </c>
      <c r="D175" s="41">
        <v>305.23</v>
      </c>
      <c r="E175" s="43">
        <v>18184514</v>
      </c>
      <c r="F175" s="41">
        <f t="shared" si="4"/>
        <v>5550459208.2200003</v>
      </c>
      <c r="G175" s="33">
        <f t="shared" si="5"/>
        <v>1.0059051500993421</v>
      </c>
    </row>
    <row r="176" spans="2:7" ht="30" x14ac:dyDescent="0.25">
      <c r="B176" s="31">
        <v>238</v>
      </c>
      <c r="C176" s="6" t="s">
        <v>734</v>
      </c>
      <c r="D176" s="41">
        <v>304.93</v>
      </c>
      <c r="E176" s="43">
        <v>43656</v>
      </c>
      <c r="F176" s="41">
        <f t="shared" si="4"/>
        <v>13312024.08</v>
      </c>
      <c r="G176" s="33">
        <f t="shared" si="5"/>
        <v>1.0049164807515394</v>
      </c>
    </row>
    <row r="177" spans="2:7" x14ac:dyDescent="0.25">
      <c r="B177" s="31">
        <v>3</v>
      </c>
      <c r="C177" s="6" t="s">
        <v>500</v>
      </c>
      <c r="D177" s="41">
        <v>302.41000000000003</v>
      </c>
      <c r="E177" s="43">
        <v>38737</v>
      </c>
      <c r="F177" s="41">
        <f t="shared" si="4"/>
        <v>11714456.170000002</v>
      </c>
      <c r="G177" s="33">
        <f t="shared" si="5"/>
        <v>0.9966116582299972</v>
      </c>
    </row>
    <row r="178" spans="2:7" x14ac:dyDescent="0.25">
      <c r="B178" s="31">
        <v>205</v>
      </c>
      <c r="C178" s="6" t="s">
        <v>701</v>
      </c>
      <c r="D178" s="41">
        <v>299.77999999999997</v>
      </c>
      <c r="E178" s="43">
        <v>743707</v>
      </c>
      <c r="F178" s="41">
        <f t="shared" si="4"/>
        <v>222948484.45999998</v>
      </c>
      <c r="G178" s="33">
        <f t="shared" si="5"/>
        <v>0.98794432361426054</v>
      </c>
    </row>
    <row r="179" spans="2:7" x14ac:dyDescent="0.25">
      <c r="B179" s="31">
        <v>190</v>
      </c>
      <c r="C179" s="6" t="s">
        <v>686</v>
      </c>
      <c r="D179" s="41">
        <v>293.74</v>
      </c>
      <c r="E179" s="43">
        <v>3408448</v>
      </c>
      <c r="F179" s="41">
        <f t="shared" si="4"/>
        <v>1001197515.52</v>
      </c>
      <c r="G179" s="33">
        <f t="shared" si="5"/>
        <v>0.96803911407850063</v>
      </c>
    </row>
    <row r="180" spans="2:7" ht="30" x14ac:dyDescent="0.25">
      <c r="B180" s="31">
        <v>198</v>
      </c>
      <c r="C180" s="6" t="s">
        <v>694</v>
      </c>
      <c r="D180" s="41">
        <v>291.52999999999997</v>
      </c>
      <c r="E180" s="43">
        <v>439995</v>
      </c>
      <c r="F180" s="41">
        <f t="shared" si="4"/>
        <v>128271742.34999999</v>
      </c>
      <c r="G180" s="33">
        <f t="shared" si="5"/>
        <v>0.96075591654968762</v>
      </c>
    </row>
    <row r="181" spans="2:7" x14ac:dyDescent="0.25">
      <c r="B181" s="31">
        <v>332</v>
      </c>
      <c r="C181" s="6" t="s">
        <v>828</v>
      </c>
      <c r="D181" s="41">
        <v>281.51</v>
      </c>
      <c r="E181" s="43">
        <v>96084</v>
      </c>
      <c r="F181" s="41">
        <f t="shared" si="4"/>
        <v>27048606.84</v>
      </c>
      <c r="G181" s="33">
        <f t="shared" si="5"/>
        <v>0.92773436033307921</v>
      </c>
    </row>
    <row r="182" spans="2:7" x14ac:dyDescent="0.25">
      <c r="B182" s="31">
        <v>228</v>
      </c>
      <c r="C182" s="6" t="s">
        <v>724</v>
      </c>
      <c r="D182" s="41">
        <v>279.20999999999998</v>
      </c>
      <c r="E182" s="43">
        <v>88838</v>
      </c>
      <c r="F182" s="41">
        <f t="shared" si="4"/>
        <v>24804457.979999997</v>
      </c>
      <c r="G182" s="33">
        <f t="shared" si="5"/>
        <v>0.92015456199992551</v>
      </c>
    </row>
    <row r="183" spans="2:7" x14ac:dyDescent="0.25">
      <c r="B183" s="31">
        <v>247</v>
      </c>
      <c r="C183" s="6" t="s">
        <v>743</v>
      </c>
      <c r="D183" s="41">
        <v>278.08999999999997</v>
      </c>
      <c r="E183" s="43">
        <v>39181</v>
      </c>
      <c r="F183" s="41">
        <f t="shared" si="4"/>
        <v>10895844.289999999</v>
      </c>
      <c r="G183" s="33">
        <f t="shared" si="5"/>
        <v>0.91646352976812895</v>
      </c>
    </row>
    <row r="184" spans="2:7" x14ac:dyDescent="0.25">
      <c r="B184" s="31">
        <v>1</v>
      </c>
      <c r="C184" s="6" t="s">
        <v>498</v>
      </c>
      <c r="D184" s="41">
        <v>277.45</v>
      </c>
      <c r="E184" s="43">
        <v>1185917</v>
      </c>
      <c r="F184" s="41">
        <f t="shared" si="4"/>
        <v>329032671.64999998</v>
      </c>
      <c r="G184" s="33">
        <f t="shared" si="5"/>
        <v>0.9143543684928167</v>
      </c>
    </row>
    <row r="185" spans="2:7" x14ac:dyDescent="0.25">
      <c r="B185" s="31">
        <v>334</v>
      </c>
      <c r="C185" s="6" t="s">
        <v>830</v>
      </c>
      <c r="D185" s="41">
        <v>277.37</v>
      </c>
      <c r="E185" s="43">
        <v>73157</v>
      </c>
      <c r="F185" s="41">
        <f t="shared" si="4"/>
        <v>20291557.09</v>
      </c>
      <c r="G185" s="33">
        <f t="shared" si="5"/>
        <v>0.91409072333340269</v>
      </c>
    </row>
    <row r="186" spans="2:7" x14ac:dyDescent="0.25">
      <c r="B186" s="31">
        <v>313</v>
      </c>
      <c r="C186" s="6" t="s">
        <v>809</v>
      </c>
      <c r="D186" s="41">
        <v>276.83999999999997</v>
      </c>
      <c r="E186" s="43">
        <v>37143</v>
      </c>
      <c r="F186" s="41">
        <f t="shared" si="4"/>
        <v>10282668.119999999</v>
      </c>
      <c r="G186" s="33">
        <f t="shared" si="5"/>
        <v>0.91234407415228458</v>
      </c>
    </row>
    <row r="187" spans="2:7" x14ac:dyDescent="0.25">
      <c r="B187" s="31">
        <v>172</v>
      </c>
      <c r="C187" s="6" t="s">
        <v>668</v>
      </c>
      <c r="D187" s="41">
        <v>276.70999999999998</v>
      </c>
      <c r="E187" s="43">
        <v>385569</v>
      </c>
      <c r="F187" s="41">
        <f t="shared" si="4"/>
        <v>106690797.98999999</v>
      </c>
      <c r="G187" s="33">
        <f t="shared" si="5"/>
        <v>0.91191565076823677</v>
      </c>
    </row>
    <row r="188" spans="2:7" x14ac:dyDescent="0.25">
      <c r="B188" s="31">
        <v>328</v>
      </c>
      <c r="C188" s="6" t="s">
        <v>824</v>
      </c>
      <c r="D188" s="41">
        <v>271.97000000000003</v>
      </c>
      <c r="E188" s="43">
        <v>124257</v>
      </c>
      <c r="F188" s="41">
        <f t="shared" si="4"/>
        <v>33794176.290000007</v>
      </c>
      <c r="G188" s="33">
        <f t="shared" si="5"/>
        <v>0.89629467507295513</v>
      </c>
    </row>
    <row r="189" spans="2:7" x14ac:dyDescent="0.25">
      <c r="B189" s="31">
        <v>340</v>
      </c>
      <c r="C189" s="6" t="s">
        <v>836</v>
      </c>
      <c r="D189" s="41">
        <v>267.44</v>
      </c>
      <c r="E189" s="43">
        <v>70134</v>
      </c>
      <c r="F189" s="41">
        <f t="shared" si="4"/>
        <v>18756636.960000001</v>
      </c>
      <c r="G189" s="33">
        <f t="shared" si="5"/>
        <v>0.88136576792113497</v>
      </c>
    </row>
    <row r="190" spans="2:7" x14ac:dyDescent="0.25">
      <c r="B190" s="31">
        <v>268</v>
      </c>
      <c r="C190" s="6" t="s">
        <v>764</v>
      </c>
      <c r="D190" s="41">
        <v>265.76</v>
      </c>
      <c r="E190" s="43">
        <v>13765</v>
      </c>
      <c r="F190" s="41">
        <f t="shared" si="4"/>
        <v>3658186.4</v>
      </c>
      <c r="G190" s="33">
        <f t="shared" si="5"/>
        <v>0.87582921957344018</v>
      </c>
    </row>
    <row r="191" spans="2:7" x14ac:dyDescent="0.25">
      <c r="B191" s="31">
        <v>145</v>
      </c>
      <c r="C191" s="6" t="s">
        <v>641</v>
      </c>
      <c r="D191" s="41">
        <v>264.7</v>
      </c>
      <c r="E191" s="43">
        <v>59322</v>
      </c>
      <c r="F191" s="41">
        <f t="shared" si="4"/>
        <v>15702533.399999999</v>
      </c>
      <c r="G191" s="33">
        <f t="shared" si="5"/>
        <v>0.87233592121120407</v>
      </c>
    </row>
    <row r="192" spans="2:7" x14ac:dyDescent="0.25">
      <c r="B192" s="31">
        <v>350</v>
      </c>
      <c r="C192" s="6" t="s">
        <v>846</v>
      </c>
      <c r="D192" s="41">
        <v>263.20999999999998</v>
      </c>
      <c r="E192" s="43">
        <v>1270296</v>
      </c>
      <c r="F192" s="41">
        <f t="shared" si="4"/>
        <v>334354610.15999997</v>
      </c>
      <c r="G192" s="33">
        <f t="shared" si="5"/>
        <v>0.86742553011711754</v>
      </c>
    </row>
    <row r="193" spans="2:7" x14ac:dyDescent="0.25">
      <c r="B193" s="31">
        <v>283</v>
      </c>
      <c r="C193" s="6" t="s">
        <v>779</v>
      </c>
      <c r="D193" s="41">
        <v>261.47000000000003</v>
      </c>
      <c r="E193" s="43">
        <v>556875</v>
      </c>
      <c r="F193" s="41">
        <f t="shared" si="4"/>
        <v>145606106.25000003</v>
      </c>
      <c r="G193" s="33">
        <f t="shared" si="5"/>
        <v>0.8616912478998624</v>
      </c>
    </row>
    <row r="194" spans="2:7" x14ac:dyDescent="0.25">
      <c r="B194" s="31">
        <v>250</v>
      </c>
      <c r="C194" s="6" t="s">
        <v>746</v>
      </c>
      <c r="D194" s="41">
        <v>258.14999999999998</v>
      </c>
      <c r="E194" s="43">
        <v>5237839</v>
      </c>
      <c r="F194" s="41">
        <f t="shared" si="4"/>
        <v>1352148137.8499999</v>
      </c>
      <c r="G194" s="33">
        <f t="shared" si="5"/>
        <v>0.8507499737841796</v>
      </c>
    </row>
    <row r="195" spans="2:7" x14ac:dyDescent="0.25">
      <c r="B195" s="31">
        <v>185</v>
      </c>
      <c r="C195" s="6" t="s">
        <v>681</v>
      </c>
      <c r="D195" s="41">
        <v>249.32</v>
      </c>
      <c r="E195" s="43">
        <v>247758</v>
      </c>
      <c r="F195" s="41">
        <f t="shared" si="4"/>
        <v>61771024.559999995</v>
      </c>
      <c r="G195" s="33">
        <f t="shared" si="5"/>
        <v>0.821650139313855</v>
      </c>
    </row>
    <row r="196" spans="2:7" x14ac:dyDescent="0.25">
      <c r="B196" s="31">
        <v>219</v>
      </c>
      <c r="C196" s="6" t="s">
        <v>715</v>
      </c>
      <c r="D196" s="41">
        <v>244.04</v>
      </c>
      <c r="E196" s="43">
        <v>244231</v>
      </c>
      <c r="F196" s="41">
        <f t="shared" si="4"/>
        <v>59602133.239999995</v>
      </c>
      <c r="G196" s="33">
        <f t="shared" si="5"/>
        <v>0.80424955879252835</v>
      </c>
    </row>
    <row r="197" spans="2:7" x14ac:dyDescent="0.25">
      <c r="B197" s="31">
        <v>135</v>
      </c>
      <c r="C197" s="6" t="s">
        <v>631</v>
      </c>
      <c r="D197" s="41">
        <v>242.4</v>
      </c>
      <c r="E197" s="43">
        <v>949465</v>
      </c>
      <c r="F197" s="41">
        <f t="shared" ref="F197:F260" si="6">D197*E197</f>
        <v>230150316</v>
      </c>
      <c r="G197" s="33">
        <f t="shared" ref="G197:G260" si="7">D197/$G$2</f>
        <v>0.79884483302454057</v>
      </c>
    </row>
    <row r="198" spans="2:7" ht="30" x14ac:dyDescent="0.25">
      <c r="B198" s="31">
        <v>255</v>
      </c>
      <c r="C198" s="6" t="s">
        <v>751</v>
      </c>
      <c r="D198" s="41">
        <v>242.02</v>
      </c>
      <c r="E198" s="43">
        <v>3370305</v>
      </c>
      <c r="F198" s="41">
        <f t="shared" si="6"/>
        <v>815681216.10000002</v>
      </c>
      <c r="G198" s="33">
        <f t="shared" si="7"/>
        <v>0.79759251851732393</v>
      </c>
    </row>
    <row r="199" spans="2:7" ht="30" x14ac:dyDescent="0.25">
      <c r="B199" s="31">
        <v>206</v>
      </c>
      <c r="C199" s="6" t="s">
        <v>702</v>
      </c>
      <c r="D199" s="41">
        <v>224.83</v>
      </c>
      <c r="E199" s="43">
        <v>4246752</v>
      </c>
      <c r="F199" s="41">
        <f t="shared" si="6"/>
        <v>954797252.16000009</v>
      </c>
      <c r="G199" s="33">
        <f t="shared" si="7"/>
        <v>0.74094176488823205</v>
      </c>
    </row>
    <row r="200" spans="2:7" x14ac:dyDescent="0.25">
      <c r="B200" s="31">
        <v>78</v>
      </c>
      <c r="C200" s="6" t="s">
        <v>575</v>
      </c>
      <c r="D200" s="41">
        <v>218.74</v>
      </c>
      <c r="E200" s="43">
        <v>10505</v>
      </c>
      <c r="F200" s="41">
        <f t="shared" si="6"/>
        <v>2297863.7000000002</v>
      </c>
      <c r="G200" s="33">
        <f t="shared" si="7"/>
        <v>0.72087177712783834</v>
      </c>
    </row>
    <row r="201" spans="2:7" x14ac:dyDescent="0.25">
      <c r="B201" s="31">
        <v>229</v>
      </c>
      <c r="C201" s="6" t="s">
        <v>725</v>
      </c>
      <c r="D201" s="41">
        <v>217.99</v>
      </c>
      <c r="E201" s="43">
        <v>836388</v>
      </c>
      <c r="F201" s="41">
        <f t="shared" si="6"/>
        <v>182324220.12</v>
      </c>
      <c r="G201" s="33">
        <f t="shared" si="7"/>
        <v>0.71840010375833163</v>
      </c>
    </row>
    <row r="202" spans="2:7" x14ac:dyDescent="0.25">
      <c r="B202" s="31">
        <v>74</v>
      </c>
      <c r="C202" s="6" t="s">
        <v>571</v>
      </c>
      <c r="D202" s="41">
        <v>206.35</v>
      </c>
      <c r="E202" s="43">
        <v>1539688</v>
      </c>
      <c r="F202" s="41">
        <f t="shared" si="6"/>
        <v>317714618.80000001</v>
      </c>
      <c r="G202" s="33">
        <f t="shared" si="7"/>
        <v>0.68003973306358889</v>
      </c>
    </row>
    <row r="203" spans="2:7" x14ac:dyDescent="0.25">
      <c r="B203" s="31">
        <v>106</v>
      </c>
      <c r="C203" s="6" t="s">
        <v>602</v>
      </c>
      <c r="D203" s="41">
        <v>201.72</v>
      </c>
      <c r="E203" s="43">
        <v>28339</v>
      </c>
      <c r="F203" s="41">
        <f t="shared" si="6"/>
        <v>5716543.0800000001</v>
      </c>
      <c r="G203" s="33">
        <f t="shared" si="7"/>
        <v>0.66478126946250127</v>
      </c>
    </row>
    <row r="204" spans="2:7" ht="30" x14ac:dyDescent="0.25">
      <c r="B204" s="31">
        <v>321</v>
      </c>
      <c r="C204" s="6" t="s">
        <v>817</v>
      </c>
      <c r="D204" s="41">
        <v>200.5</v>
      </c>
      <c r="E204" s="43">
        <v>29487</v>
      </c>
      <c r="F204" s="41">
        <f t="shared" si="6"/>
        <v>5912143.5</v>
      </c>
      <c r="G204" s="33">
        <f t="shared" si="7"/>
        <v>0.66076068078143724</v>
      </c>
    </row>
    <row r="205" spans="2:7" x14ac:dyDescent="0.25">
      <c r="B205" s="31">
        <v>347</v>
      </c>
      <c r="C205" s="6" t="s">
        <v>843</v>
      </c>
      <c r="D205" s="41">
        <v>193.59</v>
      </c>
      <c r="E205" s="43">
        <v>96502</v>
      </c>
      <c r="F205" s="41">
        <f t="shared" si="6"/>
        <v>18681822.18</v>
      </c>
      <c r="G205" s="33">
        <f t="shared" si="7"/>
        <v>0.63798833013704959</v>
      </c>
    </row>
    <row r="206" spans="2:7" x14ac:dyDescent="0.25">
      <c r="B206" s="31">
        <v>359</v>
      </c>
      <c r="C206" s="6" t="s">
        <v>855</v>
      </c>
      <c r="D206" s="41">
        <v>189.67</v>
      </c>
      <c r="E206" s="43">
        <v>170809</v>
      </c>
      <c r="F206" s="41">
        <f t="shared" si="6"/>
        <v>32397343.029999997</v>
      </c>
      <c r="G206" s="33">
        <f t="shared" si="7"/>
        <v>0.62506971732576155</v>
      </c>
    </row>
    <row r="207" spans="2:7" x14ac:dyDescent="0.25">
      <c r="B207" s="31">
        <v>165</v>
      </c>
      <c r="C207" s="6" t="s">
        <v>661</v>
      </c>
      <c r="D207" s="41">
        <v>184.97</v>
      </c>
      <c r="E207" s="43">
        <v>7968</v>
      </c>
      <c r="F207" s="41">
        <f t="shared" si="6"/>
        <v>1473840.96</v>
      </c>
      <c r="G207" s="33">
        <f t="shared" si="7"/>
        <v>0.60958056421018669</v>
      </c>
    </row>
    <row r="208" spans="2:7" x14ac:dyDescent="0.25">
      <c r="B208" s="31">
        <v>191</v>
      </c>
      <c r="C208" s="6" t="s">
        <v>687</v>
      </c>
      <c r="D208" s="41">
        <v>183.63</v>
      </c>
      <c r="E208" s="43">
        <v>89828</v>
      </c>
      <c r="F208" s="41">
        <f t="shared" si="6"/>
        <v>16495115.639999999</v>
      </c>
      <c r="G208" s="33">
        <f t="shared" si="7"/>
        <v>0.60516450779000153</v>
      </c>
    </row>
    <row r="209" spans="2:7" x14ac:dyDescent="0.25">
      <c r="B209" s="31">
        <v>316</v>
      </c>
      <c r="C209" s="6" t="s">
        <v>812</v>
      </c>
      <c r="D209" s="41">
        <v>176.67</v>
      </c>
      <c r="E209" s="43">
        <v>113416</v>
      </c>
      <c r="F209" s="41">
        <f t="shared" si="6"/>
        <v>20037204.719999999</v>
      </c>
      <c r="G209" s="33">
        <f t="shared" si="7"/>
        <v>0.58222737892098009</v>
      </c>
    </row>
    <row r="210" spans="2:7" x14ac:dyDescent="0.25">
      <c r="B210" s="31">
        <v>349</v>
      </c>
      <c r="C210" s="6" t="s">
        <v>845</v>
      </c>
      <c r="D210" s="41">
        <v>175.17</v>
      </c>
      <c r="E210" s="43">
        <v>73177</v>
      </c>
      <c r="F210" s="41">
        <f t="shared" si="6"/>
        <v>12818415.09</v>
      </c>
      <c r="G210" s="33">
        <f t="shared" si="7"/>
        <v>0.57728403218196678</v>
      </c>
    </row>
    <row r="211" spans="2:7" x14ac:dyDescent="0.25">
      <c r="B211" s="31">
        <v>63</v>
      </c>
      <c r="C211" s="6" t="s">
        <v>560</v>
      </c>
      <c r="D211" s="41">
        <v>170.88</v>
      </c>
      <c r="E211" s="43">
        <v>69018</v>
      </c>
      <c r="F211" s="41">
        <f t="shared" si="6"/>
        <v>11793795.84</v>
      </c>
      <c r="G211" s="33">
        <f t="shared" si="7"/>
        <v>0.563146060508389</v>
      </c>
    </row>
    <row r="212" spans="2:7" ht="30" x14ac:dyDescent="0.25">
      <c r="B212" s="31">
        <v>236</v>
      </c>
      <c r="C212" s="6" t="s">
        <v>732</v>
      </c>
      <c r="D212" s="41">
        <v>170.78</v>
      </c>
      <c r="E212" s="43">
        <v>15824</v>
      </c>
      <c r="F212" s="41">
        <f t="shared" si="6"/>
        <v>2702422.72</v>
      </c>
      <c r="G212" s="33">
        <f t="shared" si="7"/>
        <v>0.56281650405912143</v>
      </c>
    </row>
    <row r="213" spans="2:7" x14ac:dyDescent="0.25">
      <c r="B213" s="31">
        <v>141</v>
      </c>
      <c r="C213" s="6" t="s">
        <v>637</v>
      </c>
      <c r="D213" s="41">
        <v>170.14</v>
      </c>
      <c r="E213" s="43">
        <v>518487</v>
      </c>
      <c r="F213" s="41">
        <f t="shared" si="6"/>
        <v>88215378.179999992</v>
      </c>
      <c r="G213" s="33">
        <f t="shared" si="7"/>
        <v>0.56070734278380907</v>
      </c>
    </row>
    <row r="214" spans="2:7" ht="30" x14ac:dyDescent="0.25">
      <c r="B214" s="31">
        <v>352</v>
      </c>
      <c r="C214" s="6" t="s">
        <v>848</v>
      </c>
      <c r="D214" s="41">
        <v>169.47</v>
      </c>
      <c r="E214" s="43">
        <v>186899</v>
      </c>
      <c r="F214" s="41">
        <f t="shared" si="6"/>
        <v>31673773.530000001</v>
      </c>
      <c r="G214" s="33">
        <f t="shared" si="7"/>
        <v>0.55849931457371649</v>
      </c>
    </row>
    <row r="215" spans="2:7" x14ac:dyDescent="0.25">
      <c r="B215" s="31">
        <v>12</v>
      </c>
      <c r="C215" s="6" t="s">
        <v>509</v>
      </c>
      <c r="D215" s="41">
        <v>164.89</v>
      </c>
      <c r="E215" s="43">
        <v>153412</v>
      </c>
      <c r="F215" s="41">
        <f t="shared" si="6"/>
        <v>25296104.68</v>
      </c>
      <c r="G215" s="33">
        <f t="shared" si="7"/>
        <v>0.54340562919726265</v>
      </c>
    </row>
    <row r="216" spans="2:7" x14ac:dyDescent="0.25">
      <c r="B216" s="31">
        <v>182</v>
      </c>
      <c r="C216" s="6" t="s">
        <v>678</v>
      </c>
      <c r="D216" s="41">
        <v>157.31</v>
      </c>
      <c r="E216" s="43">
        <v>1246625</v>
      </c>
      <c r="F216" s="41">
        <f t="shared" si="6"/>
        <v>196106578.75</v>
      </c>
      <c r="G216" s="33">
        <f t="shared" si="7"/>
        <v>0.51842525034278253</v>
      </c>
    </row>
    <row r="217" spans="2:7" x14ac:dyDescent="0.25">
      <c r="B217" s="31">
        <v>237</v>
      </c>
      <c r="C217" s="6" t="s">
        <v>733</v>
      </c>
      <c r="D217" s="41">
        <v>147.09</v>
      </c>
      <c r="E217" s="43">
        <v>116064</v>
      </c>
      <c r="F217" s="41">
        <f t="shared" si="6"/>
        <v>17071853.760000002</v>
      </c>
      <c r="G217" s="33">
        <f t="shared" si="7"/>
        <v>0.48474458122763892</v>
      </c>
    </row>
    <row r="218" spans="2:7" x14ac:dyDescent="0.25">
      <c r="B218" s="31">
        <v>134</v>
      </c>
      <c r="C218" s="6" t="s">
        <v>630</v>
      </c>
      <c r="D218" s="41">
        <v>145</v>
      </c>
      <c r="E218" s="43">
        <v>110908</v>
      </c>
      <c r="F218" s="41">
        <f t="shared" si="6"/>
        <v>16081660</v>
      </c>
      <c r="G218" s="33">
        <f t="shared" si="7"/>
        <v>0.47785685143794709</v>
      </c>
    </row>
    <row r="219" spans="2:7" x14ac:dyDescent="0.25">
      <c r="B219" s="31">
        <v>291</v>
      </c>
      <c r="C219" s="6" t="s">
        <v>787</v>
      </c>
      <c r="D219" s="41">
        <v>144.41999999999999</v>
      </c>
      <c r="E219" s="43">
        <v>141486</v>
      </c>
      <c r="F219" s="41">
        <f t="shared" si="6"/>
        <v>20433408.119999997</v>
      </c>
      <c r="G219" s="33">
        <f t="shared" si="7"/>
        <v>0.47594542403219525</v>
      </c>
    </row>
    <row r="220" spans="2:7" x14ac:dyDescent="0.25">
      <c r="B220" s="31">
        <v>57</v>
      </c>
      <c r="C220" s="6" t="s">
        <v>554</v>
      </c>
      <c r="D220" s="41">
        <v>142.63</v>
      </c>
      <c r="E220" s="43">
        <v>3817663</v>
      </c>
      <c r="F220" s="41">
        <f t="shared" si="6"/>
        <v>544513273.68999994</v>
      </c>
      <c r="G220" s="33">
        <f t="shared" si="7"/>
        <v>0.47004636359030616</v>
      </c>
    </row>
    <row r="221" spans="2:7" x14ac:dyDescent="0.25">
      <c r="B221" s="31">
        <v>336</v>
      </c>
      <c r="C221" s="6" t="s">
        <v>832</v>
      </c>
      <c r="D221" s="41">
        <v>141.29</v>
      </c>
      <c r="E221" s="43">
        <v>54157</v>
      </c>
      <c r="F221" s="41">
        <f t="shared" si="6"/>
        <v>7651842.5299999993</v>
      </c>
      <c r="G221" s="33">
        <f t="shared" si="7"/>
        <v>0.46563030717012099</v>
      </c>
    </row>
    <row r="222" spans="2:7" x14ac:dyDescent="0.25">
      <c r="B222" s="31">
        <v>282</v>
      </c>
      <c r="C222" s="6" t="s">
        <v>778</v>
      </c>
      <c r="D222" s="41">
        <v>140.81</v>
      </c>
      <c r="E222" s="43">
        <v>954632</v>
      </c>
      <c r="F222" s="41">
        <f t="shared" si="6"/>
        <v>134421731.92000002</v>
      </c>
      <c r="G222" s="33">
        <f t="shared" si="7"/>
        <v>0.46404843621363678</v>
      </c>
    </row>
    <row r="223" spans="2:7" ht="30" x14ac:dyDescent="0.25">
      <c r="B223" s="31">
        <v>257</v>
      </c>
      <c r="C223" s="6" t="s">
        <v>753</v>
      </c>
      <c r="D223" s="41">
        <v>138.81</v>
      </c>
      <c r="E223" s="43">
        <v>76033</v>
      </c>
      <c r="F223" s="41">
        <f t="shared" si="6"/>
        <v>10554140.73</v>
      </c>
      <c r="G223" s="33">
        <f t="shared" si="7"/>
        <v>0.45745730722828581</v>
      </c>
    </row>
    <row r="224" spans="2:7" x14ac:dyDescent="0.25">
      <c r="B224" s="31">
        <v>312</v>
      </c>
      <c r="C224" s="6" t="s">
        <v>808</v>
      </c>
      <c r="D224" s="41">
        <v>135.94</v>
      </c>
      <c r="E224" s="43">
        <v>19316</v>
      </c>
      <c r="F224" s="41">
        <f t="shared" si="6"/>
        <v>2625817.04</v>
      </c>
      <c r="G224" s="33">
        <f t="shared" si="7"/>
        <v>0.44799903713430711</v>
      </c>
    </row>
    <row r="225" spans="2:7" x14ac:dyDescent="0.25">
      <c r="B225" s="31">
        <v>265</v>
      </c>
      <c r="C225" s="6" t="s">
        <v>761</v>
      </c>
      <c r="D225" s="41">
        <v>131.99</v>
      </c>
      <c r="E225" s="43">
        <v>678437</v>
      </c>
      <c r="F225" s="41">
        <f t="shared" si="6"/>
        <v>89546899.63000001</v>
      </c>
      <c r="G225" s="33">
        <f t="shared" si="7"/>
        <v>0.4349815573882389</v>
      </c>
    </row>
    <row r="226" spans="2:7" x14ac:dyDescent="0.25">
      <c r="B226" s="31">
        <v>203</v>
      </c>
      <c r="C226" s="6" t="s">
        <v>699</v>
      </c>
      <c r="D226" s="41">
        <v>128.08000000000001</v>
      </c>
      <c r="E226" s="43">
        <v>3308928</v>
      </c>
      <c r="F226" s="41">
        <f t="shared" si="6"/>
        <v>423807498.24000007</v>
      </c>
      <c r="G226" s="33">
        <f t="shared" si="7"/>
        <v>0.42209590022187776</v>
      </c>
    </row>
    <row r="227" spans="2:7" x14ac:dyDescent="0.25">
      <c r="B227" s="31">
        <v>127</v>
      </c>
      <c r="C227" s="6" t="s">
        <v>623</v>
      </c>
      <c r="D227" s="41">
        <v>127.99</v>
      </c>
      <c r="E227" s="43">
        <v>31555</v>
      </c>
      <c r="F227" s="41">
        <f t="shared" si="6"/>
        <v>4038724.4499999997</v>
      </c>
      <c r="G227" s="33">
        <f t="shared" si="7"/>
        <v>0.42179929941753691</v>
      </c>
    </row>
    <row r="228" spans="2:7" x14ac:dyDescent="0.25">
      <c r="B228" s="31">
        <v>6</v>
      </c>
      <c r="C228" s="6" t="s">
        <v>503</v>
      </c>
      <c r="D228" s="41">
        <v>127.34</v>
      </c>
      <c r="E228" s="43">
        <v>101163</v>
      </c>
      <c r="F228" s="41">
        <f t="shared" si="6"/>
        <v>12882096.42</v>
      </c>
      <c r="G228" s="33">
        <f t="shared" si="7"/>
        <v>0.41965718249729783</v>
      </c>
    </row>
    <row r="229" spans="2:7" x14ac:dyDescent="0.25">
      <c r="B229" s="31">
        <v>53</v>
      </c>
      <c r="C229" s="6" t="s">
        <v>550</v>
      </c>
      <c r="D229" s="41">
        <v>127.16</v>
      </c>
      <c r="E229" s="43">
        <v>214859</v>
      </c>
      <c r="F229" s="41">
        <f t="shared" si="6"/>
        <v>27321470.439999998</v>
      </c>
      <c r="G229" s="33">
        <f t="shared" si="7"/>
        <v>0.41906398088861624</v>
      </c>
    </row>
    <row r="230" spans="2:7" x14ac:dyDescent="0.25">
      <c r="B230" s="31">
        <v>241</v>
      </c>
      <c r="C230" s="6" t="s">
        <v>737</v>
      </c>
      <c r="D230" s="41">
        <v>125.97</v>
      </c>
      <c r="E230" s="43">
        <v>136990</v>
      </c>
      <c r="F230" s="41">
        <f t="shared" si="6"/>
        <v>17256630.300000001</v>
      </c>
      <c r="G230" s="33">
        <f t="shared" si="7"/>
        <v>0.41514225914233238</v>
      </c>
    </row>
    <row r="231" spans="2:7" x14ac:dyDescent="0.25">
      <c r="B231" s="31">
        <v>240</v>
      </c>
      <c r="C231" s="6" t="s">
        <v>736</v>
      </c>
      <c r="D231" s="41">
        <v>120.45</v>
      </c>
      <c r="E231" s="43">
        <v>153982</v>
      </c>
      <c r="F231" s="41">
        <f t="shared" si="6"/>
        <v>18547131.900000002</v>
      </c>
      <c r="G231" s="33">
        <f t="shared" si="7"/>
        <v>0.39695074314276368</v>
      </c>
    </row>
    <row r="232" spans="2:7" x14ac:dyDescent="0.25">
      <c r="B232" s="31">
        <v>29</v>
      </c>
      <c r="C232" s="6" t="s">
        <v>526</v>
      </c>
      <c r="D232" s="41">
        <v>120.21</v>
      </c>
      <c r="E232" s="43">
        <v>141704</v>
      </c>
      <c r="F232" s="41">
        <f t="shared" si="6"/>
        <v>17034237.84</v>
      </c>
      <c r="G232" s="33">
        <f t="shared" si="7"/>
        <v>0.39615980766452152</v>
      </c>
    </row>
    <row r="233" spans="2:7" ht="30" x14ac:dyDescent="0.25">
      <c r="B233" s="31">
        <v>108</v>
      </c>
      <c r="C233" s="6" t="s">
        <v>604</v>
      </c>
      <c r="D233" s="41">
        <v>115.75</v>
      </c>
      <c r="E233" s="43">
        <v>1016055</v>
      </c>
      <c r="F233" s="41">
        <f t="shared" si="6"/>
        <v>117608366.25</v>
      </c>
      <c r="G233" s="33">
        <f t="shared" si="7"/>
        <v>0.38146159002718882</v>
      </c>
    </row>
    <row r="234" spans="2:7" x14ac:dyDescent="0.25">
      <c r="B234" s="31">
        <v>157</v>
      </c>
      <c r="C234" s="6" t="s">
        <v>653</v>
      </c>
      <c r="D234" s="41">
        <v>114.52</v>
      </c>
      <c r="E234" s="43">
        <v>294610</v>
      </c>
      <c r="F234" s="41">
        <f t="shared" si="6"/>
        <v>33738737.199999996</v>
      </c>
      <c r="G234" s="33">
        <f t="shared" si="7"/>
        <v>0.37740804570119796</v>
      </c>
    </row>
    <row r="235" spans="2:7" x14ac:dyDescent="0.25">
      <c r="B235" s="31">
        <v>264</v>
      </c>
      <c r="C235" s="6" t="s">
        <v>760</v>
      </c>
      <c r="D235" s="41">
        <v>112.82</v>
      </c>
      <c r="E235" s="43">
        <v>898404</v>
      </c>
      <c r="F235" s="41">
        <f t="shared" si="6"/>
        <v>101357939.28</v>
      </c>
      <c r="G235" s="33">
        <f t="shared" si="7"/>
        <v>0.37180558606364961</v>
      </c>
    </row>
    <row r="236" spans="2:7" x14ac:dyDescent="0.25">
      <c r="B236" s="31">
        <v>294</v>
      </c>
      <c r="C236" s="6" t="s">
        <v>790</v>
      </c>
      <c r="D236" s="41">
        <v>107.73</v>
      </c>
      <c r="E236" s="43">
        <v>277353</v>
      </c>
      <c r="F236" s="41">
        <f t="shared" si="6"/>
        <v>29879238.690000001</v>
      </c>
      <c r="G236" s="33">
        <f t="shared" si="7"/>
        <v>0.35503116279593133</v>
      </c>
    </row>
    <row r="237" spans="2:7" x14ac:dyDescent="0.25">
      <c r="B237" s="31">
        <v>170</v>
      </c>
      <c r="C237" s="6" t="s">
        <v>666</v>
      </c>
      <c r="D237" s="41">
        <v>107.4</v>
      </c>
      <c r="E237" s="43">
        <v>161755</v>
      </c>
      <c r="F237" s="41">
        <f t="shared" si="6"/>
        <v>17372487</v>
      </c>
      <c r="G237" s="33">
        <f t="shared" si="7"/>
        <v>0.35394362651334843</v>
      </c>
    </row>
    <row r="238" spans="2:7" x14ac:dyDescent="0.25">
      <c r="B238" s="31">
        <v>333</v>
      </c>
      <c r="C238" s="6" t="s">
        <v>829</v>
      </c>
      <c r="D238" s="41">
        <v>103.95</v>
      </c>
      <c r="E238" s="43">
        <v>64803</v>
      </c>
      <c r="F238" s="41">
        <f t="shared" si="6"/>
        <v>6736271.8500000006</v>
      </c>
      <c r="G238" s="33">
        <f t="shared" si="7"/>
        <v>0.34257392901361794</v>
      </c>
    </row>
    <row r="239" spans="2:7" x14ac:dyDescent="0.25">
      <c r="B239" s="31">
        <v>266</v>
      </c>
      <c r="C239" s="6" t="s">
        <v>762</v>
      </c>
      <c r="D239" s="41">
        <v>103.76</v>
      </c>
      <c r="E239" s="43">
        <v>4809395</v>
      </c>
      <c r="F239" s="41">
        <f t="shared" si="6"/>
        <v>499022825.20000005</v>
      </c>
      <c r="G239" s="33">
        <f t="shared" si="7"/>
        <v>0.34194777176000962</v>
      </c>
    </row>
    <row r="240" spans="2:7" ht="30" x14ac:dyDescent="0.25">
      <c r="B240" s="31">
        <v>233</v>
      </c>
      <c r="C240" s="6" t="s">
        <v>729</v>
      </c>
      <c r="D240" s="41">
        <v>103.25</v>
      </c>
      <c r="E240" s="43">
        <v>10836</v>
      </c>
      <c r="F240" s="41">
        <f t="shared" si="6"/>
        <v>1118817</v>
      </c>
      <c r="G240" s="33">
        <f t="shared" si="7"/>
        <v>0.34026703386874507</v>
      </c>
    </row>
    <row r="241" spans="2:7" x14ac:dyDescent="0.25">
      <c r="B241" s="31">
        <v>339</v>
      </c>
      <c r="C241" s="6" t="s">
        <v>835</v>
      </c>
      <c r="D241" s="41">
        <v>101.48</v>
      </c>
      <c r="E241" s="43">
        <v>716981</v>
      </c>
      <c r="F241" s="41">
        <f t="shared" si="6"/>
        <v>72759231.88000001</v>
      </c>
      <c r="G241" s="33">
        <f t="shared" si="7"/>
        <v>0.33443388471670948</v>
      </c>
    </row>
    <row r="242" spans="2:7" ht="30" x14ac:dyDescent="0.25">
      <c r="B242" s="31">
        <v>116</v>
      </c>
      <c r="C242" s="6" t="s">
        <v>612</v>
      </c>
      <c r="D242" s="41">
        <v>94.44</v>
      </c>
      <c r="E242" s="43">
        <v>24143</v>
      </c>
      <c r="F242" s="41">
        <f t="shared" si="6"/>
        <v>2280064.92</v>
      </c>
      <c r="G242" s="33">
        <f t="shared" si="7"/>
        <v>0.31123311068827397</v>
      </c>
    </row>
    <row r="243" spans="2:7" ht="30" x14ac:dyDescent="0.25">
      <c r="B243" s="31">
        <v>112</v>
      </c>
      <c r="C243" s="6" t="s">
        <v>608</v>
      </c>
      <c r="D243" s="41">
        <v>93.85</v>
      </c>
      <c r="E243" s="43">
        <v>354050</v>
      </c>
      <c r="F243" s="41">
        <f t="shared" si="6"/>
        <v>33227592.499999996</v>
      </c>
      <c r="G243" s="33">
        <f t="shared" si="7"/>
        <v>0.30928872763759541</v>
      </c>
    </row>
    <row r="244" spans="2:7" x14ac:dyDescent="0.25">
      <c r="B244" s="31">
        <v>11</v>
      </c>
      <c r="C244" s="6" t="s">
        <v>508</v>
      </c>
      <c r="D244" s="41">
        <v>93.22</v>
      </c>
      <c r="E244" s="43">
        <v>174224</v>
      </c>
      <c r="F244" s="41">
        <f t="shared" si="6"/>
        <v>16241161.279999999</v>
      </c>
      <c r="G244" s="33">
        <f t="shared" si="7"/>
        <v>0.30721252200720983</v>
      </c>
    </row>
    <row r="245" spans="2:7" x14ac:dyDescent="0.25">
      <c r="B245" s="31">
        <v>171</v>
      </c>
      <c r="C245" s="6" t="s">
        <v>667</v>
      </c>
      <c r="D245" s="41">
        <v>92.76</v>
      </c>
      <c r="E245" s="43">
        <v>209834</v>
      </c>
      <c r="F245" s="41">
        <f t="shared" si="6"/>
        <v>19464201.84</v>
      </c>
      <c r="G245" s="33">
        <f t="shared" si="7"/>
        <v>0.30569656234057913</v>
      </c>
    </row>
    <row r="246" spans="2:7" x14ac:dyDescent="0.25">
      <c r="B246" s="31">
        <v>115</v>
      </c>
      <c r="C246" s="6" t="s">
        <v>611</v>
      </c>
      <c r="D246" s="41">
        <v>92.71</v>
      </c>
      <c r="E246" s="43">
        <v>1145072</v>
      </c>
      <c r="F246" s="41">
        <f t="shared" si="6"/>
        <v>106159625.11999999</v>
      </c>
      <c r="G246" s="33">
        <f t="shared" si="7"/>
        <v>0.30553178411594534</v>
      </c>
    </row>
    <row r="247" spans="2:7" ht="30" x14ac:dyDescent="0.25">
      <c r="B247" s="31">
        <v>341</v>
      </c>
      <c r="C247" s="6" t="s">
        <v>837</v>
      </c>
      <c r="D247" s="41">
        <v>91.31</v>
      </c>
      <c r="E247" s="43">
        <v>42861</v>
      </c>
      <c r="F247" s="41">
        <f t="shared" si="6"/>
        <v>3913637.91</v>
      </c>
      <c r="G247" s="33">
        <f t="shared" si="7"/>
        <v>0.30091799382619966</v>
      </c>
    </row>
    <row r="248" spans="2:7" x14ac:dyDescent="0.25">
      <c r="B248" s="31">
        <v>309</v>
      </c>
      <c r="C248" s="6" t="s">
        <v>805</v>
      </c>
      <c r="D248" s="41">
        <v>83.89</v>
      </c>
      <c r="E248" s="43">
        <v>43171</v>
      </c>
      <c r="F248" s="41">
        <f t="shared" si="6"/>
        <v>3621615.19</v>
      </c>
      <c r="G248" s="33">
        <f t="shared" si="7"/>
        <v>0.27646490529054746</v>
      </c>
    </row>
    <row r="249" spans="2:7" ht="30" x14ac:dyDescent="0.25">
      <c r="B249" s="31">
        <v>280</v>
      </c>
      <c r="C249" s="6" t="s">
        <v>776</v>
      </c>
      <c r="D249" s="41">
        <v>79.959999999999994</v>
      </c>
      <c r="E249" s="43">
        <v>199318</v>
      </c>
      <c r="F249" s="41">
        <f t="shared" si="6"/>
        <v>15937467.279999999</v>
      </c>
      <c r="G249" s="33">
        <f t="shared" si="7"/>
        <v>0.26351333683433276</v>
      </c>
    </row>
    <row r="250" spans="2:7" x14ac:dyDescent="0.25">
      <c r="B250" s="31">
        <v>65</v>
      </c>
      <c r="C250" s="6" t="s">
        <v>562</v>
      </c>
      <c r="D250" s="41">
        <v>78.75</v>
      </c>
      <c r="E250" s="43">
        <v>243858</v>
      </c>
      <c r="F250" s="41">
        <f t="shared" si="6"/>
        <v>19203817.5</v>
      </c>
      <c r="G250" s="33">
        <f t="shared" si="7"/>
        <v>0.2595257037981954</v>
      </c>
    </row>
    <row r="251" spans="2:7" x14ac:dyDescent="0.25">
      <c r="B251" s="31">
        <v>187</v>
      </c>
      <c r="C251" s="6" t="s">
        <v>683</v>
      </c>
      <c r="D251" s="41">
        <v>77.06</v>
      </c>
      <c r="E251" s="43">
        <v>1547536</v>
      </c>
      <c r="F251" s="41">
        <f t="shared" si="6"/>
        <v>119253124.16</v>
      </c>
      <c r="G251" s="33">
        <f t="shared" si="7"/>
        <v>0.25395619980557382</v>
      </c>
    </row>
    <row r="252" spans="2:7" x14ac:dyDescent="0.25">
      <c r="B252" s="31">
        <v>144</v>
      </c>
      <c r="C252" s="6" t="s">
        <v>640</v>
      </c>
      <c r="D252" s="41">
        <v>74.31</v>
      </c>
      <c r="E252" s="43">
        <v>829287</v>
      </c>
      <c r="F252" s="41">
        <f t="shared" si="6"/>
        <v>61624316.969999999</v>
      </c>
      <c r="G252" s="33">
        <f t="shared" si="7"/>
        <v>0.2448933974507162</v>
      </c>
    </row>
    <row r="253" spans="2:7" x14ac:dyDescent="0.25">
      <c r="B253" s="31">
        <v>260</v>
      </c>
      <c r="C253" s="6" t="s">
        <v>756</v>
      </c>
      <c r="D253" s="41">
        <v>72.709999999999994</v>
      </c>
      <c r="E253" s="43">
        <v>3206109</v>
      </c>
      <c r="F253" s="41">
        <f t="shared" si="6"/>
        <v>233116185.38999999</v>
      </c>
      <c r="G253" s="33">
        <f t="shared" si="7"/>
        <v>0.2396204942624354</v>
      </c>
    </row>
    <row r="254" spans="2:7" x14ac:dyDescent="0.25">
      <c r="B254" s="31">
        <v>136</v>
      </c>
      <c r="C254" s="6" t="s">
        <v>632</v>
      </c>
      <c r="D254" s="41">
        <v>70.69</v>
      </c>
      <c r="E254" s="43">
        <v>1276581</v>
      </c>
      <c r="F254" s="41">
        <f t="shared" si="6"/>
        <v>90241510.890000001</v>
      </c>
      <c r="G254" s="33">
        <f t="shared" si="7"/>
        <v>0.2329634539872309</v>
      </c>
    </row>
    <row r="255" spans="2:7" x14ac:dyDescent="0.25">
      <c r="B255" s="31">
        <v>131</v>
      </c>
      <c r="C255" s="6" t="s">
        <v>627</v>
      </c>
      <c r="D255" s="41">
        <v>70.040000000000006</v>
      </c>
      <c r="E255" s="43">
        <v>80652</v>
      </c>
      <c r="F255" s="41">
        <f t="shared" si="6"/>
        <v>5648866.0800000001</v>
      </c>
      <c r="G255" s="33">
        <f t="shared" si="7"/>
        <v>0.23082133706699184</v>
      </c>
    </row>
    <row r="256" spans="2:7" ht="30" x14ac:dyDescent="0.25">
      <c r="B256" s="31">
        <v>253</v>
      </c>
      <c r="C256" s="6" t="s">
        <v>749</v>
      </c>
      <c r="D256" s="41">
        <v>68.680000000000007</v>
      </c>
      <c r="E256" s="43">
        <v>1026869</v>
      </c>
      <c r="F256" s="41">
        <f t="shared" si="6"/>
        <v>70525362.920000002</v>
      </c>
      <c r="G256" s="33">
        <f t="shared" si="7"/>
        <v>0.22633936935695317</v>
      </c>
    </row>
    <row r="257" spans="2:7" ht="30" x14ac:dyDescent="0.25">
      <c r="B257" s="31">
        <v>88</v>
      </c>
      <c r="C257" s="6" t="s">
        <v>584</v>
      </c>
      <c r="D257" s="41">
        <v>68.36</v>
      </c>
      <c r="E257" s="43">
        <v>318558</v>
      </c>
      <c r="F257" s="41">
        <f t="shared" si="6"/>
        <v>21776624.879999999</v>
      </c>
      <c r="G257" s="33">
        <f t="shared" si="7"/>
        <v>0.225284788719297</v>
      </c>
    </row>
    <row r="258" spans="2:7" x14ac:dyDescent="0.25">
      <c r="B258" s="31">
        <v>21</v>
      </c>
      <c r="C258" s="6" t="s">
        <v>518</v>
      </c>
      <c r="D258" s="41">
        <v>67.69</v>
      </c>
      <c r="E258" s="43">
        <v>60303</v>
      </c>
      <c r="F258" s="41">
        <f t="shared" si="6"/>
        <v>4081910.07</v>
      </c>
      <c r="G258" s="33">
        <f t="shared" si="7"/>
        <v>0.22307676050920441</v>
      </c>
    </row>
    <row r="259" spans="2:7" x14ac:dyDescent="0.25">
      <c r="B259" s="31">
        <v>303</v>
      </c>
      <c r="C259" s="6" t="s">
        <v>799</v>
      </c>
      <c r="D259" s="41">
        <v>65.489999999999995</v>
      </c>
      <c r="E259" s="43">
        <v>130030</v>
      </c>
      <c r="F259" s="41">
        <f t="shared" si="6"/>
        <v>8515664.6999999993</v>
      </c>
      <c r="G259" s="33">
        <f t="shared" si="7"/>
        <v>0.21582651862531829</v>
      </c>
    </row>
    <row r="260" spans="2:7" x14ac:dyDescent="0.25">
      <c r="B260" s="31">
        <v>76</v>
      </c>
      <c r="C260" s="6" t="s">
        <v>573</v>
      </c>
      <c r="D260" s="41">
        <v>63.19</v>
      </c>
      <c r="E260" s="43">
        <v>414811</v>
      </c>
      <c r="F260" s="41">
        <f t="shared" si="6"/>
        <v>26211907.09</v>
      </c>
      <c r="G260" s="33">
        <f t="shared" si="7"/>
        <v>0.20824672029216468</v>
      </c>
    </row>
    <row r="261" spans="2:7" ht="30" x14ac:dyDescent="0.25">
      <c r="B261" s="31">
        <v>258</v>
      </c>
      <c r="C261" s="6" t="s">
        <v>754</v>
      </c>
      <c r="D261" s="41">
        <v>62.89</v>
      </c>
      <c r="E261" s="43">
        <v>796428</v>
      </c>
      <c r="F261" s="41">
        <f t="shared" ref="F261:F324" si="8">D261*E261</f>
        <v>50087356.920000002</v>
      </c>
      <c r="G261" s="33">
        <f t="shared" ref="G261:G324" si="9">D261/$G$2</f>
        <v>0.20725805094436203</v>
      </c>
    </row>
    <row r="262" spans="2:7" x14ac:dyDescent="0.25">
      <c r="B262" s="31">
        <v>179</v>
      </c>
      <c r="C262" s="6" t="s">
        <v>675</v>
      </c>
      <c r="D262" s="41">
        <v>62.57</v>
      </c>
      <c r="E262" s="43">
        <v>5579555</v>
      </c>
      <c r="F262" s="41">
        <f t="shared" si="8"/>
        <v>349112756.35000002</v>
      </c>
      <c r="G262" s="33">
        <f t="shared" si="9"/>
        <v>0.20620347030670585</v>
      </c>
    </row>
    <row r="263" spans="2:7" x14ac:dyDescent="0.25">
      <c r="B263" s="31">
        <v>54</v>
      </c>
      <c r="C263" s="6" t="s">
        <v>551</v>
      </c>
      <c r="D263" s="41">
        <v>62.25</v>
      </c>
      <c r="E263" s="43">
        <v>56452</v>
      </c>
      <c r="F263" s="41">
        <f t="shared" si="8"/>
        <v>3514137</v>
      </c>
      <c r="G263" s="33">
        <f t="shared" si="9"/>
        <v>0.20514888966904971</v>
      </c>
    </row>
    <row r="264" spans="2:7" x14ac:dyDescent="0.25">
      <c r="B264" s="31">
        <v>73</v>
      </c>
      <c r="C264" s="6" t="s">
        <v>570</v>
      </c>
      <c r="D264" s="41">
        <v>60.03</v>
      </c>
      <c r="E264" s="43">
        <v>3757257</v>
      </c>
      <c r="F264" s="41">
        <f t="shared" si="8"/>
        <v>225548137.71000001</v>
      </c>
      <c r="G264" s="33">
        <f t="shared" si="9"/>
        <v>0.19783273649531011</v>
      </c>
    </row>
    <row r="265" spans="2:7" x14ac:dyDescent="0.25">
      <c r="B265" s="31">
        <v>295</v>
      </c>
      <c r="C265" s="6" t="s">
        <v>791</v>
      </c>
      <c r="D265" s="41">
        <v>54.67</v>
      </c>
      <c r="E265" s="43">
        <v>3190750</v>
      </c>
      <c r="F265" s="41">
        <f t="shared" si="8"/>
        <v>174438302.5</v>
      </c>
      <c r="G265" s="33">
        <f t="shared" si="9"/>
        <v>0.18016851081456944</v>
      </c>
    </row>
    <row r="266" spans="2:7" ht="30" x14ac:dyDescent="0.25">
      <c r="B266" s="31">
        <v>263</v>
      </c>
      <c r="C266" s="6" t="s">
        <v>759</v>
      </c>
      <c r="D266" s="41">
        <v>52.07</v>
      </c>
      <c r="E266" s="43">
        <v>8854783</v>
      </c>
      <c r="F266" s="41">
        <f t="shared" si="8"/>
        <v>461068550.81</v>
      </c>
      <c r="G266" s="33">
        <f t="shared" si="9"/>
        <v>0.17160004313361316</v>
      </c>
    </row>
    <row r="267" spans="2:7" x14ac:dyDescent="0.25">
      <c r="B267" s="31">
        <v>140</v>
      </c>
      <c r="C267" s="6" t="s">
        <v>636</v>
      </c>
      <c r="D267" s="41">
        <v>50.84</v>
      </c>
      <c r="E267" s="43">
        <v>5117460</v>
      </c>
      <c r="F267" s="41">
        <f t="shared" si="8"/>
        <v>260171666.40000001</v>
      </c>
      <c r="G267" s="33">
        <f t="shared" si="9"/>
        <v>0.16754649880762229</v>
      </c>
    </row>
    <row r="268" spans="2:7" x14ac:dyDescent="0.25">
      <c r="B268" s="31">
        <v>186</v>
      </c>
      <c r="C268" s="6" t="s">
        <v>682</v>
      </c>
      <c r="D268" s="41">
        <v>49.07</v>
      </c>
      <c r="E268" s="43">
        <v>1485653</v>
      </c>
      <c r="F268" s="41">
        <f t="shared" si="8"/>
        <v>72900992.709999993</v>
      </c>
      <c r="G268" s="33">
        <f t="shared" si="9"/>
        <v>0.16171334965558665</v>
      </c>
    </row>
    <row r="269" spans="2:7" x14ac:dyDescent="0.25">
      <c r="B269" s="31">
        <v>360</v>
      </c>
      <c r="C269" s="6" t="s">
        <v>856</v>
      </c>
      <c r="D269" s="41">
        <v>44.79</v>
      </c>
      <c r="E269" s="43">
        <v>145861</v>
      </c>
      <c r="F269" s="41">
        <f t="shared" si="8"/>
        <v>6533114.1899999995</v>
      </c>
      <c r="G269" s="33">
        <f t="shared" si="9"/>
        <v>0.14760833362693551</v>
      </c>
    </row>
    <row r="270" spans="2:7" x14ac:dyDescent="0.25">
      <c r="B270" s="31">
        <v>183</v>
      </c>
      <c r="C270" s="6" t="s">
        <v>679</v>
      </c>
      <c r="D270" s="41">
        <v>41.07</v>
      </c>
      <c r="E270" s="43">
        <v>694227</v>
      </c>
      <c r="F270" s="41">
        <f t="shared" si="8"/>
        <v>28511902.890000001</v>
      </c>
      <c r="G270" s="33">
        <f t="shared" si="9"/>
        <v>0.13534883371418269</v>
      </c>
    </row>
    <row r="271" spans="2:7" ht="30" x14ac:dyDescent="0.25">
      <c r="B271" s="31">
        <v>71</v>
      </c>
      <c r="C271" s="6" t="s">
        <v>568</v>
      </c>
      <c r="D271" s="41">
        <v>33.75</v>
      </c>
      <c r="E271" s="43">
        <v>280529</v>
      </c>
      <c r="F271" s="41">
        <f t="shared" si="8"/>
        <v>9467853.75</v>
      </c>
      <c r="G271" s="33">
        <f t="shared" si="9"/>
        <v>0.11122530162779803</v>
      </c>
    </row>
    <row r="272" spans="2:7" x14ac:dyDescent="0.25">
      <c r="B272" s="31">
        <v>142</v>
      </c>
      <c r="C272" s="6" t="s">
        <v>638</v>
      </c>
      <c r="D272" s="41">
        <v>33.06</v>
      </c>
      <c r="E272" s="43">
        <v>5321888</v>
      </c>
      <c r="F272" s="41">
        <f t="shared" si="8"/>
        <v>175941617.28</v>
      </c>
      <c r="G272" s="33">
        <f t="shared" si="9"/>
        <v>0.10895136212785195</v>
      </c>
    </row>
    <row r="273" spans="2:7" x14ac:dyDescent="0.25">
      <c r="B273" s="31">
        <v>296</v>
      </c>
      <c r="C273" s="6" t="s">
        <v>792</v>
      </c>
      <c r="D273" s="41">
        <v>31.1</v>
      </c>
      <c r="E273" s="43">
        <v>2884318</v>
      </c>
      <c r="F273" s="41">
        <f t="shared" si="8"/>
        <v>89702289.799999997</v>
      </c>
      <c r="G273" s="33">
        <f t="shared" si="9"/>
        <v>0.10249205572220797</v>
      </c>
    </row>
    <row r="274" spans="2:7" x14ac:dyDescent="0.25">
      <c r="B274" s="31">
        <v>320</v>
      </c>
      <c r="C274" s="6" t="s">
        <v>816</v>
      </c>
      <c r="D274" s="41">
        <v>28.51</v>
      </c>
      <c r="E274" s="43">
        <v>2435825</v>
      </c>
      <c r="F274" s="41">
        <f t="shared" si="8"/>
        <v>69445370.75</v>
      </c>
      <c r="G274" s="33">
        <f t="shared" si="9"/>
        <v>9.3956543686178437E-2</v>
      </c>
    </row>
    <row r="275" spans="2:7" ht="30" x14ac:dyDescent="0.25">
      <c r="B275" s="31">
        <v>270</v>
      </c>
      <c r="C275" s="6" t="s">
        <v>766</v>
      </c>
      <c r="D275" s="41">
        <v>28.12</v>
      </c>
      <c r="E275" s="43">
        <v>2623604</v>
      </c>
      <c r="F275" s="41">
        <f t="shared" si="8"/>
        <v>73775744.480000004</v>
      </c>
      <c r="G275" s="33">
        <f t="shared" si="9"/>
        <v>9.2671273534034981E-2</v>
      </c>
    </row>
    <row r="276" spans="2:7" x14ac:dyDescent="0.25">
      <c r="B276" s="31">
        <v>290</v>
      </c>
      <c r="C276" s="6" t="s">
        <v>786</v>
      </c>
      <c r="D276" s="41">
        <v>25.01</v>
      </c>
      <c r="E276" s="43">
        <v>872296</v>
      </c>
      <c r="F276" s="41">
        <f t="shared" si="8"/>
        <v>21816122.960000001</v>
      </c>
      <c r="G276" s="33">
        <f t="shared" si="9"/>
        <v>8.2422067961814199E-2</v>
      </c>
    </row>
    <row r="277" spans="2:7" x14ac:dyDescent="0.25">
      <c r="B277" s="31">
        <v>175</v>
      </c>
      <c r="C277" s="6" t="s">
        <v>671</v>
      </c>
      <c r="D277" s="41">
        <v>24.02</v>
      </c>
      <c r="E277" s="43">
        <v>1230126</v>
      </c>
      <c r="F277" s="41">
        <f t="shared" si="8"/>
        <v>29547626.52</v>
      </c>
      <c r="G277" s="33">
        <f t="shared" si="9"/>
        <v>7.9159459114065439E-2</v>
      </c>
    </row>
    <row r="278" spans="2:7" x14ac:dyDescent="0.25">
      <c r="B278" s="31">
        <v>345</v>
      </c>
      <c r="C278" s="6" t="s">
        <v>841</v>
      </c>
      <c r="D278" s="41">
        <v>22.79</v>
      </c>
      <c r="E278" s="43">
        <v>82597</v>
      </c>
      <c r="F278" s="41">
        <f t="shared" si="8"/>
        <v>1882385.63</v>
      </c>
      <c r="G278" s="33">
        <f t="shared" si="9"/>
        <v>7.5105914788074588E-2</v>
      </c>
    </row>
    <row r="279" spans="2:7" x14ac:dyDescent="0.25">
      <c r="B279" s="31">
        <v>56</v>
      </c>
      <c r="C279" s="6" t="s">
        <v>553</v>
      </c>
      <c r="D279" s="41">
        <v>21.87</v>
      </c>
      <c r="E279" s="43">
        <v>1134605</v>
      </c>
      <c r="F279" s="41">
        <f t="shared" si="8"/>
        <v>24813811.350000001</v>
      </c>
      <c r="G279" s="33">
        <f t="shared" si="9"/>
        <v>7.2073995454813133E-2</v>
      </c>
    </row>
    <row r="280" spans="2:7" x14ac:dyDescent="0.25">
      <c r="B280" s="31">
        <v>338</v>
      </c>
      <c r="C280" s="6" t="s">
        <v>834</v>
      </c>
      <c r="D280" s="41">
        <v>20.41</v>
      </c>
      <c r="E280" s="43">
        <v>359487</v>
      </c>
      <c r="F280" s="41">
        <f t="shared" si="8"/>
        <v>7337129.6699999999</v>
      </c>
      <c r="G280" s="33">
        <f t="shared" si="9"/>
        <v>6.7262471295506901E-2</v>
      </c>
    </row>
    <row r="281" spans="2:7" ht="30" x14ac:dyDescent="0.25">
      <c r="B281" s="31">
        <v>254</v>
      </c>
      <c r="C281" s="6" t="s">
        <v>750</v>
      </c>
      <c r="D281" s="41">
        <v>19.760000000000002</v>
      </c>
      <c r="E281" s="43">
        <v>1022582</v>
      </c>
      <c r="F281" s="41">
        <f t="shared" si="8"/>
        <v>20206220.32</v>
      </c>
      <c r="G281" s="33">
        <f t="shared" si="9"/>
        <v>6.5120354375267836E-2</v>
      </c>
    </row>
    <row r="282" spans="2:7" x14ac:dyDescent="0.25">
      <c r="B282" s="31">
        <v>22</v>
      </c>
      <c r="C282" s="6" t="s">
        <v>519</v>
      </c>
      <c r="D282" s="41">
        <v>19.36</v>
      </c>
      <c r="E282" s="43">
        <v>35505</v>
      </c>
      <c r="F282" s="41">
        <f t="shared" si="8"/>
        <v>687376.79999999993</v>
      </c>
      <c r="G282" s="33">
        <f t="shared" si="9"/>
        <v>6.3802128578197628E-2</v>
      </c>
    </row>
    <row r="283" spans="2:7" x14ac:dyDescent="0.25">
      <c r="B283" s="31">
        <v>246</v>
      </c>
      <c r="C283" s="6" t="s">
        <v>742</v>
      </c>
      <c r="D283" s="41">
        <v>19.12</v>
      </c>
      <c r="E283" s="43">
        <v>7081550</v>
      </c>
      <c r="F283" s="41">
        <f t="shared" si="8"/>
        <v>135399236</v>
      </c>
      <c r="G283" s="33">
        <f t="shared" si="9"/>
        <v>6.3011193099955509E-2</v>
      </c>
    </row>
    <row r="284" spans="2:7" x14ac:dyDescent="0.25">
      <c r="B284" s="31">
        <v>137</v>
      </c>
      <c r="C284" s="6" t="s">
        <v>633</v>
      </c>
      <c r="D284" s="41">
        <v>17.64</v>
      </c>
      <c r="E284" s="43">
        <v>2052998</v>
      </c>
      <c r="F284" s="41">
        <f t="shared" si="8"/>
        <v>36214884.719999999</v>
      </c>
      <c r="G284" s="33">
        <f t="shared" si="9"/>
        <v>5.8133757650795773E-2</v>
      </c>
    </row>
    <row r="285" spans="2:7" x14ac:dyDescent="0.25">
      <c r="B285" s="31">
        <v>251</v>
      </c>
      <c r="C285" s="6" t="s">
        <v>747</v>
      </c>
      <c r="D285" s="41">
        <v>15.49</v>
      </c>
      <c r="E285" s="43">
        <v>2275194</v>
      </c>
      <c r="F285" s="41">
        <f t="shared" si="8"/>
        <v>35242755.060000002</v>
      </c>
      <c r="G285" s="33">
        <f t="shared" si="9"/>
        <v>5.1048293991543453E-2</v>
      </c>
    </row>
    <row r="286" spans="2:7" ht="30" x14ac:dyDescent="0.25">
      <c r="B286" s="31">
        <v>139</v>
      </c>
      <c r="C286" s="6" t="s">
        <v>635</v>
      </c>
      <c r="D286" s="41">
        <v>14.82</v>
      </c>
      <c r="E286" s="43">
        <v>661641</v>
      </c>
      <c r="F286" s="41">
        <f t="shared" si="8"/>
        <v>9805519.620000001</v>
      </c>
      <c r="G286" s="33">
        <f t="shared" si="9"/>
        <v>4.884026578145087E-2</v>
      </c>
    </row>
    <row r="287" spans="2:7" x14ac:dyDescent="0.25">
      <c r="B287" s="31">
        <v>300</v>
      </c>
      <c r="C287" s="6" t="s">
        <v>796</v>
      </c>
      <c r="D287" s="41">
        <v>14.71</v>
      </c>
      <c r="E287" s="43">
        <v>112613</v>
      </c>
      <c r="F287" s="41">
        <f t="shared" si="8"/>
        <v>1656537.23</v>
      </c>
      <c r="G287" s="33">
        <f t="shared" si="9"/>
        <v>4.847775368725657E-2</v>
      </c>
    </row>
    <row r="288" spans="2:7" x14ac:dyDescent="0.25">
      <c r="B288" s="31">
        <v>113</v>
      </c>
      <c r="C288" s="6" t="s">
        <v>609</v>
      </c>
      <c r="D288" s="41">
        <v>10.93</v>
      </c>
      <c r="E288" s="43">
        <v>5154741</v>
      </c>
      <c r="F288" s="41">
        <f t="shared" si="8"/>
        <v>56341319.129999995</v>
      </c>
      <c r="G288" s="33">
        <f t="shared" si="9"/>
        <v>3.6020519904943184E-2</v>
      </c>
    </row>
    <row r="289" spans="2:7" x14ac:dyDescent="0.25">
      <c r="B289" s="31">
        <v>94</v>
      </c>
      <c r="C289" s="6" t="s">
        <v>590</v>
      </c>
      <c r="D289" s="41">
        <v>8.3699999999999992</v>
      </c>
      <c r="E289" s="43">
        <v>1757351</v>
      </c>
      <c r="F289" s="41">
        <f t="shared" si="8"/>
        <v>14709027.869999999</v>
      </c>
      <c r="G289" s="33">
        <f t="shared" si="9"/>
        <v>2.7583874803693911E-2</v>
      </c>
    </row>
    <row r="290" spans="2:7" x14ac:dyDescent="0.25">
      <c r="B290" s="31">
        <v>156</v>
      </c>
      <c r="C290" s="6" t="s">
        <v>652</v>
      </c>
      <c r="D290" s="41">
        <v>0.15</v>
      </c>
      <c r="E290" s="43">
        <v>20465</v>
      </c>
      <c r="F290" s="41">
        <f t="shared" si="8"/>
        <v>3069.75</v>
      </c>
      <c r="G290" s="33">
        <f t="shared" si="9"/>
        <v>4.9433467390132453E-4</v>
      </c>
    </row>
    <row r="291" spans="2:7" x14ac:dyDescent="0.25">
      <c r="B291" s="31">
        <v>20</v>
      </c>
      <c r="C291" s="6" t="s">
        <v>517</v>
      </c>
      <c r="D291" s="41">
        <v>-0.09</v>
      </c>
      <c r="E291" s="43">
        <v>38318</v>
      </c>
      <c r="F291" s="41">
        <f t="shared" si="8"/>
        <v>-3448.62</v>
      </c>
      <c r="G291" s="33">
        <f t="shared" si="9"/>
        <v>-2.9660080434079476E-4</v>
      </c>
    </row>
    <row r="292" spans="2:7" x14ac:dyDescent="0.25">
      <c r="B292" s="31">
        <v>105</v>
      </c>
      <c r="C292" s="6" t="s">
        <v>601</v>
      </c>
      <c r="D292" s="41">
        <v>-2.81</v>
      </c>
      <c r="E292" s="43">
        <v>1809021</v>
      </c>
      <c r="F292" s="41">
        <f t="shared" si="8"/>
        <v>-5083349.01</v>
      </c>
      <c r="G292" s="33">
        <f t="shared" si="9"/>
        <v>-9.260536224418147E-3</v>
      </c>
    </row>
    <row r="293" spans="2:7" ht="30" x14ac:dyDescent="0.25">
      <c r="B293" s="31">
        <v>38</v>
      </c>
      <c r="C293" s="6" t="s">
        <v>535</v>
      </c>
      <c r="D293" s="41">
        <v>-7.19</v>
      </c>
      <c r="E293" s="43">
        <v>719365</v>
      </c>
      <c r="F293" s="41">
        <f t="shared" si="8"/>
        <v>-5172234.3500000006</v>
      </c>
      <c r="G293" s="33">
        <f t="shared" si="9"/>
        <v>-2.3695108702336827E-2</v>
      </c>
    </row>
    <row r="294" spans="2:7" x14ac:dyDescent="0.25">
      <c r="B294" s="31">
        <v>329</v>
      </c>
      <c r="C294" s="6" t="s">
        <v>825</v>
      </c>
      <c r="D294" s="41">
        <v>-8.64</v>
      </c>
      <c r="E294" s="43">
        <v>211464</v>
      </c>
      <c r="F294" s="41">
        <f t="shared" si="8"/>
        <v>-1827048.9600000002</v>
      </c>
      <c r="G294" s="33">
        <f t="shared" si="9"/>
        <v>-2.8473677216716297E-2</v>
      </c>
    </row>
    <row r="295" spans="2:7" x14ac:dyDescent="0.25">
      <c r="B295" s="31">
        <v>16</v>
      </c>
      <c r="C295" s="6" t="s">
        <v>513</v>
      </c>
      <c r="D295" s="41">
        <v>-8.86</v>
      </c>
      <c r="E295" s="43">
        <v>1194958</v>
      </c>
      <c r="F295" s="41">
        <f t="shared" si="8"/>
        <v>-10587327.879999999</v>
      </c>
      <c r="G295" s="33">
        <f t="shared" si="9"/>
        <v>-2.9198701405104905E-2</v>
      </c>
    </row>
    <row r="296" spans="2:7" x14ac:dyDescent="0.25">
      <c r="B296" s="31">
        <v>148</v>
      </c>
      <c r="C296" s="6" t="s">
        <v>644</v>
      </c>
      <c r="D296" s="41">
        <v>-11.77</v>
      </c>
      <c r="E296" s="43">
        <v>1926941</v>
      </c>
      <c r="F296" s="41">
        <f t="shared" si="8"/>
        <v>-22680095.57</v>
      </c>
      <c r="G296" s="33">
        <f t="shared" si="9"/>
        <v>-3.87887940787906E-2</v>
      </c>
    </row>
    <row r="297" spans="2:7" ht="30" x14ac:dyDescent="0.25">
      <c r="B297" s="31">
        <v>297</v>
      </c>
      <c r="C297" s="6" t="s">
        <v>793</v>
      </c>
      <c r="D297" s="41">
        <v>-12.1</v>
      </c>
      <c r="E297" s="43">
        <v>48544</v>
      </c>
      <c r="F297" s="41">
        <f t="shared" si="8"/>
        <v>-587382.4</v>
      </c>
      <c r="G297" s="33">
        <f t="shared" si="9"/>
        <v>-3.9876330361373516E-2</v>
      </c>
    </row>
    <row r="298" spans="2:7" x14ac:dyDescent="0.25">
      <c r="B298" s="31">
        <v>184</v>
      </c>
      <c r="C298" s="6" t="s">
        <v>680</v>
      </c>
      <c r="D298" s="41">
        <v>-12.81</v>
      </c>
      <c r="E298" s="43">
        <v>3135181</v>
      </c>
      <c r="F298" s="41">
        <f t="shared" si="8"/>
        <v>-40161668.609999999</v>
      </c>
      <c r="G298" s="33">
        <f t="shared" si="9"/>
        <v>-4.2216181151173121E-2</v>
      </c>
    </row>
    <row r="299" spans="2:7" x14ac:dyDescent="0.25">
      <c r="B299" s="31">
        <v>125</v>
      </c>
      <c r="C299" s="6" t="s">
        <v>621</v>
      </c>
      <c r="D299" s="41">
        <v>-15.78</v>
      </c>
      <c r="E299" s="43">
        <v>122627</v>
      </c>
      <c r="F299" s="41">
        <f t="shared" si="8"/>
        <v>-1935054.0599999998</v>
      </c>
      <c r="G299" s="33">
        <f t="shared" si="9"/>
        <v>-5.2004007694419346E-2</v>
      </c>
    </row>
    <row r="300" spans="2:7" x14ac:dyDescent="0.25">
      <c r="B300" s="31">
        <v>130</v>
      </c>
      <c r="C300" s="6" t="s">
        <v>626</v>
      </c>
      <c r="D300" s="41">
        <v>-17.7</v>
      </c>
      <c r="E300" s="43">
        <v>3007141</v>
      </c>
      <c r="F300" s="41">
        <f t="shared" si="8"/>
        <v>-53226395.699999996</v>
      </c>
      <c r="G300" s="33">
        <f t="shared" si="9"/>
        <v>-5.8331491520356299E-2</v>
      </c>
    </row>
    <row r="301" spans="2:7" ht="30" x14ac:dyDescent="0.25">
      <c r="B301" s="31">
        <v>42</v>
      </c>
      <c r="C301" s="6" t="s">
        <v>539</v>
      </c>
      <c r="D301" s="41">
        <v>-20.56</v>
      </c>
      <c r="E301" s="43">
        <v>490186</v>
      </c>
      <c r="F301" s="41">
        <f t="shared" si="8"/>
        <v>-10078224.16</v>
      </c>
      <c r="G301" s="33">
        <f t="shared" si="9"/>
        <v>-6.7756805969408224E-2</v>
      </c>
    </row>
    <row r="302" spans="2:7" x14ac:dyDescent="0.25">
      <c r="B302" s="31">
        <v>102</v>
      </c>
      <c r="C302" s="6" t="s">
        <v>598</v>
      </c>
      <c r="D302" s="41">
        <v>-21.51</v>
      </c>
      <c r="E302" s="43">
        <v>81625</v>
      </c>
      <c r="F302" s="41">
        <f t="shared" si="8"/>
        <v>-1755753.7500000002</v>
      </c>
      <c r="G302" s="33">
        <f t="shared" si="9"/>
        <v>-7.0887592237449948E-2</v>
      </c>
    </row>
    <row r="303" spans="2:7" x14ac:dyDescent="0.25">
      <c r="B303" s="31">
        <v>62</v>
      </c>
      <c r="C303" s="6" t="s">
        <v>559</v>
      </c>
      <c r="D303" s="41">
        <v>-24.76</v>
      </c>
      <c r="E303" s="43">
        <v>292392</v>
      </c>
      <c r="F303" s="41">
        <f t="shared" si="8"/>
        <v>-7239625.9200000009</v>
      </c>
      <c r="G303" s="33">
        <f t="shared" si="9"/>
        <v>-8.1598176838645314E-2</v>
      </c>
    </row>
    <row r="304" spans="2:7" x14ac:dyDescent="0.25">
      <c r="B304" s="31">
        <v>287</v>
      </c>
      <c r="C304" s="6" t="s">
        <v>783</v>
      </c>
      <c r="D304" s="41">
        <v>-24.94</v>
      </c>
      <c r="E304" s="43">
        <v>40459</v>
      </c>
      <c r="F304" s="41">
        <f t="shared" si="8"/>
        <v>-1009047.4600000001</v>
      </c>
      <c r="G304" s="33">
        <f t="shared" si="9"/>
        <v>-8.2191378447326907E-2</v>
      </c>
    </row>
    <row r="305" spans="2:7" x14ac:dyDescent="0.25">
      <c r="B305" s="31">
        <v>177</v>
      </c>
      <c r="C305" s="6" t="s">
        <v>673</v>
      </c>
      <c r="D305" s="41">
        <v>-25.08</v>
      </c>
      <c r="E305" s="43">
        <v>951098</v>
      </c>
      <c r="F305" s="41">
        <f t="shared" si="8"/>
        <v>-23853537.84</v>
      </c>
      <c r="G305" s="33">
        <f t="shared" si="9"/>
        <v>-8.2652757476301464E-2</v>
      </c>
    </row>
    <row r="306" spans="2:7" x14ac:dyDescent="0.25">
      <c r="B306" s="31">
        <v>225</v>
      </c>
      <c r="C306" s="6" t="s">
        <v>721</v>
      </c>
      <c r="D306" s="41">
        <v>-27.5</v>
      </c>
      <c r="E306" s="43">
        <v>1384762</v>
      </c>
      <c r="F306" s="41">
        <f t="shared" si="8"/>
        <v>-38080955</v>
      </c>
      <c r="G306" s="33">
        <f t="shared" si="9"/>
        <v>-9.0628023548576173E-2</v>
      </c>
    </row>
    <row r="307" spans="2:7" x14ac:dyDescent="0.25">
      <c r="B307" s="31">
        <v>348</v>
      </c>
      <c r="C307" s="6" t="s">
        <v>844</v>
      </c>
      <c r="D307" s="41">
        <v>-32.090000000000003</v>
      </c>
      <c r="E307" s="43">
        <v>4487</v>
      </c>
      <c r="F307" s="41">
        <f t="shared" si="8"/>
        <v>-143987.83000000002</v>
      </c>
      <c r="G307" s="33">
        <f t="shared" si="9"/>
        <v>-0.10575466456995672</v>
      </c>
    </row>
    <row r="308" spans="2:7" x14ac:dyDescent="0.25">
      <c r="B308" s="31">
        <v>84</v>
      </c>
      <c r="C308" s="6" t="s">
        <v>580</v>
      </c>
      <c r="D308" s="41">
        <v>-33.56</v>
      </c>
      <c r="E308" s="43">
        <v>3034992</v>
      </c>
      <c r="F308" s="41">
        <f t="shared" si="8"/>
        <v>-101854331.52000001</v>
      </c>
      <c r="G308" s="33">
        <f t="shared" si="9"/>
        <v>-0.1105991443741897</v>
      </c>
    </row>
    <row r="309" spans="2:7" x14ac:dyDescent="0.25">
      <c r="B309" s="31">
        <v>192</v>
      </c>
      <c r="C309" s="6" t="s">
        <v>688</v>
      </c>
      <c r="D309" s="41">
        <v>-33.93</v>
      </c>
      <c r="E309" s="43">
        <v>79977</v>
      </c>
      <c r="F309" s="41">
        <f t="shared" si="8"/>
        <v>-2713619.61</v>
      </c>
      <c r="G309" s="33">
        <f t="shared" si="9"/>
        <v>-0.11181850323647963</v>
      </c>
    </row>
    <row r="310" spans="2:7" x14ac:dyDescent="0.25">
      <c r="B310" s="31">
        <v>355</v>
      </c>
      <c r="C310" s="6" t="s">
        <v>851</v>
      </c>
      <c r="D310" s="41">
        <v>-37.520000000000003</v>
      </c>
      <c r="E310" s="43">
        <v>1688213</v>
      </c>
      <c r="F310" s="41">
        <f t="shared" si="8"/>
        <v>-63341751.760000005</v>
      </c>
      <c r="G310" s="33">
        <f t="shared" si="9"/>
        <v>-0.12364957976518468</v>
      </c>
    </row>
    <row r="311" spans="2:7" x14ac:dyDescent="0.25">
      <c r="B311" s="31">
        <v>210</v>
      </c>
      <c r="C311" s="6" t="s">
        <v>706</v>
      </c>
      <c r="D311" s="41">
        <v>-38.380000000000003</v>
      </c>
      <c r="E311" s="43">
        <v>1606898</v>
      </c>
      <c r="F311" s="41">
        <f t="shared" si="8"/>
        <v>-61672745.240000002</v>
      </c>
      <c r="G311" s="33">
        <f t="shared" si="9"/>
        <v>-0.1264837652288856</v>
      </c>
    </row>
    <row r="312" spans="2:7" x14ac:dyDescent="0.25">
      <c r="B312" s="31">
        <v>289</v>
      </c>
      <c r="C312" s="6" t="s">
        <v>785</v>
      </c>
      <c r="D312" s="41">
        <v>-40.17</v>
      </c>
      <c r="E312" s="43">
        <v>128513</v>
      </c>
      <c r="F312" s="41">
        <f t="shared" si="8"/>
        <v>-5162367.21</v>
      </c>
      <c r="G312" s="33">
        <f t="shared" si="9"/>
        <v>-0.13238282567077472</v>
      </c>
    </row>
    <row r="313" spans="2:7" ht="30" x14ac:dyDescent="0.25">
      <c r="B313" s="31">
        <v>41</v>
      </c>
      <c r="C313" s="6" t="s">
        <v>538</v>
      </c>
      <c r="D313" s="41">
        <v>-40.799999999999997</v>
      </c>
      <c r="E313" s="43">
        <v>1608510</v>
      </c>
      <c r="F313" s="41">
        <f t="shared" si="8"/>
        <v>-65627207.999999993</v>
      </c>
      <c r="G313" s="33">
        <f t="shared" si="9"/>
        <v>-0.13445903130116027</v>
      </c>
    </row>
    <row r="314" spans="2:7" ht="30" x14ac:dyDescent="0.25">
      <c r="B314" s="31">
        <v>286</v>
      </c>
      <c r="C314" s="6" t="s">
        <v>782</v>
      </c>
      <c r="D314" s="41">
        <v>-41.37</v>
      </c>
      <c r="E314" s="43">
        <v>600063</v>
      </c>
      <c r="F314" s="41">
        <f t="shared" si="8"/>
        <v>-24824606.309999999</v>
      </c>
      <c r="G314" s="33">
        <f t="shared" si="9"/>
        <v>-0.1363375030619853</v>
      </c>
    </row>
    <row r="315" spans="2:7" x14ac:dyDescent="0.25">
      <c r="B315" s="31">
        <v>149</v>
      </c>
      <c r="C315" s="6" t="s">
        <v>645</v>
      </c>
      <c r="D315" s="41">
        <v>-49.25</v>
      </c>
      <c r="E315" s="43">
        <v>2405018</v>
      </c>
      <c r="F315" s="41">
        <f t="shared" si="8"/>
        <v>-118447136.5</v>
      </c>
      <c r="G315" s="33">
        <f t="shared" si="9"/>
        <v>-0.16230655126426824</v>
      </c>
    </row>
    <row r="316" spans="2:7" x14ac:dyDescent="0.25">
      <c r="B316" s="31">
        <v>158</v>
      </c>
      <c r="C316" s="6" t="s">
        <v>654</v>
      </c>
      <c r="D316" s="41">
        <v>-52.91</v>
      </c>
      <c r="E316" s="43">
        <v>2036641</v>
      </c>
      <c r="F316" s="41">
        <f t="shared" si="8"/>
        <v>-107758675.30999999</v>
      </c>
      <c r="G316" s="33">
        <f t="shared" si="9"/>
        <v>-0.17436831730746055</v>
      </c>
    </row>
    <row r="317" spans="2:7" x14ac:dyDescent="0.25">
      <c r="B317" s="31">
        <v>256</v>
      </c>
      <c r="C317" s="6" t="s">
        <v>752</v>
      </c>
      <c r="D317" s="41">
        <v>-57.81</v>
      </c>
      <c r="E317" s="43">
        <v>1979192</v>
      </c>
      <c r="F317" s="41">
        <f t="shared" si="8"/>
        <v>-114417089.52000001</v>
      </c>
      <c r="G317" s="33">
        <f t="shared" si="9"/>
        <v>-0.19051658332157051</v>
      </c>
    </row>
    <row r="318" spans="2:7" x14ac:dyDescent="0.25">
      <c r="B318" s="31">
        <v>60</v>
      </c>
      <c r="C318" s="6" t="s">
        <v>557</v>
      </c>
      <c r="D318" s="41">
        <v>-62.99</v>
      </c>
      <c r="E318" s="43">
        <v>12113</v>
      </c>
      <c r="F318" s="41">
        <f t="shared" si="8"/>
        <v>-762997.87</v>
      </c>
      <c r="G318" s="33">
        <f t="shared" si="9"/>
        <v>-0.20758760739362958</v>
      </c>
    </row>
    <row r="319" spans="2:7" x14ac:dyDescent="0.25">
      <c r="B319" s="31">
        <v>173</v>
      </c>
      <c r="C319" s="6" t="s">
        <v>669</v>
      </c>
      <c r="D319" s="41">
        <v>-63.03</v>
      </c>
      <c r="E319" s="43">
        <v>3377987</v>
      </c>
      <c r="F319" s="41">
        <f t="shared" si="8"/>
        <v>-212914520.61000001</v>
      </c>
      <c r="G319" s="33">
        <f t="shared" si="9"/>
        <v>-0.20771942997333659</v>
      </c>
    </row>
    <row r="320" spans="2:7" x14ac:dyDescent="0.25">
      <c r="B320" s="31">
        <v>214</v>
      </c>
      <c r="C320" s="6" t="s">
        <v>710</v>
      </c>
      <c r="D320" s="41">
        <v>-64.39</v>
      </c>
      <c r="E320" s="43">
        <v>1465684</v>
      </c>
      <c r="F320" s="41">
        <f t="shared" si="8"/>
        <v>-94375392.760000005</v>
      </c>
      <c r="G320" s="33">
        <f t="shared" si="9"/>
        <v>-0.21220139768337529</v>
      </c>
    </row>
    <row r="321" spans="2:7" x14ac:dyDescent="0.25">
      <c r="B321" s="31">
        <v>209</v>
      </c>
      <c r="C321" s="6" t="s">
        <v>705</v>
      </c>
      <c r="D321" s="41">
        <v>-64.7</v>
      </c>
      <c r="E321" s="43">
        <v>91017</v>
      </c>
      <c r="F321" s="41">
        <f t="shared" si="8"/>
        <v>-5888799.9000000004</v>
      </c>
      <c r="G321" s="33">
        <f t="shared" si="9"/>
        <v>-0.21322302267610468</v>
      </c>
    </row>
    <row r="322" spans="2:7" x14ac:dyDescent="0.25">
      <c r="B322" s="31">
        <v>163</v>
      </c>
      <c r="C322" s="6" t="s">
        <v>659</v>
      </c>
      <c r="D322" s="41">
        <v>-65.61</v>
      </c>
      <c r="E322" s="43">
        <v>350178</v>
      </c>
      <c r="F322" s="41">
        <f t="shared" si="8"/>
        <v>-22975178.579999998</v>
      </c>
      <c r="G322" s="33">
        <f t="shared" si="9"/>
        <v>-0.21622198636443937</v>
      </c>
    </row>
    <row r="323" spans="2:7" x14ac:dyDescent="0.25">
      <c r="B323" s="31">
        <v>4</v>
      </c>
      <c r="C323" s="6" t="s">
        <v>501</v>
      </c>
      <c r="D323" s="41">
        <v>-69.739999999999995</v>
      </c>
      <c r="E323" s="43">
        <v>58677</v>
      </c>
      <c r="F323" s="41">
        <f t="shared" si="8"/>
        <v>-4092133.9799999995</v>
      </c>
      <c r="G323" s="33">
        <f t="shared" si="9"/>
        <v>-0.22983266771918917</v>
      </c>
    </row>
    <row r="324" spans="2:7" x14ac:dyDescent="0.25">
      <c r="B324" s="31">
        <v>37</v>
      </c>
      <c r="C324" s="6" t="s">
        <v>534</v>
      </c>
      <c r="D324" s="41">
        <v>-70.25</v>
      </c>
      <c r="E324" s="43">
        <v>334338</v>
      </c>
      <c r="F324" s="41">
        <f t="shared" si="8"/>
        <v>-23487244.5</v>
      </c>
      <c r="G324" s="33">
        <f t="shared" si="9"/>
        <v>-0.23151340561045369</v>
      </c>
    </row>
    <row r="325" spans="2:7" ht="30" x14ac:dyDescent="0.25">
      <c r="B325" s="31">
        <v>174</v>
      </c>
      <c r="C325" s="6" t="s">
        <v>670</v>
      </c>
      <c r="D325" s="41">
        <v>-71</v>
      </c>
      <c r="E325" s="43">
        <v>501290</v>
      </c>
      <c r="F325" s="41">
        <f t="shared" ref="F325:F366" si="10">D325*E325</f>
        <v>-35591590</v>
      </c>
      <c r="G325" s="33">
        <f t="shared" ref="G325:G366" si="11">D325/$G$2</f>
        <v>-0.23398507897996032</v>
      </c>
    </row>
    <row r="326" spans="2:7" ht="30" x14ac:dyDescent="0.25">
      <c r="B326" s="31">
        <v>40</v>
      </c>
      <c r="C326" s="6" t="s">
        <v>537</v>
      </c>
      <c r="D326" s="41">
        <v>-72.34</v>
      </c>
      <c r="E326" s="43">
        <v>1766586</v>
      </c>
      <c r="F326" s="41">
        <f t="shared" si="10"/>
        <v>-127794831.24000001</v>
      </c>
      <c r="G326" s="33">
        <f t="shared" si="11"/>
        <v>-0.23840113540014549</v>
      </c>
    </row>
    <row r="327" spans="2:7" x14ac:dyDescent="0.25">
      <c r="B327" s="31">
        <v>279</v>
      </c>
      <c r="C327" s="6" t="s">
        <v>775</v>
      </c>
      <c r="D327" s="41">
        <v>-83.29</v>
      </c>
      <c r="E327" s="43">
        <v>126325</v>
      </c>
      <c r="F327" s="41">
        <f t="shared" si="10"/>
        <v>-10521609.25</v>
      </c>
      <c r="G327" s="33">
        <f t="shared" si="11"/>
        <v>-0.27448756659494217</v>
      </c>
    </row>
    <row r="328" spans="2:7" x14ac:dyDescent="0.25">
      <c r="B328" s="31">
        <v>13</v>
      </c>
      <c r="C328" s="6" t="s">
        <v>510</v>
      </c>
      <c r="D328" s="41">
        <v>-83.37</v>
      </c>
      <c r="E328" s="43">
        <v>24715</v>
      </c>
      <c r="F328" s="41">
        <f t="shared" si="10"/>
        <v>-2060489.55</v>
      </c>
      <c r="G328" s="33">
        <f t="shared" si="11"/>
        <v>-0.27475121175435624</v>
      </c>
    </row>
    <row r="329" spans="2:7" x14ac:dyDescent="0.25">
      <c r="B329" s="31">
        <v>252</v>
      </c>
      <c r="C329" s="6" t="s">
        <v>748</v>
      </c>
      <c r="D329" s="41">
        <v>-85.47</v>
      </c>
      <c r="E329" s="43">
        <v>1187425</v>
      </c>
      <c r="F329" s="41">
        <f t="shared" si="10"/>
        <v>-101489214.75</v>
      </c>
      <c r="G329" s="33">
        <f t="shared" si="11"/>
        <v>-0.28167189718897473</v>
      </c>
    </row>
    <row r="330" spans="2:7" x14ac:dyDescent="0.25">
      <c r="B330" s="31">
        <v>17</v>
      </c>
      <c r="C330" s="6" t="s">
        <v>514</v>
      </c>
      <c r="D330" s="41">
        <v>-88.63</v>
      </c>
      <c r="E330" s="43">
        <v>907561</v>
      </c>
      <c r="F330" s="41">
        <f t="shared" si="10"/>
        <v>-80437131.429999992</v>
      </c>
      <c r="G330" s="33">
        <f t="shared" si="11"/>
        <v>-0.29208588098582933</v>
      </c>
    </row>
    <row r="331" spans="2:7" x14ac:dyDescent="0.25">
      <c r="B331" s="31">
        <v>298</v>
      </c>
      <c r="C331" s="6" t="s">
        <v>794</v>
      </c>
      <c r="D331" s="41">
        <v>-94.14</v>
      </c>
      <c r="E331" s="43">
        <v>2230396</v>
      </c>
      <c r="F331" s="41">
        <f t="shared" si="10"/>
        <v>-209969479.44</v>
      </c>
      <c r="G331" s="33">
        <f t="shared" si="11"/>
        <v>-0.3102444413404713</v>
      </c>
    </row>
    <row r="332" spans="2:7" x14ac:dyDescent="0.25">
      <c r="B332" s="31">
        <v>273</v>
      </c>
      <c r="C332" s="6" t="s">
        <v>769</v>
      </c>
      <c r="D332" s="41">
        <v>-97.09</v>
      </c>
      <c r="E332" s="43">
        <v>16363</v>
      </c>
      <c r="F332" s="41">
        <f t="shared" si="10"/>
        <v>-1588683.6700000002</v>
      </c>
      <c r="G332" s="33">
        <f t="shared" si="11"/>
        <v>-0.31996635659386402</v>
      </c>
    </row>
    <row r="333" spans="2:7" x14ac:dyDescent="0.25">
      <c r="B333" s="31">
        <v>146</v>
      </c>
      <c r="C333" s="6" t="s">
        <v>642</v>
      </c>
      <c r="D333" s="41">
        <v>-103.59</v>
      </c>
      <c r="E333" s="43">
        <v>92115</v>
      </c>
      <c r="F333" s="41">
        <f t="shared" si="10"/>
        <v>-9542192.8499999996</v>
      </c>
      <c r="G333" s="33">
        <f t="shared" si="11"/>
        <v>-0.34138752579625475</v>
      </c>
    </row>
    <row r="334" spans="2:7" ht="30" x14ac:dyDescent="0.25">
      <c r="B334" s="31">
        <v>261</v>
      </c>
      <c r="C334" s="6" t="s">
        <v>757</v>
      </c>
      <c r="D334" s="41">
        <v>-104.46</v>
      </c>
      <c r="E334" s="43">
        <v>2673797</v>
      </c>
      <c r="F334" s="41">
        <f t="shared" si="10"/>
        <v>-279304834.62</v>
      </c>
      <c r="G334" s="33">
        <f t="shared" si="11"/>
        <v>-0.34425466690488243</v>
      </c>
    </row>
    <row r="335" spans="2:7" ht="30" x14ac:dyDescent="0.25">
      <c r="B335" s="31">
        <v>45</v>
      </c>
      <c r="C335" s="6" t="s">
        <v>542</v>
      </c>
      <c r="D335" s="41">
        <v>-106.41</v>
      </c>
      <c r="E335" s="43">
        <v>240293</v>
      </c>
      <c r="F335" s="41">
        <f t="shared" si="10"/>
        <v>-25569578.129999999</v>
      </c>
      <c r="G335" s="33">
        <f t="shared" si="11"/>
        <v>-0.35068101766559967</v>
      </c>
    </row>
    <row r="336" spans="2:7" x14ac:dyDescent="0.25">
      <c r="B336" s="31">
        <v>180</v>
      </c>
      <c r="C336" s="6" t="s">
        <v>676</v>
      </c>
      <c r="D336" s="41">
        <v>-106.45</v>
      </c>
      <c r="E336" s="43">
        <v>94828</v>
      </c>
      <c r="F336" s="41">
        <f t="shared" si="10"/>
        <v>-10094440.6</v>
      </c>
      <c r="G336" s="33">
        <f t="shared" si="11"/>
        <v>-0.35081284024530668</v>
      </c>
    </row>
    <row r="337" spans="2:7" x14ac:dyDescent="0.25">
      <c r="B337" s="31">
        <v>70</v>
      </c>
      <c r="C337" s="6" t="s">
        <v>567</v>
      </c>
      <c r="D337" s="41">
        <v>-108.42</v>
      </c>
      <c r="E337" s="43">
        <v>123649</v>
      </c>
      <c r="F337" s="41">
        <f t="shared" si="10"/>
        <v>-13406024.58</v>
      </c>
      <c r="G337" s="33">
        <f t="shared" si="11"/>
        <v>-0.35730510229587742</v>
      </c>
    </row>
    <row r="338" spans="2:7" x14ac:dyDescent="0.25">
      <c r="B338" s="31">
        <v>292</v>
      </c>
      <c r="C338" s="6" t="s">
        <v>788</v>
      </c>
      <c r="D338" s="41">
        <v>-114.99</v>
      </c>
      <c r="E338" s="43">
        <v>495564</v>
      </c>
      <c r="F338" s="41">
        <f t="shared" si="10"/>
        <v>-56984904.359999999</v>
      </c>
      <c r="G338" s="33">
        <f t="shared" si="11"/>
        <v>-0.37895696101275544</v>
      </c>
    </row>
    <row r="339" spans="2:7" x14ac:dyDescent="0.25">
      <c r="B339" s="31">
        <v>55</v>
      </c>
      <c r="C339" s="6" t="s">
        <v>552</v>
      </c>
      <c r="D339" s="41">
        <v>-120.32</v>
      </c>
      <c r="E339" s="43">
        <v>4792373</v>
      </c>
      <c r="F339" s="41">
        <f t="shared" si="10"/>
        <v>-576618319.36000001</v>
      </c>
      <c r="G339" s="33">
        <f t="shared" si="11"/>
        <v>-0.39652231975871582</v>
      </c>
    </row>
    <row r="340" spans="2:7" x14ac:dyDescent="0.25">
      <c r="B340" s="31">
        <v>249</v>
      </c>
      <c r="C340" s="6" t="s">
        <v>745</v>
      </c>
      <c r="D340" s="41">
        <v>-129.28</v>
      </c>
      <c r="E340" s="43">
        <v>767971</v>
      </c>
      <c r="F340" s="41">
        <f t="shared" si="10"/>
        <v>-99283290.879999995</v>
      </c>
      <c r="G340" s="33">
        <f t="shared" si="11"/>
        <v>-0.42605057761308829</v>
      </c>
    </row>
    <row r="341" spans="2:7" x14ac:dyDescent="0.25">
      <c r="B341" s="31">
        <v>208</v>
      </c>
      <c r="C341" s="6" t="s">
        <v>704</v>
      </c>
      <c r="D341" s="41">
        <v>-130.13999999999999</v>
      </c>
      <c r="E341" s="43">
        <v>159582</v>
      </c>
      <c r="F341" s="41">
        <f t="shared" si="10"/>
        <v>-20768001.479999997</v>
      </c>
      <c r="G341" s="33">
        <f t="shared" si="11"/>
        <v>-0.42888476307678919</v>
      </c>
    </row>
    <row r="342" spans="2:7" x14ac:dyDescent="0.25">
      <c r="B342" s="31">
        <v>107</v>
      </c>
      <c r="C342" s="6" t="s">
        <v>603</v>
      </c>
      <c r="D342" s="41">
        <v>-141.02000000000001</v>
      </c>
      <c r="E342" s="43">
        <v>489874</v>
      </c>
      <c r="F342" s="41">
        <f t="shared" si="10"/>
        <v>-69082031.480000004</v>
      </c>
      <c r="G342" s="33">
        <f t="shared" si="11"/>
        <v>-0.46474050475709866</v>
      </c>
    </row>
    <row r="343" spans="2:7" x14ac:dyDescent="0.25">
      <c r="B343" s="31">
        <v>275</v>
      </c>
      <c r="C343" s="6" t="s">
        <v>771</v>
      </c>
      <c r="D343" s="41">
        <v>-143.63</v>
      </c>
      <c r="E343" s="43">
        <v>759297</v>
      </c>
      <c r="F343" s="41">
        <f t="shared" si="10"/>
        <v>-109057828.11</v>
      </c>
      <c r="G343" s="33">
        <f t="shared" si="11"/>
        <v>-0.47334192808298164</v>
      </c>
    </row>
    <row r="344" spans="2:7" ht="30" x14ac:dyDescent="0.25">
      <c r="B344" s="31">
        <v>304</v>
      </c>
      <c r="C344" s="6" t="s">
        <v>800</v>
      </c>
      <c r="D344" s="41">
        <v>-144.71</v>
      </c>
      <c r="E344" s="43">
        <v>4957</v>
      </c>
      <c r="F344" s="41">
        <f t="shared" si="10"/>
        <v>-717327.47000000009</v>
      </c>
      <c r="G344" s="33">
        <f t="shared" si="11"/>
        <v>-0.47690113773507126</v>
      </c>
    </row>
    <row r="345" spans="2:7" x14ac:dyDescent="0.25">
      <c r="B345" s="31">
        <v>223</v>
      </c>
      <c r="C345" s="6" t="s">
        <v>719</v>
      </c>
      <c r="D345" s="41">
        <v>-154.03</v>
      </c>
      <c r="E345" s="43">
        <v>2941313</v>
      </c>
      <c r="F345" s="41">
        <f t="shared" si="10"/>
        <v>-453050441.38999999</v>
      </c>
      <c r="G345" s="33">
        <f t="shared" si="11"/>
        <v>-0.50761579880680685</v>
      </c>
    </row>
    <row r="346" spans="2:7" x14ac:dyDescent="0.25">
      <c r="B346" s="31">
        <v>126</v>
      </c>
      <c r="C346" s="6" t="s">
        <v>622</v>
      </c>
      <c r="D346" s="41">
        <v>-158.22</v>
      </c>
      <c r="E346" s="43">
        <v>33649</v>
      </c>
      <c r="F346" s="41">
        <f t="shared" si="10"/>
        <v>-5323944.78</v>
      </c>
      <c r="G346" s="33">
        <f t="shared" si="11"/>
        <v>-0.52142421403111716</v>
      </c>
    </row>
    <row r="347" spans="2:7" x14ac:dyDescent="0.25">
      <c r="B347" s="31">
        <v>284</v>
      </c>
      <c r="C347" s="6" t="s">
        <v>780</v>
      </c>
      <c r="D347" s="41">
        <v>-159.41999999999999</v>
      </c>
      <c r="E347" s="43">
        <v>2203734</v>
      </c>
      <c r="F347" s="41">
        <f t="shared" si="10"/>
        <v>-351319274.27999997</v>
      </c>
      <c r="G347" s="33">
        <f t="shared" si="11"/>
        <v>-0.52537889142232774</v>
      </c>
    </row>
    <row r="348" spans="2:7" x14ac:dyDescent="0.25">
      <c r="B348" s="31">
        <v>72</v>
      </c>
      <c r="C348" s="6" t="s">
        <v>569</v>
      </c>
      <c r="D348" s="41">
        <v>-161.11000000000001</v>
      </c>
      <c r="E348" s="43">
        <v>11149417</v>
      </c>
      <c r="F348" s="41">
        <f t="shared" si="10"/>
        <v>-1796282572.8700001</v>
      </c>
      <c r="G348" s="33">
        <f t="shared" si="11"/>
        <v>-0.53094839541494943</v>
      </c>
    </row>
    <row r="349" spans="2:7" x14ac:dyDescent="0.25">
      <c r="B349" s="31">
        <v>30</v>
      </c>
      <c r="C349" s="6" t="s">
        <v>527</v>
      </c>
      <c r="D349" s="41">
        <v>-167.6</v>
      </c>
      <c r="E349" s="43">
        <v>516600</v>
      </c>
      <c r="F349" s="41">
        <f t="shared" si="10"/>
        <v>-86582160</v>
      </c>
      <c r="G349" s="33">
        <f t="shared" si="11"/>
        <v>-0.55233660897241332</v>
      </c>
    </row>
    <row r="350" spans="2:7" x14ac:dyDescent="0.25">
      <c r="B350" s="31">
        <v>147</v>
      </c>
      <c r="C350" s="6" t="s">
        <v>643</v>
      </c>
      <c r="D350" s="41">
        <v>-169.04</v>
      </c>
      <c r="E350" s="43">
        <v>446438</v>
      </c>
      <c r="F350" s="41">
        <f t="shared" si="10"/>
        <v>-75465879.519999996</v>
      </c>
      <c r="G350" s="33">
        <f t="shared" si="11"/>
        <v>-0.55708222184186607</v>
      </c>
    </row>
    <row r="351" spans="2:7" x14ac:dyDescent="0.25">
      <c r="B351" s="31">
        <v>110</v>
      </c>
      <c r="C351" s="6" t="s">
        <v>606</v>
      </c>
      <c r="D351" s="41">
        <v>-175.04</v>
      </c>
      <c r="E351" s="43">
        <v>1070600</v>
      </c>
      <c r="F351" s="41">
        <f t="shared" si="10"/>
        <v>-187397824</v>
      </c>
      <c r="G351" s="33">
        <f t="shared" si="11"/>
        <v>-0.57685560879791897</v>
      </c>
    </row>
    <row r="352" spans="2:7" x14ac:dyDescent="0.25">
      <c r="B352" s="31">
        <v>276</v>
      </c>
      <c r="C352" s="6" t="s">
        <v>772</v>
      </c>
      <c r="D352" s="41">
        <v>-180.46</v>
      </c>
      <c r="E352" s="43">
        <v>1119761</v>
      </c>
      <c r="F352" s="41">
        <f t="shared" si="10"/>
        <v>-202072070.06</v>
      </c>
      <c r="G352" s="33">
        <f t="shared" si="11"/>
        <v>-0.59471756834822032</v>
      </c>
    </row>
    <row r="353" spans="2:7" x14ac:dyDescent="0.25">
      <c r="B353" s="31">
        <v>7</v>
      </c>
      <c r="C353" s="6" t="s">
        <v>504</v>
      </c>
      <c r="D353" s="41">
        <v>-209.91</v>
      </c>
      <c r="E353" s="43">
        <v>24752</v>
      </c>
      <c r="F353" s="41">
        <f t="shared" si="10"/>
        <v>-5195692.32</v>
      </c>
      <c r="G353" s="33">
        <f t="shared" si="11"/>
        <v>-0.69177194265751363</v>
      </c>
    </row>
    <row r="354" spans="2:7" x14ac:dyDescent="0.25">
      <c r="B354" s="31">
        <v>216</v>
      </c>
      <c r="C354" s="6" t="s">
        <v>712</v>
      </c>
      <c r="D354" s="41">
        <v>-210.34</v>
      </c>
      <c r="E354" s="43">
        <v>1559291</v>
      </c>
      <c r="F354" s="41">
        <f t="shared" si="10"/>
        <v>-327981268.94</v>
      </c>
      <c r="G354" s="33">
        <f t="shared" si="11"/>
        <v>-0.69318903538936416</v>
      </c>
    </row>
    <row r="355" spans="2:7" x14ac:dyDescent="0.25">
      <c r="B355" s="31">
        <v>19</v>
      </c>
      <c r="C355" s="6" t="s">
        <v>516</v>
      </c>
      <c r="D355" s="41">
        <v>-213.28</v>
      </c>
      <c r="E355" s="43">
        <v>12464</v>
      </c>
      <c r="F355" s="41">
        <f t="shared" si="10"/>
        <v>-2658321.92</v>
      </c>
      <c r="G355" s="33">
        <f t="shared" si="11"/>
        <v>-0.7028779949978301</v>
      </c>
    </row>
    <row r="356" spans="2:7" x14ac:dyDescent="0.25">
      <c r="B356" s="31">
        <v>285</v>
      </c>
      <c r="C356" s="6" t="s">
        <v>781</v>
      </c>
      <c r="D356" s="41">
        <v>-228.76</v>
      </c>
      <c r="E356" s="43">
        <v>294796</v>
      </c>
      <c r="F356" s="41">
        <f t="shared" si="10"/>
        <v>-67437532.959999993</v>
      </c>
      <c r="G356" s="33">
        <f t="shared" si="11"/>
        <v>-0.75389333334444675</v>
      </c>
    </row>
    <row r="357" spans="2:7" x14ac:dyDescent="0.25">
      <c r="B357" s="31">
        <v>133</v>
      </c>
      <c r="C357" s="6" t="s">
        <v>629</v>
      </c>
      <c r="D357" s="41">
        <v>-235.15</v>
      </c>
      <c r="E357" s="43">
        <v>21225</v>
      </c>
      <c r="F357" s="41">
        <f t="shared" si="10"/>
        <v>-4991058.75</v>
      </c>
      <c r="G357" s="33">
        <f t="shared" si="11"/>
        <v>-0.77495199045264318</v>
      </c>
    </row>
    <row r="358" spans="2:7" x14ac:dyDescent="0.25">
      <c r="B358" s="31">
        <v>242</v>
      </c>
      <c r="C358" s="6" t="s">
        <v>738</v>
      </c>
      <c r="D358" s="41">
        <v>-252.94</v>
      </c>
      <c r="E358" s="43">
        <v>205601</v>
      </c>
      <c r="F358" s="41">
        <f t="shared" si="10"/>
        <v>-52004716.939999998</v>
      </c>
      <c r="G358" s="33">
        <f t="shared" si="11"/>
        <v>-0.8335800827773403</v>
      </c>
    </row>
    <row r="359" spans="2:7" x14ac:dyDescent="0.25">
      <c r="B359" s="31">
        <v>132</v>
      </c>
      <c r="C359" s="6" t="s">
        <v>628</v>
      </c>
      <c r="D359" s="41">
        <v>-264.42</v>
      </c>
      <c r="E359" s="43">
        <v>69721</v>
      </c>
      <c r="F359" s="41">
        <f t="shared" si="10"/>
        <v>-18435626.82</v>
      </c>
      <c r="G359" s="33">
        <f t="shared" si="11"/>
        <v>-0.87141316315325501</v>
      </c>
    </row>
    <row r="360" spans="2:7" x14ac:dyDescent="0.25">
      <c r="B360" s="31">
        <v>8</v>
      </c>
      <c r="C360" s="6" t="s">
        <v>505</v>
      </c>
      <c r="D360" s="41">
        <v>-281.63</v>
      </c>
      <c r="E360" s="43">
        <v>123654</v>
      </c>
      <c r="F360" s="41">
        <f t="shared" si="10"/>
        <v>-34824676.019999996</v>
      </c>
      <c r="G360" s="33">
        <f t="shared" si="11"/>
        <v>-0.92812982807220024</v>
      </c>
    </row>
    <row r="361" spans="2:7" x14ac:dyDescent="0.25">
      <c r="B361" s="31">
        <v>9</v>
      </c>
      <c r="C361" s="6" t="s">
        <v>506</v>
      </c>
      <c r="D361" s="41">
        <v>-296.92</v>
      </c>
      <c r="E361" s="43">
        <v>12343</v>
      </c>
      <c r="F361" s="41">
        <f t="shared" si="10"/>
        <v>-3664883.56</v>
      </c>
      <c r="G361" s="33">
        <f t="shared" si="11"/>
        <v>-0.97851900916520873</v>
      </c>
    </row>
    <row r="362" spans="2:7" x14ac:dyDescent="0.25">
      <c r="B362" s="31">
        <v>224</v>
      </c>
      <c r="C362" s="6" t="s">
        <v>720</v>
      </c>
      <c r="D362" s="41">
        <v>-297.38</v>
      </c>
      <c r="E362" s="43">
        <v>460585</v>
      </c>
      <c r="F362" s="41">
        <f t="shared" si="10"/>
        <v>-136968767.30000001</v>
      </c>
      <c r="G362" s="33">
        <f t="shared" si="11"/>
        <v>-0.98003496883183938</v>
      </c>
    </row>
    <row r="363" spans="2:7" x14ac:dyDescent="0.25">
      <c r="B363" s="31">
        <v>161</v>
      </c>
      <c r="C363" s="6" t="s">
        <v>657</v>
      </c>
      <c r="D363" s="41">
        <v>-302.61</v>
      </c>
      <c r="E363" s="43">
        <v>606182</v>
      </c>
      <c r="F363" s="41">
        <f t="shared" si="10"/>
        <v>-183436735.02000001</v>
      </c>
      <c r="G363" s="33">
        <f t="shared" si="11"/>
        <v>-0.99727077112853224</v>
      </c>
    </row>
    <row r="364" spans="2:7" x14ac:dyDescent="0.25">
      <c r="B364" s="31">
        <v>89</v>
      </c>
      <c r="C364" s="6" t="s">
        <v>585</v>
      </c>
      <c r="D364" s="41">
        <v>-502.1</v>
      </c>
      <c r="E364" s="43">
        <v>85682</v>
      </c>
      <c r="F364" s="41">
        <f t="shared" si="10"/>
        <v>-43020932.200000003</v>
      </c>
      <c r="G364" s="33">
        <f t="shared" si="11"/>
        <v>-1.6547029317723674</v>
      </c>
    </row>
    <row r="365" spans="2:7" x14ac:dyDescent="0.25">
      <c r="B365" s="31">
        <v>10</v>
      </c>
      <c r="C365" s="6" t="s">
        <v>507</v>
      </c>
      <c r="D365" s="41">
        <v>-593.85</v>
      </c>
      <c r="E365" s="43">
        <v>940</v>
      </c>
      <c r="F365" s="41">
        <f t="shared" si="10"/>
        <v>-558219</v>
      </c>
      <c r="G365" s="33">
        <f t="shared" si="11"/>
        <v>-1.9570709739753442</v>
      </c>
    </row>
    <row r="366" spans="2:7" x14ac:dyDescent="0.25">
      <c r="B366" s="31">
        <v>302</v>
      </c>
      <c r="C366" s="6" t="s">
        <v>798</v>
      </c>
      <c r="D366" s="41">
        <v>-2451.63</v>
      </c>
      <c r="E366" s="43">
        <v>641816</v>
      </c>
      <c r="F366" s="41">
        <f t="shared" si="10"/>
        <v>-1573495360.0800002</v>
      </c>
      <c r="G366" s="33">
        <f t="shared" si="11"/>
        <v>-8.0795047771780304</v>
      </c>
    </row>
    <row r="367" spans="2:7" ht="14.25" x14ac:dyDescent="0.25">
      <c r="B367" s="52"/>
    </row>
    <row r="368" spans="2:7" x14ac:dyDescent="0.25">
      <c r="B368" s="53"/>
      <c r="C368" s="51" t="s">
        <v>974</v>
      </c>
      <c r="D368" s="41">
        <f>SUM(D5:D366)</f>
        <v>277949.5400000001</v>
      </c>
      <c r="E368" s="50">
        <f>SUM(E5:E366)</f>
        <v>302822119</v>
      </c>
      <c r="F368" s="41">
        <f>SUM(F5:F366)</f>
        <v>91887784224.229965</v>
      </c>
      <c r="G368" s="41"/>
    </row>
    <row r="369" spans="2:7" ht="14.25" x14ac:dyDescent="0.25">
      <c r="B369" s="53"/>
    </row>
    <row r="377" spans="2:7" ht="14.25" x14ac:dyDescent="0.25">
      <c r="D377" s="305" t="s">
        <v>1670</v>
      </c>
    </row>
    <row r="380" spans="2:7" ht="14.25" x14ac:dyDescent="0.25">
      <c r="E380" s="3">
        <v>100</v>
      </c>
      <c r="G380" s="3" t="s">
        <v>1671</v>
      </c>
    </row>
    <row r="381" spans="2:7" ht="14.25" x14ac:dyDescent="0.25">
      <c r="E381" s="3">
        <v>10000</v>
      </c>
      <c r="F381" s="3">
        <f>E381/1000</f>
        <v>10</v>
      </c>
      <c r="G381" s="3">
        <f>E380/F381</f>
        <v>10</v>
      </c>
    </row>
    <row r="382" spans="2:7" ht="14.25" x14ac:dyDescent="0.25">
      <c r="E382" s="3">
        <f>E380/E381</f>
        <v>0.01</v>
      </c>
    </row>
    <row r="383" spans="2:7" ht="30" x14ac:dyDescent="0.25">
      <c r="E383" s="3" t="s">
        <v>1673</v>
      </c>
      <c r="G383" s="5" t="s">
        <v>1672</v>
      </c>
    </row>
  </sheetData>
  <sortState ref="B3:G364">
    <sortCondition descending="1" ref="G3:G364"/>
  </sortState>
  <conditionalFormatting sqref="B5:B366 B369">
    <cfRule type="expression" dxfId="14" priority="13" stopIfTrue="1">
      <formula>$D5=0</formula>
    </cfRule>
    <cfRule type="expression" dxfId="13" priority="14" stopIfTrue="1">
      <formula>$D5=3</formula>
    </cfRule>
    <cfRule type="expression" dxfId="12" priority="15" stopIfTrue="1">
      <formula>$D5=2</formula>
    </cfRule>
  </conditionalFormatting>
  <conditionalFormatting sqref="E5:E366">
    <cfRule type="expression" dxfId="11" priority="4" stopIfTrue="1">
      <formula>$C5=0</formula>
    </cfRule>
    <cfRule type="expression" dxfId="10" priority="5" stopIfTrue="1">
      <formula>$C5=3</formula>
    </cfRule>
    <cfRule type="expression" dxfId="9" priority="6" stopIfTrue="1">
      <formula>$C5=2</formula>
    </cfRule>
  </conditionalFormatting>
  <conditionalFormatting sqref="B367">
    <cfRule type="expression" dxfId="8" priority="19" stopIfTrue="1">
      <formula>$D368=0</formula>
    </cfRule>
    <cfRule type="expression" dxfId="7" priority="20" stopIfTrue="1">
      <formula>$D368=3</formula>
    </cfRule>
    <cfRule type="expression" dxfId="6" priority="21" stopIfTrue="1">
      <formula>$D368=2</formula>
    </cfRule>
  </conditionalFormatting>
  <conditionalFormatting sqref="B368">
    <cfRule type="expression" dxfId="5" priority="22" stopIfTrue="1">
      <formula>#REF!=0</formula>
    </cfRule>
    <cfRule type="expression" dxfId="4" priority="23" stopIfTrue="1">
      <formula>#REF!=3</formula>
    </cfRule>
    <cfRule type="expression" dxfId="3" priority="24" stopIfTrue="1">
      <formula>#REF!=2</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0"/>
  <sheetViews>
    <sheetView workbookViewId="0">
      <selection activeCell="N20" sqref="N20"/>
    </sheetView>
  </sheetViews>
  <sheetFormatPr baseColWidth="10" defaultRowHeight="15" x14ac:dyDescent="0.25"/>
  <cols>
    <col min="1" max="1" width="1.42578125" customWidth="1"/>
    <col min="8" max="8" width="7.42578125" customWidth="1"/>
    <col min="9" max="9" width="10.42578125" customWidth="1"/>
    <col min="12" max="12" width="16.42578125" customWidth="1"/>
    <col min="13" max="13" width="3.42578125" customWidth="1"/>
  </cols>
  <sheetData>
    <row r="1" spans="2:14" x14ac:dyDescent="0.25">
      <c r="B1" s="21" t="s">
        <v>873</v>
      </c>
      <c r="J1" s="21" t="s">
        <v>985</v>
      </c>
    </row>
    <row r="2" spans="2:14" x14ac:dyDescent="0.25">
      <c r="B2" t="s">
        <v>859</v>
      </c>
      <c r="J2" t="s">
        <v>983</v>
      </c>
    </row>
    <row r="3" spans="2:14" x14ac:dyDescent="0.25">
      <c r="B3" t="s">
        <v>860</v>
      </c>
      <c r="J3" t="s">
        <v>984</v>
      </c>
    </row>
    <row r="4" spans="2:14" x14ac:dyDescent="0.25">
      <c r="B4" t="s">
        <v>861</v>
      </c>
      <c r="J4" t="s">
        <v>986</v>
      </c>
    </row>
    <row r="5" spans="2:14" x14ac:dyDescent="0.25">
      <c r="B5" t="s">
        <v>862</v>
      </c>
      <c r="J5" t="s">
        <v>987</v>
      </c>
    </row>
    <row r="6" spans="2:14" x14ac:dyDescent="0.25">
      <c r="B6" t="s">
        <v>863</v>
      </c>
      <c r="J6" t="s">
        <v>988</v>
      </c>
    </row>
    <row r="7" spans="2:14" x14ac:dyDescent="0.25">
      <c r="B7" t="s">
        <v>864</v>
      </c>
    </row>
    <row r="8" spans="2:14" x14ac:dyDescent="0.25">
      <c r="B8" t="s">
        <v>865</v>
      </c>
      <c r="J8" s="21" t="s">
        <v>989</v>
      </c>
    </row>
    <row r="9" spans="2:14" x14ac:dyDescent="0.25">
      <c r="I9" s="320" t="s">
        <v>871</v>
      </c>
      <c r="J9" t="s">
        <v>990</v>
      </c>
      <c r="M9" s="320" t="s">
        <v>872</v>
      </c>
      <c r="N9" t="s">
        <v>991</v>
      </c>
    </row>
    <row r="10" spans="2:14" x14ac:dyDescent="0.25">
      <c r="I10" s="320"/>
      <c r="J10" t="s">
        <v>874</v>
      </c>
      <c r="M10" s="320"/>
      <c r="N10" t="s">
        <v>992</v>
      </c>
    </row>
    <row r="11" spans="2:14" x14ac:dyDescent="0.25">
      <c r="J11" s="35"/>
      <c r="N11" s="35"/>
    </row>
    <row r="13" spans="2:14" x14ac:dyDescent="0.25">
      <c r="J13" s="21" t="s">
        <v>875</v>
      </c>
    </row>
    <row r="14" spans="2:14" x14ac:dyDescent="0.25">
      <c r="B14" t="s">
        <v>866</v>
      </c>
      <c r="J14" s="32" t="s">
        <v>941</v>
      </c>
    </row>
    <row r="15" spans="2:14" x14ac:dyDescent="0.25">
      <c r="B15" t="s">
        <v>867</v>
      </c>
      <c r="J15" t="s">
        <v>939</v>
      </c>
      <c r="L15" s="54">
        <v>2.8</v>
      </c>
    </row>
    <row r="16" spans="2:14" x14ac:dyDescent="0.25">
      <c r="B16" t="s">
        <v>868</v>
      </c>
      <c r="J16" t="s">
        <v>940</v>
      </c>
      <c r="L16" s="55">
        <v>1.006</v>
      </c>
    </row>
    <row r="17" spans="2:14" x14ac:dyDescent="0.25">
      <c r="B17" t="s">
        <v>869</v>
      </c>
      <c r="J17" t="s">
        <v>993</v>
      </c>
      <c r="L17" s="55">
        <f>SUM(L15:L16)</f>
        <v>3.806</v>
      </c>
    </row>
    <row r="18" spans="2:14" x14ac:dyDescent="0.25">
      <c r="B18" t="s">
        <v>870</v>
      </c>
      <c r="J18" s="56"/>
      <c r="K18" s="56"/>
      <c r="L18" s="57"/>
    </row>
    <row r="19" spans="2:14" x14ac:dyDescent="0.25">
      <c r="J19" s="58"/>
      <c r="K19" s="58"/>
      <c r="L19" s="59"/>
      <c r="N19" t="s">
        <v>1417</v>
      </c>
    </row>
    <row r="20" spans="2:14" x14ac:dyDescent="0.25">
      <c r="B20" s="34" t="s">
        <v>876</v>
      </c>
    </row>
    <row r="21" spans="2:14" x14ac:dyDescent="0.25">
      <c r="B21" s="29" t="s">
        <v>877</v>
      </c>
    </row>
    <row r="22" spans="2:14" x14ac:dyDescent="0.25">
      <c r="B22" s="29" t="s">
        <v>975</v>
      </c>
    </row>
    <row r="23" spans="2:14" x14ac:dyDescent="0.25">
      <c r="B23" t="s">
        <v>981</v>
      </c>
    </row>
    <row r="24" spans="2:14" x14ac:dyDescent="0.25">
      <c r="B24" t="s">
        <v>976</v>
      </c>
    </row>
    <row r="25" spans="2:14" x14ac:dyDescent="0.25">
      <c r="B25" s="29" t="s">
        <v>977</v>
      </c>
    </row>
    <row r="26" spans="2:14" x14ac:dyDescent="0.25">
      <c r="B26" s="29" t="s">
        <v>978</v>
      </c>
    </row>
    <row r="27" spans="2:14" x14ac:dyDescent="0.25">
      <c r="B27" s="29" t="s">
        <v>979</v>
      </c>
    </row>
    <row r="28" spans="2:14" x14ac:dyDescent="0.25">
      <c r="B28" s="29" t="s">
        <v>878</v>
      </c>
    </row>
    <row r="29" spans="2:14" x14ac:dyDescent="0.25">
      <c r="B29" s="29" t="s">
        <v>982</v>
      </c>
    </row>
    <row r="30" spans="2:14" x14ac:dyDescent="0.25">
      <c r="B30" s="29" t="s">
        <v>980</v>
      </c>
    </row>
  </sheetData>
  <mergeCells count="2">
    <mergeCell ref="M9:M10"/>
    <mergeCell ref="I9:I10"/>
  </mergeCells>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6"/>
  <sheetViews>
    <sheetView topLeftCell="A7" zoomScale="80" zoomScaleNormal="80" workbookViewId="0">
      <selection activeCell="D28" sqref="D28"/>
    </sheetView>
  </sheetViews>
  <sheetFormatPr baseColWidth="10" defaultRowHeight="15" x14ac:dyDescent="0.25"/>
  <cols>
    <col min="1" max="1" width="2.42578125" customWidth="1"/>
    <col min="2" max="2" width="14.5703125" customWidth="1"/>
    <col min="3" max="3" width="45.85546875" customWidth="1"/>
    <col min="4" max="4" width="16.5703125" customWidth="1"/>
    <col min="5" max="5" width="11.85546875" customWidth="1"/>
    <col min="6" max="6" width="59.42578125" customWidth="1"/>
  </cols>
  <sheetData>
    <row r="2" spans="2:6" ht="14.25" x14ac:dyDescent="0.25">
      <c r="C2" s="12" t="s">
        <v>351</v>
      </c>
      <c r="D2" s="12"/>
      <c r="E2" s="12"/>
      <c r="F2" s="12"/>
    </row>
    <row r="3" spans="2:6" x14ac:dyDescent="0.25">
      <c r="C3" t="s">
        <v>317</v>
      </c>
      <c r="D3" s="12"/>
      <c r="E3" s="12"/>
      <c r="F3" s="12"/>
    </row>
    <row r="5" spans="2:6" s="1" customFormat="1" ht="30" x14ac:dyDescent="0.25">
      <c r="B5" s="192" t="s">
        <v>471</v>
      </c>
      <c r="C5" s="193" t="s">
        <v>1411</v>
      </c>
      <c r="D5" s="194" t="s">
        <v>453</v>
      </c>
      <c r="E5" s="28"/>
      <c r="F5" s="28" t="s">
        <v>469</v>
      </c>
    </row>
    <row r="6" spans="2:6" x14ac:dyDescent="0.25">
      <c r="B6" s="195">
        <v>1</v>
      </c>
      <c r="C6" s="196" t="s">
        <v>299</v>
      </c>
      <c r="D6" s="197">
        <v>21</v>
      </c>
      <c r="E6" s="23"/>
      <c r="F6" t="s">
        <v>352</v>
      </c>
    </row>
    <row r="7" spans="2:6" ht="14.25" x14ac:dyDescent="0.25">
      <c r="B7" s="195">
        <v>2</v>
      </c>
      <c r="C7" s="196" t="s">
        <v>300</v>
      </c>
      <c r="D7" s="197">
        <v>22</v>
      </c>
      <c r="E7" s="23"/>
      <c r="F7" s="12" t="s">
        <v>353</v>
      </c>
    </row>
    <row r="8" spans="2:6" x14ac:dyDescent="0.25">
      <c r="B8" s="195">
        <v>3</v>
      </c>
      <c r="C8" s="196" t="s">
        <v>301</v>
      </c>
      <c r="D8" s="197">
        <v>48</v>
      </c>
      <c r="E8" s="23"/>
      <c r="F8" s="12" t="s">
        <v>354</v>
      </c>
    </row>
    <row r="9" spans="2:6" x14ac:dyDescent="0.25">
      <c r="B9" s="195">
        <v>4</v>
      </c>
      <c r="C9" s="196" t="s">
        <v>302</v>
      </c>
      <c r="D9" s="197">
        <v>23</v>
      </c>
      <c r="E9" s="23"/>
      <c r="F9" s="12" t="s">
        <v>355</v>
      </c>
    </row>
    <row r="10" spans="2:6" x14ac:dyDescent="0.25">
      <c r="B10" s="195">
        <v>5</v>
      </c>
      <c r="C10" s="196" t="s">
        <v>303</v>
      </c>
      <c r="D10" s="197">
        <v>24</v>
      </c>
      <c r="E10" s="23"/>
      <c r="F10" s="12" t="s">
        <v>356</v>
      </c>
    </row>
    <row r="11" spans="2:6" ht="14.25" x14ac:dyDescent="0.25">
      <c r="B11" s="195">
        <v>6</v>
      </c>
      <c r="C11" s="196" t="s">
        <v>304</v>
      </c>
      <c r="D11" s="197">
        <v>25</v>
      </c>
      <c r="E11" s="23"/>
      <c r="F11" s="12" t="s">
        <v>357</v>
      </c>
    </row>
    <row r="12" spans="2:6" ht="14.25" x14ac:dyDescent="0.25">
      <c r="B12" s="195">
        <v>7</v>
      </c>
      <c r="C12" s="196" t="s">
        <v>305</v>
      </c>
      <c r="D12" s="197">
        <v>26</v>
      </c>
      <c r="E12" s="23"/>
      <c r="F12" s="12" t="s">
        <v>358</v>
      </c>
    </row>
    <row r="13" spans="2:6" x14ac:dyDescent="0.25">
      <c r="B13" s="195">
        <v>8</v>
      </c>
      <c r="C13" s="196" t="s">
        <v>306</v>
      </c>
      <c r="D13" s="197">
        <v>27</v>
      </c>
      <c r="E13" s="23"/>
      <c r="F13" s="12" t="s">
        <v>359</v>
      </c>
    </row>
    <row r="14" spans="2:6" ht="14.25" x14ac:dyDescent="0.25">
      <c r="B14" s="195">
        <v>9</v>
      </c>
      <c r="C14" s="196" t="s">
        <v>307</v>
      </c>
      <c r="D14" s="197">
        <v>28</v>
      </c>
      <c r="E14" s="23"/>
      <c r="F14" s="12" t="s">
        <v>360</v>
      </c>
    </row>
    <row r="15" spans="2:6" ht="14.25" x14ac:dyDescent="0.25">
      <c r="B15" s="195">
        <v>10</v>
      </c>
      <c r="C15" s="196" t="s">
        <v>308</v>
      </c>
      <c r="D15" s="197">
        <v>29</v>
      </c>
      <c r="E15" s="23"/>
      <c r="F15" s="12" t="s">
        <v>361</v>
      </c>
    </row>
    <row r="16" spans="2:6" x14ac:dyDescent="0.25">
      <c r="B16" s="195">
        <v>11</v>
      </c>
      <c r="C16" s="196" t="s">
        <v>309</v>
      </c>
      <c r="D16" s="197">
        <v>30</v>
      </c>
      <c r="E16" s="23"/>
      <c r="F16" s="12" t="s">
        <v>362</v>
      </c>
    </row>
    <row r="17" spans="2:6" ht="14.25" x14ac:dyDescent="0.25">
      <c r="B17" s="195">
        <v>12</v>
      </c>
      <c r="C17" s="196" t="s">
        <v>310</v>
      </c>
      <c r="D17" s="197">
        <v>31</v>
      </c>
      <c r="E17" s="23"/>
      <c r="F17" s="12" t="s">
        <v>363</v>
      </c>
    </row>
    <row r="18" spans="2:6" x14ac:dyDescent="0.25">
      <c r="B18" s="195">
        <v>13</v>
      </c>
      <c r="C18" s="196" t="s">
        <v>473</v>
      </c>
      <c r="D18" s="197">
        <v>32</v>
      </c>
      <c r="E18" s="23"/>
      <c r="F18" s="12" t="s">
        <v>364</v>
      </c>
    </row>
    <row r="19" spans="2:6" ht="14.25" x14ac:dyDescent="0.25">
      <c r="B19" s="195">
        <v>14</v>
      </c>
      <c r="C19" s="196" t="s">
        <v>472</v>
      </c>
      <c r="D19" s="197">
        <v>33</v>
      </c>
      <c r="E19" s="23"/>
      <c r="F19" s="12" t="s">
        <v>365</v>
      </c>
    </row>
    <row r="20" spans="2:6" ht="14.25" x14ac:dyDescent="0.25">
      <c r="B20" s="195">
        <v>15</v>
      </c>
      <c r="C20" s="196" t="s">
        <v>311</v>
      </c>
      <c r="D20" s="197" t="s">
        <v>465</v>
      </c>
      <c r="E20" s="23"/>
      <c r="F20" s="12" t="s">
        <v>366</v>
      </c>
    </row>
    <row r="21" spans="2:6" ht="14.25" x14ac:dyDescent="0.25">
      <c r="B21" s="195">
        <v>16</v>
      </c>
      <c r="C21" s="196" t="s">
        <v>312</v>
      </c>
      <c r="D21" s="197">
        <v>50</v>
      </c>
      <c r="E21" s="23"/>
      <c r="F21" s="12" t="s">
        <v>367</v>
      </c>
    </row>
    <row r="22" spans="2:6" x14ac:dyDescent="0.25">
      <c r="B22" s="195">
        <v>17</v>
      </c>
      <c r="C22" s="196" t="s">
        <v>464</v>
      </c>
      <c r="D22" s="197" t="s">
        <v>454</v>
      </c>
      <c r="E22" s="23"/>
      <c r="F22" s="12" t="s">
        <v>368</v>
      </c>
    </row>
    <row r="23" spans="2:6" x14ac:dyDescent="0.25">
      <c r="B23" s="195">
        <v>18</v>
      </c>
      <c r="C23" s="196" t="s">
        <v>298</v>
      </c>
      <c r="D23" s="197">
        <v>54</v>
      </c>
      <c r="E23" s="23"/>
      <c r="F23" s="12" t="s">
        <v>369</v>
      </c>
    </row>
    <row r="24" spans="2:6" x14ac:dyDescent="0.25">
      <c r="B24" s="195">
        <v>19</v>
      </c>
      <c r="C24" s="196" t="s">
        <v>313</v>
      </c>
      <c r="D24" s="197">
        <v>10.119999999999999</v>
      </c>
      <c r="E24" s="23"/>
      <c r="F24" s="12" t="s">
        <v>370</v>
      </c>
    </row>
    <row r="25" spans="2:6" ht="14.25" x14ac:dyDescent="0.25">
      <c r="B25" s="195">
        <v>20</v>
      </c>
      <c r="C25" s="196" t="s">
        <v>456</v>
      </c>
      <c r="D25" s="197" t="s">
        <v>457</v>
      </c>
      <c r="E25" s="23"/>
      <c r="F25" s="12" t="s">
        <v>371</v>
      </c>
    </row>
    <row r="26" spans="2:6" x14ac:dyDescent="0.25">
      <c r="B26" s="195">
        <v>21</v>
      </c>
      <c r="C26" s="196" t="s">
        <v>314</v>
      </c>
      <c r="D26" s="197">
        <v>20</v>
      </c>
      <c r="E26" s="23"/>
      <c r="F26" s="12" t="s">
        <v>372</v>
      </c>
    </row>
    <row r="27" spans="2:6" ht="14.25" x14ac:dyDescent="0.25">
      <c r="B27" s="195">
        <v>22</v>
      </c>
      <c r="C27" s="196" t="s">
        <v>1413</v>
      </c>
      <c r="D27" s="197" t="s">
        <v>455</v>
      </c>
      <c r="E27" s="23"/>
      <c r="F27" s="12" t="s">
        <v>373</v>
      </c>
    </row>
    <row r="28" spans="2:6" ht="14.25" x14ac:dyDescent="0.25">
      <c r="B28" s="195">
        <v>23</v>
      </c>
      <c r="C28" s="196" t="s">
        <v>1412</v>
      </c>
      <c r="D28" s="197" t="s">
        <v>459</v>
      </c>
      <c r="E28" s="23"/>
      <c r="F28" s="12" t="s">
        <v>374</v>
      </c>
    </row>
    <row r="29" spans="2:6" x14ac:dyDescent="0.25">
      <c r="B29" s="195">
        <v>24</v>
      </c>
      <c r="C29" s="196" t="s">
        <v>315</v>
      </c>
      <c r="D29" s="197" t="s">
        <v>458</v>
      </c>
      <c r="E29" s="23"/>
      <c r="F29" s="12" t="s">
        <v>375</v>
      </c>
    </row>
    <row r="30" spans="2:6" ht="14.25" x14ac:dyDescent="0.25">
      <c r="B30" s="195">
        <v>25</v>
      </c>
      <c r="C30" s="196" t="s">
        <v>316</v>
      </c>
      <c r="D30" s="197">
        <v>65</v>
      </c>
      <c r="E30" s="23"/>
      <c r="F30" s="12" t="s">
        <v>376</v>
      </c>
    </row>
    <row r="31" spans="2:6" ht="14.25" x14ac:dyDescent="0.25">
      <c r="B31" s="195">
        <v>26</v>
      </c>
      <c r="C31" s="196" t="s">
        <v>318</v>
      </c>
      <c r="D31" s="197">
        <v>67</v>
      </c>
      <c r="E31" s="23"/>
      <c r="F31" s="12" t="s">
        <v>377</v>
      </c>
    </row>
    <row r="32" spans="2:6" ht="14.25" x14ac:dyDescent="0.25">
      <c r="B32" s="195">
        <v>27</v>
      </c>
      <c r="C32" s="196" t="s">
        <v>319</v>
      </c>
      <c r="D32" s="197">
        <v>57</v>
      </c>
      <c r="E32" s="23"/>
      <c r="F32" s="12" t="s">
        <v>378</v>
      </c>
    </row>
    <row r="33" spans="2:6" x14ac:dyDescent="0.25">
      <c r="B33" s="195">
        <v>28</v>
      </c>
      <c r="C33" s="196" t="s">
        <v>1410</v>
      </c>
      <c r="D33" s="197" t="s">
        <v>460</v>
      </c>
      <c r="E33" s="23"/>
      <c r="F33" s="12" t="s">
        <v>379</v>
      </c>
    </row>
    <row r="34" spans="2:6" ht="42.75" x14ac:dyDescent="0.25">
      <c r="B34" s="195">
        <v>29</v>
      </c>
      <c r="C34" s="196" t="s">
        <v>320</v>
      </c>
      <c r="D34" s="197" t="s">
        <v>463</v>
      </c>
      <c r="E34" s="23"/>
      <c r="F34" s="12" t="s">
        <v>380</v>
      </c>
    </row>
    <row r="35" spans="2:6" x14ac:dyDescent="0.25">
      <c r="B35" s="195">
        <v>30</v>
      </c>
      <c r="C35" s="196" t="s">
        <v>321</v>
      </c>
      <c r="D35" s="197">
        <v>4</v>
      </c>
      <c r="E35" s="23"/>
      <c r="F35" s="12" t="s">
        <v>381</v>
      </c>
    </row>
    <row r="36" spans="2:6" ht="14.25" x14ac:dyDescent="0.25">
      <c r="B36" s="195">
        <v>31</v>
      </c>
      <c r="C36" s="196" t="s">
        <v>322</v>
      </c>
      <c r="D36" s="197">
        <v>5</v>
      </c>
      <c r="E36" s="23"/>
      <c r="F36" s="12" t="s">
        <v>382</v>
      </c>
    </row>
    <row r="37" spans="2:6" ht="14.25" x14ac:dyDescent="0.25">
      <c r="B37" s="195">
        <v>32</v>
      </c>
      <c r="C37" s="196" t="s">
        <v>323</v>
      </c>
      <c r="D37" s="197" t="s">
        <v>461</v>
      </c>
      <c r="E37" s="23"/>
      <c r="F37" s="12" t="s">
        <v>383</v>
      </c>
    </row>
    <row r="38" spans="2:6" ht="14.25" x14ac:dyDescent="0.25">
      <c r="B38" s="195">
        <v>33</v>
      </c>
      <c r="C38" s="196" t="s">
        <v>324</v>
      </c>
      <c r="D38" s="197" t="s">
        <v>462</v>
      </c>
      <c r="E38" s="23"/>
      <c r="F38" s="12" t="s">
        <v>384</v>
      </c>
    </row>
    <row r="39" spans="2:6" ht="14.25" x14ac:dyDescent="0.25">
      <c r="B39" s="195">
        <v>34</v>
      </c>
      <c r="C39" s="196" t="s">
        <v>325</v>
      </c>
      <c r="D39" s="197">
        <v>19</v>
      </c>
      <c r="E39" s="23"/>
      <c r="F39" s="12" t="s">
        <v>385</v>
      </c>
    </row>
    <row r="40" spans="2:6" x14ac:dyDescent="0.25">
      <c r="B40" s="195">
        <v>35</v>
      </c>
      <c r="C40" s="196" t="s">
        <v>466</v>
      </c>
      <c r="D40" s="197">
        <v>49</v>
      </c>
      <c r="E40" s="23"/>
      <c r="F40" s="12" t="s">
        <v>386</v>
      </c>
    </row>
    <row r="41" spans="2:6" x14ac:dyDescent="0.25">
      <c r="B41" s="195">
        <v>36</v>
      </c>
      <c r="C41" s="196" t="s">
        <v>467</v>
      </c>
      <c r="D41" s="197">
        <v>66</v>
      </c>
      <c r="E41" s="23"/>
      <c r="F41" s="12" t="s">
        <v>387</v>
      </c>
    </row>
    <row r="42" spans="2:6" x14ac:dyDescent="0.25">
      <c r="B42" s="195">
        <v>37</v>
      </c>
      <c r="C42" s="196" t="s">
        <v>468</v>
      </c>
      <c r="D42" s="197" t="s">
        <v>470</v>
      </c>
      <c r="E42" s="23"/>
      <c r="F42" s="12" t="s">
        <v>388</v>
      </c>
    </row>
    <row r="43" spans="2:6" x14ac:dyDescent="0.25">
      <c r="B43" s="195">
        <v>38</v>
      </c>
      <c r="C43" s="196" t="s">
        <v>942</v>
      </c>
      <c r="D43" s="198" t="s">
        <v>943</v>
      </c>
      <c r="E43" s="39"/>
      <c r="F43" s="12" t="s">
        <v>389</v>
      </c>
    </row>
    <row r="44" spans="2:6" x14ac:dyDescent="0.25">
      <c r="D44" s="22"/>
      <c r="E44" s="22"/>
      <c r="F44" s="12" t="s">
        <v>390</v>
      </c>
    </row>
    <row r="45" spans="2:6" x14ac:dyDescent="0.25">
      <c r="F45" s="12" t="s">
        <v>391</v>
      </c>
    </row>
    <row r="46" spans="2:6" x14ac:dyDescent="0.25">
      <c r="F46" s="12" t="s">
        <v>392</v>
      </c>
    </row>
    <row r="47" spans="2:6" x14ac:dyDescent="0.25">
      <c r="F47" s="12" t="s">
        <v>393</v>
      </c>
    </row>
    <row r="48" spans="2:6" x14ac:dyDescent="0.25">
      <c r="F48" s="12" t="s">
        <v>394</v>
      </c>
    </row>
    <row r="49" spans="6:6" x14ac:dyDescent="0.25">
      <c r="F49" s="12" t="s">
        <v>395</v>
      </c>
    </row>
    <row r="50" spans="6:6" x14ac:dyDescent="0.25">
      <c r="F50" s="12" t="s">
        <v>396</v>
      </c>
    </row>
    <row r="51" spans="6:6" x14ac:dyDescent="0.25">
      <c r="F51" s="12" t="s">
        <v>397</v>
      </c>
    </row>
    <row r="52" spans="6:6" ht="14.25" x14ac:dyDescent="0.25">
      <c r="F52" s="12" t="s">
        <v>398</v>
      </c>
    </row>
    <row r="53" spans="6:6" ht="14.25" x14ac:dyDescent="0.25">
      <c r="F53" s="12" t="s">
        <v>399</v>
      </c>
    </row>
    <row r="54" spans="6:6" ht="14.25" x14ac:dyDescent="0.25">
      <c r="F54" s="12" t="s">
        <v>400</v>
      </c>
    </row>
    <row r="55" spans="6:6" ht="14.25" x14ac:dyDescent="0.25">
      <c r="F55" s="12" t="s">
        <v>401</v>
      </c>
    </row>
    <row r="56" spans="6:6" ht="14.25" x14ac:dyDescent="0.25">
      <c r="F56" s="12" t="s">
        <v>402</v>
      </c>
    </row>
    <row r="57" spans="6:6" ht="14.25" x14ac:dyDescent="0.25">
      <c r="F57" s="12" t="s">
        <v>403</v>
      </c>
    </row>
    <row r="58" spans="6:6" ht="14.25" x14ac:dyDescent="0.25">
      <c r="F58" s="12" t="s">
        <v>404</v>
      </c>
    </row>
    <row r="59" spans="6:6" ht="14.25" x14ac:dyDescent="0.25">
      <c r="F59" s="12" t="s">
        <v>405</v>
      </c>
    </row>
    <row r="60" spans="6:6" x14ac:dyDescent="0.25">
      <c r="F60" s="12" t="s">
        <v>406</v>
      </c>
    </row>
    <row r="61" spans="6:6" x14ac:dyDescent="0.25">
      <c r="F61" s="12" t="s">
        <v>407</v>
      </c>
    </row>
    <row r="62" spans="6:6" x14ac:dyDescent="0.25">
      <c r="F62" s="12" t="s">
        <v>408</v>
      </c>
    </row>
    <row r="63" spans="6:6" x14ac:dyDescent="0.25">
      <c r="F63" s="12" t="s">
        <v>409</v>
      </c>
    </row>
    <row r="64" spans="6:6" x14ac:dyDescent="0.25">
      <c r="F64" s="12" t="s">
        <v>410</v>
      </c>
    </row>
    <row r="65" spans="6:6" x14ac:dyDescent="0.25">
      <c r="F65" s="12" t="s">
        <v>411</v>
      </c>
    </row>
    <row r="66" spans="6:6" x14ac:dyDescent="0.25">
      <c r="F66" s="12" t="s">
        <v>412</v>
      </c>
    </row>
    <row r="67" spans="6:6" x14ac:dyDescent="0.25">
      <c r="F67" s="12" t="s">
        <v>413</v>
      </c>
    </row>
    <row r="68" spans="6:6" x14ac:dyDescent="0.25">
      <c r="F68" s="12" t="s">
        <v>414</v>
      </c>
    </row>
    <row r="69" spans="6:6" x14ac:dyDescent="0.25">
      <c r="F69" s="12" t="s">
        <v>415</v>
      </c>
    </row>
    <row r="70" spans="6:6" x14ac:dyDescent="0.25">
      <c r="F70" s="12" t="s">
        <v>416</v>
      </c>
    </row>
    <row r="71" spans="6:6" x14ac:dyDescent="0.25">
      <c r="F71" s="12" t="s">
        <v>417</v>
      </c>
    </row>
    <row r="72" spans="6:6" x14ac:dyDescent="0.25">
      <c r="F72" s="12" t="s">
        <v>418</v>
      </c>
    </row>
    <row r="73" spans="6:6" x14ac:dyDescent="0.25">
      <c r="F73" s="12" t="s">
        <v>419</v>
      </c>
    </row>
    <row r="74" spans="6:6" x14ac:dyDescent="0.25">
      <c r="F74" s="12" t="s">
        <v>420</v>
      </c>
    </row>
    <row r="75" spans="6:6" x14ac:dyDescent="0.25">
      <c r="F75" s="12" t="s">
        <v>421</v>
      </c>
    </row>
    <row r="76" spans="6:6" x14ac:dyDescent="0.25">
      <c r="F76" s="12" t="s">
        <v>422</v>
      </c>
    </row>
    <row r="77" spans="6:6" x14ac:dyDescent="0.25">
      <c r="F77" s="12" t="s">
        <v>423</v>
      </c>
    </row>
    <row r="78" spans="6:6" x14ac:dyDescent="0.25">
      <c r="F78" s="12" t="s">
        <v>424</v>
      </c>
    </row>
    <row r="79" spans="6:6" x14ac:dyDescent="0.25">
      <c r="F79" s="12" t="s">
        <v>425</v>
      </c>
    </row>
    <row r="80" spans="6:6" x14ac:dyDescent="0.25">
      <c r="F80" s="12" t="s">
        <v>426</v>
      </c>
    </row>
    <row r="81" spans="6:6" x14ac:dyDescent="0.25">
      <c r="F81" s="12" t="s">
        <v>427</v>
      </c>
    </row>
    <row r="82" spans="6:6" x14ac:dyDescent="0.25">
      <c r="F82" s="12" t="s">
        <v>428</v>
      </c>
    </row>
    <row r="83" spans="6:6" x14ac:dyDescent="0.25">
      <c r="F83" s="12" t="s">
        <v>429</v>
      </c>
    </row>
    <row r="84" spans="6:6" x14ac:dyDescent="0.25">
      <c r="F84" s="12" t="s">
        <v>430</v>
      </c>
    </row>
    <row r="85" spans="6:6" x14ac:dyDescent="0.25">
      <c r="F85" s="12" t="s">
        <v>431</v>
      </c>
    </row>
    <row r="86" spans="6:6" x14ac:dyDescent="0.25">
      <c r="F86" s="12" t="s">
        <v>432</v>
      </c>
    </row>
    <row r="87" spans="6:6" x14ac:dyDescent="0.25">
      <c r="F87" s="12" t="s">
        <v>433</v>
      </c>
    </row>
    <row r="88" spans="6:6" x14ac:dyDescent="0.25">
      <c r="F88" s="12" t="s">
        <v>434</v>
      </c>
    </row>
    <row r="89" spans="6:6" x14ac:dyDescent="0.25">
      <c r="F89" s="12" t="s">
        <v>435</v>
      </c>
    </row>
    <row r="90" spans="6:6" x14ac:dyDescent="0.25">
      <c r="F90" s="12" t="s">
        <v>436</v>
      </c>
    </row>
    <row r="91" spans="6:6" x14ac:dyDescent="0.25">
      <c r="F91" s="12" t="s">
        <v>437</v>
      </c>
    </row>
    <row r="92" spans="6:6" x14ac:dyDescent="0.25">
      <c r="F92" s="12" t="s">
        <v>438</v>
      </c>
    </row>
    <row r="93" spans="6:6" x14ac:dyDescent="0.25">
      <c r="F93" s="12" t="s">
        <v>439</v>
      </c>
    </row>
    <row r="94" spans="6:6" x14ac:dyDescent="0.25">
      <c r="F94" s="12" t="s">
        <v>440</v>
      </c>
    </row>
    <row r="95" spans="6:6" x14ac:dyDescent="0.25">
      <c r="F95" s="12" t="s">
        <v>441</v>
      </c>
    </row>
    <row r="96" spans="6:6" x14ac:dyDescent="0.25">
      <c r="F96" s="12" t="s">
        <v>442</v>
      </c>
    </row>
    <row r="97" spans="6:6" x14ac:dyDescent="0.25">
      <c r="F97" s="12" t="s">
        <v>443</v>
      </c>
    </row>
    <row r="98" spans="6:6" x14ac:dyDescent="0.25">
      <c r="F98" s="12" t="s">
        <v>444</v>
      </c>
    </row>
    <row r="99" spans="6:6" x14ac:dyDescent="0.25">
      <c r="F99" s="12" t="s">
        <v>445</v>
      </c>
    </row>
    <row r="100" spans="6:6" x14ac:dyDescent="0.25">
      <c r="F100" s="12" t="s">
        <v>446</v>
      </c>
    </row>
    <row r="101" spans="6:6" x14ac:dyDescent="0.25">
      <c r="F101" s="12" t="s">
        <v>447</v>
      </c>
    </row>
    <row r="102" spans="6:6" x14ac:dyDescent="0.25">
      <c r="F102" s="12" t="s">
        <v>448</v>
      </c>
    </row>
    <row r="103" spans="6:6" x14ac:dyDescent="0.25">
      <c r="F103" s="12" t="s">
        <v>449</v>
      </c>
    </row>
    <row r="104" spans="6:6" x14ac:dyDescent="0.25">
      <c r="F104" s="12" t="s">
        <v>450</v>
      </c>
    </row>
    <row r="105" spans="6:6" x14ac:dyDescent="0.25">
      <c r="F105" s="12" t="s">
        <v>451</v>
      </c>
    </row>
    <row r="106" spans="6:6" x14ac:dyDescent="0.25">
      <c r="F106" s="12" t="s">
        <v>452</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9"/>
  <sheetViews>
    <sheetView workbookViewId="0">
      <selection activeCell="D12" sqref="D12"/>
    </sheetView>
  </sheetViews>
  <sheetFormatPr baseColWidth="10" defaultRowHeight="15" x14ac:dyDescent="0.25"/>
  <cols>
    <col min="1" max="1" width="4" customWidth="1"/>
    <col min="2" max="2" width="43" customWidth="1"/>
    <col min="3" max="3" width="43" style="1" customWidth="1"/>
    <col min="4" max="4" width="37.42578125" customWidth="1"/>
  </cols>
  <sheetData>
    <row r="2" spans="1:9" x14ac:dyDescent="0.25">
      <c r="B2" s="21" t="s">
        <v>40</v>
      </c>
      <c r="C2" s="28" t="s">
        <v>997</v>
      </c>
    </row>
    <row r="3" spans="1:9" x14ac:dyDescent="0.25">
      <c r="A3">
        <v>1</v>
      </c>
      <c r="B3" t="s">
        <v>938</v>
      </c>
      <c r="C3" s="1" t="s">
        <v>1</v>
      </c>
      <c r="F3" s="2"/>
      <c r="G3" s="4"/>
      <c r="I3" t="s">
        <v>116</v>
      </c>
    </row>
    <row r="4" spans="1:9" x14ac:dyDescent="0.25">
      <c r="A4">
        <v>2</v>
      </c>
      <c r="B4" t="s">
        <v>41</v>
      </c>
      <c r="C4" s="1" t="s">
        <v>1</v>
      </c>
      <c r="E4" s="2"/>
      <c r="F4" s="2"/>
      <c r="G4" s="4"/>
    </row>
    <row r="5" spans="1:9" x14ac:dyDescent="0.25">
      <c r="A5">
        <v>3</v>
      </c>
      <c r="B5" t="s">
        <v>115</v>
      </c>
      <c r="C5" s="1" t="s">
        <v>1</v>
      </c>
      <c r="E5" s="2"/>
      <c r="F5" s="2"/>
      <c r="G5" s="4"/>
    </row>
    <row r="6" spans="1:9" x14ac:dyDescent="0.25">
      <c r="A6">
        <v>4</v>
      </c>
      <c r="B6" s="1" t="s">
        <v>1000</v>
      </c>
      <c r="C6" s="1" t="s">
        <v>1</v>
      </c>
      <c r="E6" s="2"/>
      <c r="F6" s="2"/>
      <c r="G6" s="4"/>
    </row>
    <row r="7" spans="1:9" x14ac:dyDescent="0.25">
      <c r="A7">
        <v>5</v>
      </c>
      <c r="B7" t="s">
        <v>998</v>
      </c>
      <c r="C7" s="1" t="s">
        <v>1</v>
      </c>
      <c r="E7" s="2"/>
      <c r="F7" s="2"/>
      <c r="G7" s="4"/>
    </row>
    <row r="8" spans="1:9" x14ac:dyDescent="0.25">
      <c r="A8">
        <v>6</v>
      </c>
      <c r="B8" t="s">
        <v>658</v>
      </c>
      <c r="C8" s="1" t="s">
        <v>1</v>
      </c>
      <c r="D8" t="s">
        <v>1307</v>
      </c>
      <c r="E8" s="2"/>
      <c r="F8" s="2"/>
      <c r="G8" s="4"/>
    </row>
    <row r="9" spans="1:9" x14ac:dyDescent="0.25">
      <c r="A9">
        <v>7</v>
      </c>
      <c r="B9" s="32" t="s">
        <v>999</v>
      </c>
      <c r="C9" s="1" t="s">
        <v>1</v>
      </c>
      <c r="E9" s="2"/>
      <c r="G9" s="4"/>
    </row>
    <row r="10" spans="1:9" x14ac:dyDescent="0.25">
      <c r="A10">
        <v>8</v>
      </c>
      <c r="B10" s="1" t="s">
        <v>1001</v>
      </c>
      <c r="C10" s="1" t="s">
        <v>1</v>
      </c>
      <c r="D10" t="s">
        <v>1307</v>
      </c>
    </row>
    <row r="11" spans="1:9" x14ac:dyDescent="0.25">
      <c r="A11" s="32">
        <v>9</v>
      </c>
      <c r="B11" s="36" t="s">
        <v>1002</v>
      </c>
      <c r="C11" s="36" t="s">
        <v>1017</v>
      </c>
      <c r="D11" t="s">
        <v>1307</v>
      </c>
      <c r="E11" t="s">
        <v>1308</v>
      </c>
    </row>
    <row r="12" spans="1:9" x14ac:dyDescent="0.25">
      <c r="A12" s="32">
        <v>10</v>
      </c>
      <c r="B12" s="32" t="s">
        <v>1016</v>
      </c>
      <c r="C12" s="36" t="s">
        <v>1017</v>
      </c>
    </row>
    <row r="13" spans="1:9" x14ac:dyDescent="0.25">
      <c r="A13">
        <v>11</v>
      </c>
      <c r="B13" t="s">
        <v>770</v>
      </c>
      <c r="C13" s="1" t="s">
        <v>1015</v>
      </c>
      <c r="D13" t="s">
        <v>1307</v>
      </c>
    </row>
    <row r="14" spans="1:9" x14ac:dyDescent="0.25">
      <c r="A14">
        <v>12</v>
      </c>
      <c r="B14" t="s">
        <v>1003</v>
      </c>
      <c r="D14" t="s">
        <v>1309</v>
      </c>
    </row>
    <row r="15" spans="1:9" x14ac:dyDescent="0.25">
      <c r="A15">
        <v>13</v>
      </c>
      <c r="B15" t="s">
        <v>1004</v>
      </c>
      <c r="C15" s="19" t="s">
        <v>1012</v>
      </c>
    </row>
    <row r="16" spans="1:9" x14ac:dyDescent="0.25">
      <c r="A16">
        <v>14</v>
      </c>
      <c r="B16" t="s">
        <v>1013</v>
      </c>
      <c r="C16" s="1" t="s">
        <v>1012</v>
      </c>
    </row>
    <row r="17" spans="1:3" x14ac:dyDescent="0.25">
      <c r="A17">
        <v>15</v>
      </c>
      <c r="B17" t="s">
        <v>581</v>
      </c>
    </row>
    <row r="18" spans="1:3" x14ac:dyDescent="0.25">
      <c r="A18">
        <v>16</v>
      </c>
      <c r="B18" t="s">
        <v>1005</v>
      </c>
      <c r="C18" s="1" t="s">
        <v>1012</v>
      </c>
    </row>
    <row r="19" spans="1:3" x14ac:dyDescent="0.25">
      <c r="A19">
        <v>17</v>
      </c>
      <c r="B19" t="s">
        <v>1011</v>
      </c>
      <c r="C19" s="1" t="s">
        <v>1012</v>
      </c>
    </row>
    <row r="20" spans="1:3" x14ac:dyDescent="0.25">
      <c r="A20">
        <v>18</v>
      </c>
      <c r="B20" t="s">
        <v>1014</v>
      </c>
      <c r="C20" s="1" t="s">
        <v>1012</v>
      </c>
    </row>
    <row r="21" spans="1:3" x14ac:dyDescent="0.25">
      <c r="A21">
        <v>19</v>
      </c>
      <c r="B21" t="s">
        <v>1006</v>
      </c>
    </row>
    <row r="22" spans="1:3" x14ac:dyDescent="0.25">
      <c r="A22">
        <v>20</v>
      </c>
      <c r="B22" t="s">
        <v>1007</v>
      </c>
    </row>
    <row r="23" spans="1:3" x14ac:dyDescent="0.25">
      <c r="A23">
        <v>21</v>
      </c>
      <c r="B23" t="s">
        <v>1008</v>
      </c>
    </row>
    <row r="24" spans="1:3" x14ac:dyDescent="0.25">
      <c r="A24">
        <v>22</v>
      </c>
      <c r="B24" t="s">
        <v>1009</v>
      </c>
    </row>
    <row r="25" spans="1:3" x14ac:dyDescent="0.25">
      <c r="A25">
        <v>23</v>
      </c>
      <c r="B25" t="s">
        <v>1010</v>
      </c>
    </row>
    <row r="26" spans="1:3" x14ac:dyDescent="0.25">
      <c r="A26">
        <v>24</v>
      </c>
      <c r="B26" t="s">
        <v>1018</v>
      </c>
    </row>
    <row r="27" spans="1:3" x14ac:dyDescent="0.25">
      <c r="A27">
        <v>25</v>
      </c>
      <c r="B27" t="s">
        <v>1019</v>
      </c>
      <c r="C27" s="1" t="s">
        <v>1012</v>
      </c>
    </row>
    <row r="28" spans="1:3" x14ac:dyDescent="0.25">
      <c r="B28" t="s">
        <v>1314</v>
      </c>
      <c r="C28" s="1" t="s">
        <v>1315</v>
      </c>
    </row>
    <row r="29" spans="1:3" x14ac:dyDescent="0.25">
      <c r="B29" t="s">
        <v>1120</v>
      </c>
      <c r="C29" s="1" t="s">
        <v>1121</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K20"/>
  <sheetViews>
    <sheetView workbookViewId="0">
      <selection activeCell="K22" sqref="K22"/>
    </sheetView>
  </sheetViews>
  <sheetFormatPr baseColWidth="10" defaultColWidth="11.42578125" defaultRowHeight="15" x14ac:dyDescent="0.25"/>
  <cols>
    <col min="1" max="1" width="3.7109375" style="2" customWidth="1"/>
    <col min="2" max="2" width="16.42578125" style="2" customWidth="1"/>
    <col min="3" max="8" width="10.5703125" style="2" customWidth="1"/>
    <col min="9" max="9" width="7.42578125" style="2" customWidth="1"/>
    <col min="10" max="10" width="9.42578125" style="2" customWidth="1"/>
    <col min="11" max="11" width="7.42578125" style="2" customWidth="1"/>
    <col min="12" max="13" width="11.42578125" style="2"/>
    <col min="14" max="14" width="9.42578125" style="2" customWidth="1"/>
    <col min="15" max="15" width="8.5703125" style="2" customWidth="1"/>
    <col min="16" max="16384" width="11.42578125" style="2"/>
  </cols>
  <sheetData>
    <row r="2" spans="2:11" ht="14.25" x14ac:dyDescent="0.25">
      <c r="B2" s="5"/>
      <c r="C2" s="5"/>
      <c r="D2" s="5"/>
      <c r="E2" s="5"/>
      <c r="F2" s="5"/>
      <c r="G2" s="5"/>
      <c r="H2" s="5"/>
      <c r="I2" s="5"/>
      <c r="J2" s="5"/>
      <c r="K2" s="5"/>
    </row>
    <row r="3" spans="2:11" x14ac:dyDescent="0.25">
      <c r="B3" s="8" t="s">
        <v>1134</v>
      </c>
      <c r="I3" s="5"/>
      <c r="J3" s="5"/>
      <c r="K3" s="5"/>
    </row>
    <row r="4" spans="2:11" ht="15.2" customHeight="1" x14ac:dyDescent="0.25">
      <c r="B4" s="67" t="s">
        <v>481</v>
      </c>
      <c r="C4" s="323" t="s">
        <v>1304</v>
      </c>
      <c r="D4" s="324"/>
      <c r="E4" s="324"/>
      <c r="F4" s="324"/>
      <c r="G4" s="324"/>
      <c r="H4" s="325"/>
      <c r="I4" s="5"/>
      <c r="J4" s="5"/>
      <c r="K4" s="5"/>
    </row>
    <row r="5" spans="2:11" ht="14.25" x14ac:dyDescent="0.25">
      <c r="B5" s="68"/>
      <c r="C5" s="326" t="s">
        <v>1135</v>
      </c>
      <c r="D5" s="327"/>
      <c r="E5" s="327"/>
      <c r="F5" s="328"/>
      <c r="G5" s="327" t="s">
        <v>1306</v>
      </c>
      <c r="H5" s="328"/>
      <c r="I5" s="5"/>
      <c r="J5" s="5"/>
      <c r="K5" s="5"/>
    </row>
    <row r="6" spans="2:11" x14ac:dyDescent="0.25">
      <c r="B6" s="68"/>
      <c r="C6" s="329" t="s">
        <v>1136</v>
      </c>
      <c r="D6" s="330"/>
      <c r="E6" s="329" t="s">
        <v>474</v>
      </c>
      <c r="F6" s="331"/>
      <c r="G6" s="332" t="s">
        <v>1305</v>
      </c>
      <c r="H6" s="333"/>
      <c r="I6" s="5"/>
      <c r="J6" s="5"/>
      <c r="K6" s="5"/>
    </row>
    <row r="7" spans="2:11" x14ac:dyDescent="0.25">
      <c r="B7" s="71" t="s">
        <v>1130</v>
      </c>
      <c r="C7" s="69" t="s">
        <v>1137</v>
      </c>
      <c r="D7" s="86" t="s">
        <v>1138</v>
      </c>
      <c r="E7" s="69" t="s">
        <v>1137</v>
      </c>
      <c r="F7" s="86" t="s">
        <v>1138</v>
      </c>
      <c r="G7" s="168" t="s">
        <v>1137</v>
      </c>
      <c r="H7" s="70" t="s">
        <v>1138</v>
      </c>
      <c r="I7" s="5"/>
      <c r="J7" s="5"/>
      <c r="K7" s="5"/>
    </row>
    <row r="8" spans="2:11" x14ac:dyDescent="0.25">
      <c r="B8" s="321" t="s">
        <v>475</v>
      </c>
      <c r="C8" s="112">
        <v>1</v>
      </c>
      <c r="D8" s="105">
        <v>1</v>
      </c>
      <c r="E8" s="87">
        <v>3.0000000000000001E-3</v>
      </c>
      <c r="F8" s="87">
        <v>3.0000000000000001E-3</v>
      </c>
      <c r="G8" s="87">
        <v>3.0000000000000001E-3</v>
      </c>
      <c r="H8" s="91">
        <v>3.0000000000000001E-3</v>
      </c>
      <c r="I8" s="5"/>
      <c r="J8" s="5"/>
      <c r="K8" s="5"/>
    </row>
    <row r="9" spans="2:11" x14ac:dyDescent="0.25">
      <c r="B9" s="322"/>
      <c r="C9" s="104"/>
      <c r="D9" s="104"/>
      <c r="E9" s="80">
        <v>133</v>
      </c>
      <c r="F9" s="90">
        <v>126</v>
      </c>
      <c r="G9" s="80"/>
      <c r="H9" s="92"/>
      <c r="I9" s="5"/>
      <c r="J9" s="5"/>
      <c r="K9" s="5"/>
    </row>
    <row r="10" spans="2:11" ht="14.25" x14ac:dyDescent="0.25">
      <c r="B10" s="86" t="s">
        <v>476</v>
      </c>
      <c r="C10" s="105">
        <v>1</v>
      </c>
      <c r="D10" s="105">
        <v>1</v>
      </c>
      <c r="E10" s="113">
        <v>3.3000000000000002E-2</v>
      </c>
      <c r="F10" s="87">
        <v>0.03</v>
      </c>
      <c r="G10" s="87">
        <v>3.1E-2</v>
      </c>
      <c r="H10" s="91">
        <v>0.03</v>
      </c>
      <c r="I10" s="5"/>
      <c r="J10" s="5"/>
      <c r="K10" s="5"/>
    </row>
    <row r="11" spans="2:11" ht="14.25" x14ac:dyDescent="0.25">
      <c r="B11" s="90"/>
      <c r="C11" s="104"/>
      <c r="D11" s="104"/>
      <c r="E11" s="90">
        <v>950</v>
      </c>
      <c r="F11" s="90">
        <v>870</v>
      </c>
      <c r="G11" s="90"/>
      <c r="H11" s="95"/>
      <c r="I11" s="5"/>
      <c r="J11" s="5"/>
      <c r="K11" s="5"/>
    </row>
    <row r="12" spans="2:11" ht="14.25" x14ac:dyDescent="0.25">
      <c r="B12" s="86" t="s">
        <v>477</v>
      </c>
      <c r="C12" s="103">
        <v>1.4</v>
      </c>
      <c r="D12" s="107">
        <v>0.9</v>
      </c>
      <c r="E12" s="113">
        <v>8.4000000000000005E-2</v>
      </c>
      <c r="F12" s="115">
        <v>7.9000000000000001E-2</v>
      </c>
      <c r="G12" s="87">
        <v>8.2000000000000003E-2</v>
      </c>
      <c r="H12" s="91">
        <v>8.4000000000000005E-2</v>
      </c>
      <c r="I12" s="5"/>
      <c r="J12" s="5"/>
      <c r="K12" s="5"/>
    </row>
    <row r="13" spans="2:11" ht="14.25" x14ac:dyDescent="0.25">
      <c r="B13" s="90"/>
      <c r="C13" s="104"/>
      <c r="D13" s="104"/>
      <c r="E13" s="90">
        <v>10020</v>
      </c>
      <c r="F13" s="90">
        <v>9800</v>
      </c>
      <c r="G13" s="90"/>
      <c r="H13" s="95"/>
      <c r="I13" s="5"/>
      <c r="J13" s="5"/>
      <c r="K13" s="5"/>
    </row>
    <row r="14" spans="2:11" ht="14.25" x14ac:dyDescent="0.25">
      <c r="B14" s="86" t="s">
        <v>478</v>
      </c>
      <c r="C14" s="105">
        <v>1</v>
      </c>
      <c r="D14" s="103">
        <v>1.1000000000000001</v>
      </c>
      <c r="E14" s="87">
        <v>0.15</v>
      </c>
      <c r="F14" s="87">
        <v>0.14699999999999999</v>
      </c>
      <c r="G14" s="87">
        <v>0.15</v>
      </c>
      <c r="H14" s="91">
        <v>0.14699999999999999</v>
      </c>
      <c r="I14" s="5"/>
      <c r="J14" s="5"/>
      <c r="K14" s="5"/>
    </row>
    <row r="15" spans="2:11" ht="14.25" x14ac:dyDescent="0.25">
      <c r="B15" s="90"/>
      <c r="C15" s="104"/>
      <c r="D15" s="104"/>
      <c r="E15" s="90">
        <v>19670</v>
      </c>
      <c r="F15" s="90">
        <v>17000</v>
      </c>
      <c r="G15" s="90"/>
      <c r="H15" s="95"/>
      <c r="I15" s="5"/>
      <c r="J15" s="5"/>
      <c r="K15" s="5"/>
    </row>
    <row r="16" spans="2:11" ht="14.25" x14ac:dyDescent="0.25">
      <c r="B16" s="67" t="s">
        <v>479</v>
      </c>
      <c r="C16" s="105">
        <v>1</v>
      </c>
      <c r="D16" s="107">
        <v>0.9</v>
      </c>
      <c r="E16" s="87">
        <v>0.20100000000000001</v>
      </c>
      <c r="F16" s="87">
        <v>0.182</v>
      </c>
      <c r="G16" s="87">
        <v>0.20100000000000001</v>
      </c>
      <c r="H16" s="91">
        <v>0.182</v>
      </c>
      <c r="I16" s="5"/>
      <c r="J16" s="5"/>
      <c r="K16" s="5"/>
    </row>
    <row r="17" spans="2:11" ht="14.25" x14ac:dyDescent="0.25">
      <c r="B17" s="90"/>
      <c r="C17" s="104"/>
      <c r="D17" s="104"/>
      <c r="E17" s="90">
        <v>11030</v>
      </c>
      <c r="F17" s="90">
        <v>9200</v>
      </c>
      <c r="G17" s="90"/>
      <c r="H17" s="95"/>
      <c r="I17" s="5"/>
      <c r="J17" s="5"/>
      <c r="K17" s="5"/>
    </row>
    <row r="18" spans="2:11" ht="14.25" x14ac:dyDescent="0.25">
      <c r="B18" s="111" t="s">
        <v>480</v>
      </c>
      <c r="C18" s="108">
        <v>1.2</v>
      </c>
      <c r="D18" s="109">
        <v>0.9</v>
      </c>
      <c r="E18" s="114">
        <v>8.1000000000000003E-2</v>
      </c>
      <c r="F18" s="93">
        <v>7.8E-2</v>
      </c>
      <c r="G18" s="87">
        <v>0.08</v>
      </c>
      <c r="H18" s="91">
        <v>7.8E-2</v>
      </c>
      <c r="I18" s="5"/>
      <c r="J18" s="5"/>
      <c r="K18" s="5"/>
    </row>
    <row r="19" spans="2:11" ht="14.25" x14ac:dyDescent="0.25">
      <c r="B19" s="99"/>
      <c r="C19" s="106"/>
      <c r="D19" s="106"/>
      <c r="E19" s="100">
        <v>41671</v>
      </c>
      <c r="F19" s="100">
        <v>39916</v>
      </c>
      <c r="G19" s="90"/>
      <c r="H19" s="95"/>
      <c r="I19" s="5"/>
      <c r="J19" s="5"/>
      <c r="K19" s="5"/>
    </row>
    <row r="20" spans="2:11" ht="14.25" x14ac:dyDescent="0.25">
      <c r="B20" s="5"/>
      <c r="C20" s="5"/>
      <c r="D20" s="5"/>
      <c r="E20" s="5"/>
      <c r="F20" s="5"/>
      <c r="G20" s="5"/>
      <c r="H20" s="5"/>
      <c r="I20" s="5"/>
      <c r="J20" s="5"/>
      <c r="K20" s="5"/>
    </row>
  </sheetData>
  <mergeCells count="7">
    <mergeCell ref="B8:B9"/>
    <mergeCell ref="C4:H4"/>
    <mergeCell ref="C5:F5"/>
    <mergeCell ref="G5:H5"/>
    <mergeCell ref="C6:D6"/>
    <mergeCell ref="E6:F6"/>
    <mergeCell ref="G6:H6"/>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VI_Diab</vt:lpstr>
      <vt:lpstr>KG_Diab</vt:lpstr>
      <vt:lpstr>VI_Diabetes_Gewichte</vt:lpstr>
      <vt:lpstr>Darstellung</vt:lpstr>
      <vt:lpstr>Morbi</vt:lpstr>
      <vt:lpstr>Morbi 2</vt:lpstr>
      <vt:lpstr>Fachgruppen</vt:lpstr>
      <vt:lpstr>Module</vt:lpstr>
      <vt:lpstr>AGG</vt:lpstr>
      <vt:lpstr>EVA</vt:lpstr>
    </vt:vector>
  </TitlesOfParts>
  <Company>Reed Elsevier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Reed Elsevier</dc:creator>
  <cp:lastModifiedBy>Paul Hellwig</cp:lastModifiedBy>
  <dcterms:created xsi:type="dcterms:W3CDTF">2013-10-01T09:09:00Z</dcterms:created>
  <dcterms:modified xsi:type="dcterms:W3CDTF">2015-01-28T10:22:59Z</dcterms:modified>
</cp:coreProperties>
</file>