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255" activeTab="2"/>
  </bookViews>
  <sheets>
    <sheet name="Sheet1" sheetId="1" r:id="rId1"/>
    <sheet name="Sheet4" sheetId="4" r:id="rId2"/>
    <sheet name="Sheet2" sheetId="2" r:id="rId3"/>
    <sheet name="Sheet3" sheetId="3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<sst xmlns="http://schemas.openxmlformats.org/spreadsheetml/2006/main" count="265" uniqueCount="95">
  <si>
    <t>In Time</t>
  </si>
  <si>
    <t>Out Time</t>
  </si>
  <si>
    <t>OverTime</t>
  </si>
  <si>
    <t>Data</t>
  </si>
  <si>
    <t>Name</t>
  </si>
  <si>
    <t>Age</t>
  </si>
  <si>
    <t>Salary</t>
  </si>
  <si>
    <t>Rahul_23_32456</t>
  </si>
  <si>
    <t>Rahul</t>
  </si>
  <si>
    <t>Deepak_24_23451</t>
  </si>
  <si>
    <t>Deepak</t>
  </si>
  <si>
    <t>Nisha_25_43562</t>
  </si>
  <si>
    <t>Nisha</t>
  </si>
  <si>
    <t>Sia_21_34526</t>
  </si>
  <si>
    <t>Sia</t>
  </si>
  <si>
    <t>Dipti_20_43265</t>
  </si>
  <si>
    <t>Dipti</t>
  </si>
  <si>
    <t>Bob_32_50543</t>
  </si>
  <si>
    <t>Bob</t>
  </si>
  <si>
    <t>F.N</t>
  </si>
  <si>
    <t>L.N</t>
  </si>
  <si>
    <t>Naman_23_32145</t>
  </si>
  <si>
    <t>Naman</t>
  </si>
  <si>
    <t>Saumya Raghav 25</t>
  </si>
  <si>
    <t>Disha_30_32452</t>
  </si>
  <si>
    <t>Disha</t>
  </si>
  <si>
    <t>Emp Id</t>
  </si>
  <si>
    <t>Id_name</t>
  </si>
  <si>
    <t>Achu Riya 24</t>
  </si>
  <si>
    <t>Happy Singh</t>
  </si>
  <si>
    <t>Tarun Ritik 20</t>
  </si>
  <si>
    <t>Sumit Tiwari</t>
  </si>
  <si>
    <t>Archana Raju 23</t>
  </si>
  <si>
    <t>Neha Agrwal</t>
  </si>
  <si>
    <t>Soniya Gandhi</t>
  </si>
  <si>
    <t xml:space="preserve">Saumya Raghav </t>
  </si>
  <si>
    <t>Raghavedra Yadav</t>
  </si>
  <si>
    <t>3940_RY</t>
  </si>
  <si>
    <t>Raghav Saumya</t>
  </si>
  <si>
    <t>Puroshottam Jangid</t>
  </si>
  <si>
    <t>3684_PJ</t>
  </si>
  <si>
    <t>Achu Jann</t>
  </si>
  <si>
    <t>Bittu Thakur</t>
  </si>
  <si>
    <t>3934_BT</t>
  </si>
  <si>
    <t>Riya Mann</t>
  </si>
  <si>
    <t>Hemant Panchal</t>
  </si>
  <si>
    <t>3342_HP</t>
  </si>
  <si>
    <t>Tarun Nann</t>
  </si>
  <si>
    <t>Sales April</t>
  </si>
  <si>
    <t>Sales May</t>
  </si>
  <si>
    <t>Rakesh</t>
  </si>
  <si>
    <t>Saumya</t>
  </si>
  <si>
    <t>Raghav</t>
  </si>
  <si>
    <t xml:space="preserve">Riya </t>
  </si>
  <si>
    <t>Tarun</t>
  </si>
  <si>
    <t>Month</t>
  </si>
  <si>
    <t>Apr</t>
  </si>
  <si>
    <t>Year</t>
  </si>
  <si>
    <t>Emp ID</t>
  </si>
  <si>
    <t>Emp Name</t>
  </si>
  <si>
    <t>Designation</t>
  </si>
  <si>
    <t>Present</t>
  </si>
  <si>
    <t>Absent</t>
  </si>
  <si>
    <t>Working day</t>
  </si>
  <si>
    <t>Total Day</t>
  </si>
  <si>
    <t>Attendence%</t>
  </si>
  <si>
    <t>S1001</t>
  </si>
  <si>
    <t>Manager</t>
  </si>
  <si>
    <t>P</t>
  </si>
  <si>
    <t>A</t>
  </si>
  <si>
    <t>S1002</t>
  </si>
  <si>
    <t>Arnav</t>
  </si>
  <si>
    <t>IT</t>
  </si>
  <si>
    <t>S1003</t>
  </si>
  <si>
    <t>Acc.</t>
  </si>
  <si>
    <t>S1004</t>
  </si>
  <si>
    <t>Achu</t>
  </si>
  <si>
    <t>Sup</t>
  </si>
  <si>
    <t>S1005</t>
  </si>
  <si>
    <t>Riya</t>
  </si>
  <si>
    <t>TA</t>
  </si>
  <si>
    <t>S1006</t>
  </si>
  <si>
    <t>PuruShottam Jangid</t>
  </si>
  <si>
    <t>Jan</t>
  </si>
  <si>
    <t>Feb</t>
  </si>
  <si>
    <t>Mar</t>
  </si>
  <si>
    <t>May</t>
  </si>
  <si>
    <t>H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</si>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</sst>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d"/>
    <numFmt numFmtId="182" formatCode="dd/mmm"/>
    <numFmt numFmtId="183" formatCode="h:mm\ AM/PM"/>
    <numFmt numFmtId="184" formatCode="[$-14009]hh:mm:ss;@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color theme="7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Wingdings 2"/>
      <charset val="134"/>
    </font>
    <font>
      <b/>
      <sz val="11"/>
      <color rgb="FFFF0000"/>
      <name val="Calibri"/>
      <charset val="134"/>
      <scheme val="minor"/>
    </font>
    <font>
      <sz val="16"/>
      <color theme="5" tint="-0.25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6"/>
      <color theme="4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9" tint="0.8"/>
      </left>
      <right style="thick">
        <color theme="9" tint="0.8"/>
      </right>
      <top/>
      <bottom/>
      <diagonal/>
    </border>
    <border>
      <left style="thick">
        <color theme="9" tint="0.8"/>
      </left>
      <right/>
      <top/>
      <bottom/>
      <diagonal/>
    </border>
    <border>
      <left style="thick">
        <color theme="4" tint="-0.25"/>
      </left>
      <right style="thick">
        <color theme="4" tint="-0.25"/>
      </right>
      <top/>
      <bottom style="thick">
        <color theme="4" tint="-0.25"/>
      </bottom>
      <diagonal/>
    </border>
    <border>
      <left style="thick">
        <color theme="4" tint="-0.25"/>
      </left>
      <right style="thick">
        <color theme="4" tint="-0.25"/>
      </right>
      <top style="thick">
        <color theme="4" tint="-0.25"/>
      </top>
      <bottom style="thick">
        <color theme="4" tint="-0.25"/>
      </bottom>
      <diagonal/>
    </border>
    <border>
      <left style="thick">
        <color theme="9" tint="0.4"/>
      </left>
      <right style="thick">
        <color theme="9" tint="0.4"/>
      </right>
      <top/>
      <bottom style="thick">
        <color theme="9" tint="0.4"/>
      </bottom>
      <diagonal/>
    </border>
    <border>
      <left/>
      <right/>
      <top style="thick">
        <color theme="4" tint="-0.25"/>
      </top>
      <bottom style="thick">
        <color theme="4" tint="-0.25"/>
      </bottom>
      <diagonal/>
    </border>
    <border>
      <left style="thick">
        <color theme="9" tint="0.4"/>
      </left>
      <right style="thick">
        <color theme="9" tint="0.4"/>
      </right>
      <top style="thick">
        <color theme="9" tint="0.4"/>
      </top>
      <bottom style="thick">
        <color theme="9" tint="0.4"/>
      </bottom>
      <diagonal/>
    </border>
    <border>
      <left/>
      <right/>
      <top style="thick">
        <color theme="4" tint="-0.25"/>
      </top>
      <bottom/>
      <diagonal/>
    </border>
    <border>
      <left/>
      <right style="thick">
        <color theme="4" tint="-0.25"/>
      </right>
      <top style="thick">
        <color theme="4" tint="-0.25"/>
      </top>
      <bottom style="thick">
        <color theme="4" tint="-0.25"/>
      </bottom>
      <diagonal/>
    </border>
    <border>
      <left/>
      <right style="thick">
        <color theme="4" tint="-0.25"/>
      </right>
      <top style="thick">
        <color theme="4" tint="-0.25"/>
      </top>
      <bottom/>
      <diagonal/>
    </border>
    <border>
      <left style="thick">
        <color theme="9" tint="0.4"/>
      </left>
      <right style="thick">
        <color theme="9" tint="0.4"/>
      </right>
      <top style="thick">
        <color theme="9" tint="0.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33" applyNumberFormat="0" applyAlignment="0" applyProtection="0">
      <alignment vertical="center"/>
    </xf>
    <xf numFmtId="0" fontId="26" fillId="16" borderId="34" applyNumberFormat="0" applyAlignment="0" applyProtection="0">
      <alignment vertical="center"/>
    </xf>
    <xf numFmtId="0" fontId="27" fillId="16" borderId="33" applyNumberFormat="0" applyAlignment="0" applyProtection="0">
      <alignment vertical="center"/>
    </xf>
    <xf numFmtId="0" fontId="28" fillId="17" borderId="35" applyNumberFormat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80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 textRotation="45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182" fontId="1" fillId="8" borderId="12" xfId="0" applyNumberFormat="1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81" fontId="11" fillId="3" borderId="1" xfId="0" applyNumberFormat="1" applyFont="1" applyFill="1" applyBorder="1" applyAlignment="1">
      <alignment horizontal="center" vertical="center" textRotation="45"/>
    </xf>
    <xf numFmtId="0" fontId="12" fillId="10" borderId="13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 textRotation="45"/>
    </xf>
    <xf numFmtId="0" fontId="14" fillId="12" borderId="14" xfId="0" applyFont="1" applyFill="1" applyBorder="1" applyAlignment="1">
      <alignment horizontal="center" vertical="center" textRotation="45"/>
    </xf>
    <xf numFmtId="0" fontId="7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13" borderId="0" xfId="0" applyFill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color rgb="FF9C0006"/>
      </font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4" tint="0.8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1"/>
        <i val="0"/>
        <color theme="5"/>
      </font>
    </dxf>
    <dxf>
      <font>
        <b val="1"/>
        <i val="0"/>
        <color theme="4" tint="-0.25"/>
      </font>
    </dxf>
    <dxf>
      <font>
        <b val="1"/>
        <i val="0"/>
        <color rgb="FF00B0F0"/>
      </font>
    </dxf>
    <dxf>
      <fill>
        <patternFill patternType="solid">
          <bgColor rgb="FFFF0000"/>
        </patternFill>
      </fill>
    </dxf>
    <dxf>
      <fill>
        <patternFill patternType="solid">
          <bgColor theme="5" tint="-0.25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78.8953819444" refreshedBy="admin" recordCount="5">
  <cacheSource type="worksheet">
    <worksheetSource ref="A7:AM12" sheet="Sheet2"/>
  </cacheSource>
  <cacheFields count="37">
    <cacheField name="Emp ID" numFmtId="0">
      <sharedItems count="5">
        <s v="S1001"/>
        <s v="S1002"/>
        <s v="S1003"/>
        <s v="S1004"/>
        <s v="S1005"/>
      </sharedItems>
    </cacheField>
    <cacheField name="Emp Name" numFmtId="0">
      <sharedItems count="5">
        <s v="Saumya"/>
        <s v="Arnav"/>
        <s v="Raghav"/>
        <s v="Achu"/>
        <s v="Riya"/>
      </sharedItems>
    </cacheField>
    <cacheField name="Designation" numFmtId="0">
      <sharedItems count="5">
        <s v="Manager"/>
        <s v="IT"/>
        <s v="Acc."/>
        <s v="Sup"/>
        <s v="TA"/>
      </sharedItems>
    </cacheField>
    <cacheField name="01-Apr" numFmtId="0">
      <sharedItems count="1">
        <s v="P"/>
      </sharedItems>
    </cacheField>
    <cacheField name="02-Apr" numFmtId="0">
      <sharedItems count="1">
        <s v="P"/>
      </sharedItems>
    </cacheField>
    <cacheField name="03-Apr" numFmtId="0">
      <sharedItems count="3">
        <s v="P"/>
        <s v="A"/>
        <s v="H"/>
      </sharedItems>
    </cacheField>
    <cacheField name="04-Apr" numFmtId="0">
      <sharedItems count="2">
        <s v="P"/>
        <s v="A"/>
      </sharedItems>
    </cacheField>
    <cacheField name="05-Apr" numFmtId="0">
      <sharedItems count="1">
        <s v="H"/>
      </sharedItems>
    </cacheField>
    <cacheField name="06-Apr" numFmtId="0">
      <sharedItems count="1">
        <s v="P"/>
      </sharedItems>
    </cacheField>
    <cacheField name="07-Apr" numFmtId="0">
      <sharedItems containsString="0" containsBlank="1" containsNonDate="0" count="1">
        <m/>
      </sharedItems>
    </cacheField>
    <cacheField name="08-Apr" numFmtId="0">
      <sharedItems containsString="0" containsBlank="1" containsNonDate="0" count="1">
        <m/>
      </sharedItems>
    </cacheField>
    <cacheField name="09-Apr" numFmtId="0">
      <sharedItems containsBlank="1" count="2">
        <s v="A"/>
        <m/>
      </sharedItems>
    </cacheField>
    <cacheField name="10-Apr" numFmtId="0">
      <sharedItems containsBlank="1" count="2">
        <m/>
        <s v="P"/>
      </sharedItems>
    </cacheField>
    <cacheField name="11-Apr" numFmtId="0">
      <sharedItems containsString="0" containsBlank="1" containsNonDate="0" count="1">
        <m/>
      </sharedItems>
    </cacheField>
    <cacheField name="12-Apr" numFmtId="0">
      <sharedItems containsString="0" containsBlank="1" containsNonDate="0" count="1">
        <m/>
      </sharedItems>
    </cacheField>
    <cacheField name="13-Apr" numFmtId="0">
      <sharedItems containsString="0" containsBlank="1" containsNonDate="0" count="1">
        <m/>
      </sharedItems>
    </cacheField>
    <cacheField name="14-Apr" numFmtId="0">
      <sharedItems containsString="0" containsBlank="1" containsNonDate="0" count="1">
        <m/>
      </sharedItems>
    </cacheField>
    <cacheField name="15-Apr" numFmtId="0">
      <sharedItems containsString="0" containsBlank="1" containsNonDate="0" count="1">
        <m/>
      </sharedItems>
    </cacheField>
    <cacheField name="16-Apr" numFmtId="0">
      <sharedItems containsString="0" containsBlank="1" containsNonDate="0" count="1">
        <m/>
      </sharedItems>
    </cacheField>
    <cacheField name="17-Apr" numFmtId="0">
      <sharedItems containsString="0" containsBlank="1" containsNonDate="0" count="1">
        <m/>
      </sharedItems>
    </cacheField>
    <cacheField name="18-Apr" numFmtId="0">
      <sharedItems containsString="0" containsBlank="1" containsNonDate="0" count="1">
        <m/>
      </sharedItems>
    </cacheField>
    <cacheField name="19-Apr" numFmtId="0">
      <sharedItems containsString="0" containsBlank="1" containsNonDate="0" count="1">
        <m/>
      </sharedItems>
    </cacheField>
    <cacheField name="20-Apr" numFmtId="0">
      <sharedItems containsString="0" containsBlank="1" containsNonDate="0" count="1">
        <m/>
      </sharedItems>
    </cacheField>
    <cacheField name="21-Apr" numFmtId="0">
      <sharedItems containsString="0" containsBlank="1" containsNonDate="0" count="1">
        <m/>
      </sharedItems>
    </cacheField>
    <cacheField name="22-Apr" numFmtId="0">
      <sharedItems containsString="0" containsBlank="1" containsNonDate="0" count="1">
        <m/>
      </sharedItems>
    </cacheField>
    <cacheField name="23-Apr" numFmtId="0">
      <sharedItems containsString="0" containsBlank="1" containsNonDate="0" count="1">
        <m/>
      </sharedItems>
    </cacheField>
    <cacheField name="24-Apr" numFmtId="0">
      <sharedItems containsString="0" containsBlank="1" containsNonDate="0" count="1">
        <m/>
      </sharedItems>
    </cacheField>
    <cacheField name="25-Apr" numFmtId="0">
      <sharedItems containsString="0" containsBlank="1" containsNonDate="0" count="1">
        <m/>
      </sharedItems>
    </cacheField>
    <cacheField name="26-Apr" numFmtId="0">
      <sharedItems containsString="0" containsBlank="1" containsNonDate="0" count="1">
        <m/>
      </sharedItems>
    </cacheField>
    <cacheField name="27-Apr" numFmtId="0">
      <sharedItems containsString="0" containsBlank="1" containsNonDate="0" count="1">
        <m/>
      </sharedItems>
    </cacheField>
    <cacheField name="28-Apr" numFmtId="0">
      <sharedItems containsString="0" containsBlank="1" containsNonDate="0" count="1">
        <m/>
      </sharedItems>
    </cacheField>
    <cacheField name="29-Apr" numFmtId="0">
      <sharedItems containsString="0" containsBlank="1" containsNonDate="0" count="1">
        <m/>
      </sharedItems>
    </cacheField>
    <cacheField name="30-Apr" numFmtId="0">
      <sharedItems containsString="0" containsBlank="1" containsNonDate="0" count="1">
        <m/>
      </sharedItems>
    </cacheField>
    <cacheField name="Present" numFmtId="0">
      <sharedItems containsString="0" containsBlank="1" containsNonDate="0" count="1">
        <m/>
      </sharedItems>
    </cacheField>
    <cacheField name="Absent" numFmtId="0">
      <sharedItems containsString="0" containsBlank="1" containsNonDate="0" count="1">
        <m/>
      </sharedItems>
    </cacheField>
    <cacheField name="Total" numFmtId="0">
      <sharedItems containsString="0" containsBlank="1" containsNonDate="0" count="1">
        <m/>
      </sharedItems>
    </cacheField>
    <cacheField name="Attendence%" numFmtId="0">
      <sharedItems containsString="0" containsBlank="1" containsNonDate="0" count="1"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"/>
    <x v="3"/>
    <x v="3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4"/>
    <x v="4"/>
    <x v="0"/>
    <x v="0"/>
    <x v="2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37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J11:J15" totalsRowShown="0">
  <autoFilter xmlns:etc="http://www.wps.cn/officeDocument/2017/etCustomData" ref="J11:J15" etc:filterBottomFollowUsedRange="0"/>
  <tableColumns count="1">
    <tableColumn id="1" name="Data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S38"/>
  <sheetViews>
    <sheetView topLeftCell="B22" workbookViewId="0">
      <selection activeCell="D43" sqref="D43"/>
    </sheetView>
  </sheetViews>
  <sheetFormatPr defaultColWidth="9.14285714285714" defaultRowHeight="15"/>
  <cols>
    <col min="3" max="3" width="14.7142857142857" customWidth="1"/>
    <col min="4" max="4" width="9.42857142857143"/>
    <col min="5" max="5" width="12.8571428571429"/>
    <col min="7" max="7" width="16.8571428571429" customWidth="1"/>
    <col min="8" max="8" width="11" customWidth="1"/>
    <col min="9" max="9" width="10.2857142857143" customWidth="1"/>
    <col min="10" max="10" width="17.2857142857143" customWidth="1"/>
    <col min="11" max="11" width="12.7142857142857" customWidth="1"/>
    <col min="12" max="12" width="20.1428571428571" customWidth="1"/>
    <col min="15" max="15" width="18.2857142857143" customWidth="1"/>
  </cols>
  <sheetData>
    <row r="4" spans="3:18">
      <c r="C4" t="s">
        <v>0</v>
      </c>
      <c r="D4" t="s">
        <v>1</v>
      </c>
      <c r="E4" t="s">
        <v>2</v>
      </c>
      <c r="J4">
        <v>9876345672</v>
      </c>
      <c r="K4">
        <v>9876345672</v>
      </c>
      <c r="O4" t="s">
        <v>3</v>
      </c>
      <c r="P4" t="s">
        <v>4</v>
      </c>
      <c r="Q4" t="s">
        <v>5</v>
      </c>
      <c r="R4" t="s">
        <v>6</v>
      </c>
    </row>
    <row r="5" spans="3:19">
      <c r="C5" s="69">
        <v>0.375</v>
      </c>
      <c r="D5" s="69">
        <v>0.75</v>
      </c>
      <c r="E5" s="70">
        <f>IF((D5-C5)&gt;TIME(8,0,0),D5-C5-TIME(8,0,0),"---")</f>
        <v>0.0416666666666667</v>
      </c>
      <c r="J5">
        <v>7865983454</v>
      </c>
      <c r="K5" s="71">
        <f>J5</f>
        <v>7865983454</v>
      </c>
      <c r="O5" t="s">
        <v>7</v>
      </c>
      <c r="P5" t="s">
        <v>8</v>
      </c>
      <c r="Q5">
        <v>23</v>
      </c>
      <c r="R5">
        <v>35701.6</v>
      </c>
      <c r="S5">
        <v>1.1</v>
      </c>
    </row>
    <row r="6" spans="3:18">
      <c r="C6" s="69">
        <v>0.364583333333333</v>
      </c>
      <c r="D6" s="69">
        <v>0.8125</v>
      </c>
      <c r="E6" s="70">
        <f t="shared" ref="E6:E11" si="0">IF((D6-C6)&gt;TIME(8,0,0),D6-C6-TIME(8,0,0),"---")</f>
        <v>0.114583333333333</v>
      </c>
      <c r="J6">
        <v>9789654321</v>
      </c>
      <c r="K6">
        <v>9789654321</v>
      </c>
      <c r="O6" t="s">
        <v>9</v>
      </c>
      <c r="P6" s="72" t="s">
        <v>10</v>
      </c>
      <c r="Q6" s="72">
        <v>24</v>
      </c>
      <c r="R6">
        <v>25796.1</v>
      </c>
    </row>
    <row r="7" spans="3:18">
      <c r="C7" s="69">
        <v>0.354166666666667</v>
      </c>
      <c r="D7" s="69">
        <v>0.625</v>
      </c>
      <c r="E7" s="70" t="str">
        <f t="shared" si="0"/>
        <v>---</v>
      </c>
      <c r="J7">
        <v>745632890</v>
      </c>
      <c r="K7" s="71">
        <f>J7</f>
        <v>745632890</v>
      </c>
      <c r="O7" t="s">
        <v>11</v>
      </c>
      <c r="P7" s="72" t="s">
        <v>12</v>
      </c>
      <c r="Q7" s="72">
        <v>25</v>
      </c>
      <c r="R7">
        <v>47918.2</v>
      </c>
    </row>
    <row r="8" spans="3:18">
      <c r="C8" s="69">
        <v>0.40625</v>
      </c>
      <c r="D8" s="69">
        <v>0.916666666666667</v>
      </c>
      <c r="E8" s="70">
        <f t="shared" si="0"/>
        <v>0.177083333333333</v>
      </c>
      <c r="O8" t="s">
        <v>13</v>
      </c>
      <c r="P8" s="72" t="s">
        <v>14</v>
      </c>
      <c r="Q8" s="72">
        <v>21</v>
      </c>
      <c r="R8">
        <v>37978.6</v>
      </c>
    </row>
    <row r="9" spans="3:18">
      <c r="C9" s="69">
        <v>0.416666666666667</v>
      </c>
      <c r="D9" s="69">
        <v>0.697916666666667</v>
      </c>
      <c r="E9" s="70" t="str">
        <f t="shared" si="0"/>
        <v>---</v>
      </c>
      <c r="O9" t="s">
        <v>15</v>
      </c>
      <c r="P9" s="72" t="s">
        <v>16</v>
      </c>
      <c r="Q9" s="72">
        <v>20</v>
      </c>
      <c r="R9">
        <v>47591.5</v>
      </c>
    </row>
    <row r="10" spans="3:18">
      <c r="C10" s="69">
        <v>0.395833333333333</v>
      </c>
      <c r="D10" s="69">
        <v>0.729166666666667</v>
      </c>
      <c r="E10" s="70" t="str">
        <f t="shared" si="0"/>
        <v>---</v>
      </c>
      <c r="O10" t="s">
        <v>17</v>
      </c>
      <c r="P10" s="72" t="s">
        <v>18</v>
      </c>
      <c r="Q10" s="72">
        <v>32</v>
      </c>
      <c r="R10">
        <v>55597.3</v>
      </c>
    </row>
    <row r="11" spans="3:18">
      <c r="C11" s="69">
        <v>0.333333333333333</v>
      </c>
      <c r="D11" s="69">
        <v>0.78125</v>
      </c>
      <c r="E11" s="70">
        <f t="shared" si="0"/>
        <v>0.114583333333333</v>
      </c>
      <c r="J11" t="s">
        <v>3</v>
      </c>
      <c r="K11" t="s">
        <v>19</v>
      </c>
      <c r="L11" t="s">
        <v>20</v>
      </c>
      <c r="M11" t="s">
        <v>5</v>
      </c>
      <c r="O11" t="s">
        <v>21</v>
      </c>
      <c r="P11" s="72" t="s">
        <v>22</v>
      </c>
      <c r="Q11" s="72">
        <v>23</v>
      </c>
      <c r="R11">
        <v>35359.5</v>
      </c>
    </row>
    <row r="12" spans="10:18">
      <c r="J12" t="s">
        <v>23</v>
      </c>
      <c r="K12" t="str" cm="1">
        <f t="array" ref="K12:M12">_xlfn.TEXTSPLIT(J12," ")</f>
        <v>Saumya</v>
      </c>
      <c r="L12" t="str">
        <v>Raghav</v>
      </c>
      <c r="M12" t="str">
        <v>25</v>
      </c>
      <c r="O12" t="s">
        <v>24</v>
      </c>
      <c r="P12" s="72" t="s">
        <v>25</v>
      </c>
      <c r="Q12" s="72">
        <v>30</v>
      </c>
      <c r="R12">
        <v>35697.2</v>
      </c>
    </row>
    <row r="13" spans="2:13">
      <c r="B13" t="s">
        <v>26</v>
      </c>
      <c r="C13" t="s">
        <v>4</v>
      </c>
      <c r="D13" t="s">
        <v>27</v>
      </c>
      <c r="J13" t="s">
        <v>28</v>
      </c>
      <c r="K13" t="str" cm="1">
        <f t="array" ref="K13:M13">_xlfn.TEXTSPLIT(J13," ")</f>
        <v>Achu</v>
      </c>
      <c r="L13" t="str">
        <v>Riya</v>
      </c>
      <c r="M13" t="str">
        <v>24</v>
      </c>
    </row>
    <row r="14" spans="2:13">
      <c r="B14">
        <v>2345</v>
      </c>
      <c r="C14" t="s">
        <v>29</v>
      </c>
      <c r="D14" t="str">
        <f>B14&amp;"_"&amp;LEFT(C14,1)&amp;MID(C14,FIND(" ",C14)+1,1)</f>
        <v>2345_HS</v>
      </c>
      <c r="J14" t="s">
        <v>30</v>
      </c>
      <c r="K14" t="str" cm="1">
        <f t="array" ref="K14:M14">_xlfn.TEXTSPLIT(J14," ")</f>
        <v>Tarun</v>
      </c>
      <c r="L14" t="str">
        <v>Ritik</v>
      </c>
      <c r="M14" t="str">
        <v>20</v>
      </c>
    </row>
    <row r="15" spans="2:13">
      <c r="B15">
        <v>3421</v>
      </c>
      <c r="C15" t="s">
        <v>31</v>
      </c>
      <c r="D15" t="str">
        <f>B15&amp;"_"&amp;LEFT(C15,1)&amp;MID(C15,FIND(" ",C15)+1,1)</f>
        <v>3421_ST</v>
      </c>
      <c r="J15" t="s">
        <v>32</v>
      </c>
      <c r="K15" t="str" cm="1">
        <f t="array" ref="K15:M15">_xlfn.TEXTSPLIT(J15," ")</f>
        <v>Archana</v>
      </c>
      <c r="L15" t="str">
        <v>Raju</v>
      </c>
      <c r="M15" t="str">
        <v>23</v>
      </c>
    </row>
    <row r="16" spans="2:4">
      <c r="B16">
        <v>3001</v>
      </c>
      <c r="C16" t="s">
        <v>33</v>
      </c>
      <c r="D16" t="str">
        <f>B16&amp;"_"&amp;LEFT(C16,1)&amp;MID(C16,FIND(" ",C16)+1,1)</f>
        <v>3001_NA</v>
      </c>
    </row>
    <row r="17" spans="2:4">
      <c r="B17">
        <v>4321</v>
      </c>
      <c r="C17" t="s">
        <v>34</v>
      </c>
      <c r="D17" t="str">
        <f>B17&amp;"_"&amp;LEFT(C17,1)&amp;MID(C17,FIND(" ",C17)+1,1)</f>
        <v>4321_SG</v>
      </c>
    </row>
    <row r="21" spans="6:13">
      <c r="F21" t="s">
        <v>26</v>
      </c>
      <c r="G21" t="s">
        <v>4</v>
      </c>
      <c r="H21" t="s">
        <v>27</v>
      </c>
      <c r="K21" t="s">
        <v>26</v>
      </c>
      <c r="L21" t="s">
        <v>4</v>
      </c>
      <c r="M21" t="s">
        <v>27</v>
      </c>
    </row>
    <row r="22" spans="3:14">
      <c r="C22">
        <v>245</v>
      </c>
      <c r="F22">
        <v>32458</v>
      </c>
      <c r="G22" t="s">
        <v>35</v>
      </c>
      <c r="H22" t="str">
        <f>F22&amp;"_"&amp;LEFT(G22,1)&amp;MID(G22,FIND(" ",G22)+1,1)</f>
        <v>32458_SR</v>
      </c>
      <c r="K22">
        <v>3940</v>
      </c>
      <c r="L22" t="s">
        <v>36</v>
      </c>
      <c r="M22" t="str">
        <f>K22&amp;"_"&amp;LEFT(L22,1)&amp;MID(L22,FIND(" ",L22)+1,1)</f>
        <v>3940_RY</v>
      </c>
      <c r="N22" t="s">
        <v>37</v>
      </c>
    </row>
    <row r="23" spans="3:14">
      <c r="C23">
        <v>246</v>
      </c>
      <c r="F23">
        <v>54268</v>
      </c>
      <c r="G23" t="s">
        <v>38</v>
      </c>
      <c r="H23" t="str">
        <f>F23&amp;"_"&amp;LEFT(G23,1)&amp;MID(G23,FIND(" ",G23)+1,1)</f>
        <v>54268_RS</v>
      </c>
      <c r="K23">
        <v>3684</v>
      </c>
      <c r="L23" t="s">
        <v>39</v>
      </c>
      <c r="M23" t="str">
        <f>K23&amp;"_"&amp;LEFT(L23,1)&amp;MID(L23,FIND(" ",L23)+1,1)</f>
        <v>3684_PJ</v>
      </c>
      <c r="N23" s="72" t="s">
        <v>40</v>
      </c>
    </row>
    <row r="24" spans="3:14">
      <c r="C24">
        <v>247</v>
      </c>
      <c r="F24">
        <v>23457</v>
      </c>
      <c r="G24" t="s">
        <v>41</v>
      </c>
      <c r="H24" t="str">
        <f>F24&amp;"_"&amp;LEFT(G24,1)&amp;MID(G24,FIND(" ",G24)+1,1)</f>
        <v>23457_AJ</v>
      </c>
      <c r="K24">
        <v>3934</v>
      </c>
      <c r="L24" t="s">
        <v>42</v>
      </c>
      <c r="M24" t="str">
        <f>K24&amp;"_"&amp;LEFT(L24,1)&amp;MID(L24,FIND(" ",L24)+1,1)</f>
        <v>3934_BT</v>
      </c>
      <c r="N24" s="72" t="s">
        <v>43</v>
      </c>
    </row>
    <row r="25" spans="3:14">
      <c r="C25">
        <v>248</v>
      </c>
      <c r="D25" cm="1">
        <f t="array" ref="D25">SUM(IF(MOD(C22:C31,2)=1,C22:C31,0))</f>
        <v>1245</v>
      </c>
      <c r="F25">
        <v>84576</v>
      </c>
      <c r="G25" t="s">
        <v>44</v>
      </c>
      <c r="H25" t="str">
        <f>F25&amp;"_"&amp;LEFT(G25,1)&amp;MID(G25,FIND(" ",G25)+1,1)</f>
        <v>84576_RM</v>
      </c>
      <c r="K25">
        <v>3342</v>
      </c>
      <c r="L25" t="s">
        <v>45</v>
      </c>
      <c r="M25" t="str">
        <f>K25&amp;"_"&amp;LEFT(L25,1)&amp;MID(L25,FIND(" ",L25)+1,1)</f>
        <v>3342_HP</v>
      </c>
      <c r="N25" s="72" t="s">
        <v>46</v>
      </c>
    </row>
    <row r="26" spans="3:8">
      <c r="C26">
        <v>249</v>
      </c>
      <c r="F26">
        <v>65241</v>
      </c>
      <c r="G26" t="s">
        <v>47</v>
      </c>
      <c r="H26" t="str">
        <f>F26&amp;"_"&amp;LEFT(G26,1)&amp;MID(G26,FIND(" ",G26)+1,1)</f>
        <v>65241_TN</v>
      </c>
    </row>
    <row r="27" spans="3:4">
      <c r="C27">
        <v>250</v>
      </c>
      <c r="D27" cm="1">
        <f t="array" ref="D27">SUM(IF(MOD(C22:C31,2)=0,C22:C31,0))</f>
        <v>1250</v>
      </c>
    </row>
    <row r="28" spans="3:3">
      <c r="C28">
        <v>251</v>
      </c>
    </row>
    <row r="29" spans="3:3">
      <c r="C29">
        <v>252</v>
      </c>
    </row>
    <row r="30" spans="3:3">
      <c r="C30">
        <v>253</v>
      </c>
    </row>
    <row r="31" spans="3:3">
      <c r="C31">
        <v>254</v>
      </c>
    </row>
    <row r="33" spans="7:9">
      <c r="G33" t="s">
        <v>4</v>
      </c>
      <c r="H33" t="s">
        <v>48</v>
      </c>
      <c r="I33" t="s">
        <v>49</v>
      </c>
    </row>
    <row r="34" spans="7:10">
      <c r="G34" t="s">
        <v>50</v>
      </c>
      <c r="H34">
        <v>7584</v>
      </c>
      <c r="I34">
        <v>9845</v>
      </c>
      <c r="J34" t="str">
        <f>_xlfn.CONCAT(G34,"_")</f>
        <v>Rakesh_</v>
      </c>
    </row>
    <row r="35" spans="7:9">
      <c r="G35" t="s">
        <v>51</v>
      </c>
      <c r="H35">
        <v>6847</v>
      </c>
      <c r="I35">
        <v>6521</v>
      </c>
    </row>
    <row r="36" spans="7:9">
      <c r="G36" t="s">
        <v>52</v>
      </c>
      <c r="H36">
        <v>7854</v>
      </c>
      <c r="I36">
        <v>7025</v>
      </c>
    </row>
    <row r="37" spans="7:9">
      <c r="G37" t="s">
        <v>53</v>
      </c>
      <c r="H37">
        <v>9852</v>
      </c>
      <c r="I37">
        <v>9847</v>
      </c>
    </row>
    <row r="38" spans="7:9">
      <c r="G38" t="s">
        <v>54</v>
      </c>
      <c r="H38">
        <v>8564</v>
      </c>
      <c r="I38">
        <v>9567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A3" sqref="A3"/>
    </sheetView>
  </sheetViews>
  <sheetFormatPr defaultColWidth="9.14285714285714" defaultRowHeight="15" outlineLevelCol="2"/>
  <sheetData>
    <row r="3" spans="1:3">
      <c r="A3" s="60"/>
      <c r="B3" s="61"/>
      <c r="C3" s="62"/>
    </row>
    <row r="4" spans="1:3">
      <c r="A4" s="63"/>
      <c r="B4" s="64"/>
      <c r="C4" s="65"/>
    </row>
    <row r="5" spans="1:3">
      <c r="A5" s="63"/>
      <c r="B5" s="64"/>
      <c r="C5" s="65"/>
    </row>
    <row r="6" spans="1:3">
      <c r="A6" s="63"/>
      <c r="B6" s="64"/>
      <c r="C6" s="65"/>
    </row>
    <row r="7" spans="1:3">
      <c r="A7" s="63"/>
      <c r="B7" s="64"/>
      <c r="C7" s="65"/>
    </row>
    <row r="8" spans="1:3">
      <c r="A8" s="63"/>
      <c r="B8" s="64"/>
      <c r="C8" s="65"/>
    </row>
    <row r="9" spans="1:3">
      <c r="A9" s="63"/>
      <c r="B9" s="64"/>
      <c r="C9" s="65"/>
    </row>
    <row r="10" spans="1:3">
      <c r="A10" s="63"/>
      <c r="B10" s="64"/>
      <c r="C10" s="65"/>
    </row>
    <row r="11" spans="1:3">
      <c r="A11" s="63"/>
      <c r="B11" s="64"/>
      <c r="C11" s="65"/>
    </row>
    <row r="12" spans="1:3">
      <c r="A12" s="63"/>
      <c r="B12" s="64"/>
      <c r="C12" s="65"/>
    </row>
    <row r="13" spans="1:3">
      <c r="A13" s="63"/>
      <c r="B13" s="64"/>
      <c r="C13" s="65"/>
    </row>
    <row r="14" spans="1:3">
      <c r="A14" s="63"/>
      <c r="B14" s="64"/>
      <c r="C14" s="65"/>
    </row>
    <row r="15" spans="1:3">
      <c r="A15" s="63"/>
      <c r="B15" s="64"/>
      <c r="C15" s="65"/>
    </row>
    <row r="16" spans="1:3">
      <c r="A16" s="63"/>
      <c r="B16" s="64"/>
      <c r="C16" s="65"/>
    </row>
    <row r="17" spans="1:3">
      <c r="A17" s="63"/>
      <c r="B17" s="64"/>
      <c r="C17" s="65"/>
    </row>
    <row r="18" spans="1:3">
      <c r="A18" s="63"/>
      <c r="B18" s="64"/>
      <c r="C18" s="65"/>
    </row>
    <row r="19" spans="1:3">
      <c r="A19" s="63"/>
      <c r="B19" s="64"/>
      <c r="C19" s="65"/>
    </row>
    <row r="20" spans="1:3">
      <c r="A20" s="66"/>
      <c r="B20" s="67"/>
      <c r="C20" s="6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7"/>
  <sheetViews>
    <sheetView tabSelected="1" topLeftCell="V1" workbookViewId="0">
      <selection activeCell="AM17" sqref="AM17"/>
    </sheetView>
  </sheetViews>
  <sheetFormatPr defaultColWidth="9.14285714285714" defaultRowHeight="15"/>
  <cols>
    <col min="1" max="1" width="11.4285714285714" customWidth="1"/>
    <col min="2" max="2" width="25.5714285714286" customWidth="1"/>
    <col min="3" max="3" width="15.1428571428571" customWidth="1"/>
    <col min="4" max="4" width="13.9333333333333" customWidth="1"/>
    <col min="5" max="5" width="12.7142857142857" customWidth="1"/>
    <col min="35" max="35" width="13.9238095238095" customWidth="1"/>
    <col min="38" max="38" width="15.8857142857143" customWidth="1"/>
    <col min="39" max="39" width="17.847619047619" customWidth="1"/>
  </cols>
  <sheetData>
    <row r="1" ht="27" customHeight="1" spans="1:39">
      <c r="A1" s="4" t="str">
        <f>"ATTENDENCE SHEET FOR "&amp;G3&amp;"-"&amp;N3</f>
        <v>ATTENDENCE SHEET FOR Apr-2025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>
      <c r="A2" s="5"/>
      <c r="B2" s="6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38"/>
      <c r="P2" s="39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</row>
    <row r="3" ht="22" customHeight="1" spans="1:39">
      <c r="A3" s="10"/>
      <c r="B3" s="11"/>
      <c r="C3" s="12"/>
      <c r="D3" s="13" t="s">
        <v>55</v>
      </c>
      <c r="E3" s="13"/>
      <c r="F3" s="13"/>
      <c r="G3" s="14" t="s">
        <v>56</v>
      </c>
      <c r="H3" s="14"/>
      <c r="I3" s="14"/>
      <c r="L3" s="40" t="s">
        <v>57</v>
      </c>
      <c r="M3" s="40"/>
      <c r="N3" s="41">
        <v>2025</v>
      </c>
      <c r="O3" s="41"/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2"/>
    </row>
    <row r="4" s="1" customFormat="1" ht="22" customHeight="1" spans="1:39">
      <c r="A4" s="15"/>
      <c r="B4" s="16"/>
      <c r="C4" s="17"/>
      <c r="D4" s="18"/>
      <c r="E4" s="19"/>
      <c r="F4" s="19"/>
      <c r="G4" s="20"/>
      <c r="H4" s="20"/>
      <c r="I4" s="20"/>
      <c r="L4" s="19"/>
      <c r="M4" s="19"/>
      <c r="N4" s="20"/>
      <c r="O4" s="42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</row>
    <row r="5" s="2" customFormat="1" ht="22" customHeight="1" spans="1:39">
      <c r="A5" s="21"/>
      <c r="B5" s="21"/>
      <c r="C5" s="21"/>
      <c r="D5" s="22">
        <f>EOMONTH(D7,0)</f>
        <v>45777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46"/>
    </row>
    <row r="6" s="3" customFormat="1" ht="29.2" spans="4:34">
      <c r="D6" s="26">
        <f>D7</f>
        <v>45748</v>
      </c>
      <c r="E6" s="26">
        <f t="shared" ref="E6:S6" si="0">E7</f>
        <v>45749</v>
      </c>
      <c r="F6" s="26">
        <f t="shared" si="0"/>
        <v>45750</v>
      </c>
      <c r="G6" s="26">
        <f t="shared" si="0"/>
        <v>45751</v>
      </c>
      <c r="H6" s="26">
        <f t="shared" si="0"/>
        <v>45752</v>
      </c>
      <c r="I6" s="43">
        <f t="shared" si="0"/>
        <v>45753</v>
      </c>
      <c r="J6" s="26">
        <f t="shared" si="0"/>
        <v>45754</v>
      </c>
      <c r="K6" s="26">
        <f t="shared" si="0"/>
        <v>45755</v>
      </c>
      <c r="L6" s="26">
        <f t="shared" si="0"/>
        <v>45756</v>
      </c>
      <c r="M6" s="26">
        <f t="shared" si="0"/>
        <v>45757</v>
      </c>
      <c r="N6" s="26">
        <f t="shared" si="0"/>
        <v>45758</v>
      </c>
      <c r="O6" s="26">
        <f t="shared" si="0"/>
        <v>45759</v>
      </c>
      <c r="P6" s="43">
        <f t="shared" si="0"/>
        <v>45760</v>
      </c>
      <c r="Q6" s="26">
        <f t="shared" si="0"/>
        <v>45761</v>
      </c>
      <c r="R6" s="26">
        <f t="shared" si="0"/>
        <v>45762</v>
      </c>
      <c r="S6" s="26">
        <f t="shared" si="0"/>
        <v>45763</v>
      </c>
      <c r="T6" s="26">
        <f t="shared" ref="T6:AH6" si="1">T7</f>
        <v>45764</v>
      </c>
      <c r="U6" s="26">
        <f t="shared" si="1"/>
        <v>45765</v>
      </c>
      <c r="V6" s="26">
        <f t="shared" si="1"/>
        <v>45766</v>
      </c>
      <c r="W6" s="43">
        <f t="shared" si="1"/>
        <v>45767</v>
      </c>
      <c r="X6" s="26">
        <f t="shared" si="1"/>
        <v>45768</v>
      </c>
      <c r="Y6" s="26">
        <f t="shared" si="1"/>
        <v>45769</v>
      </c>
      <c r="Z6" s="26">
        <f t="shared" si="1"/>
        <v>45770</v>
      </c>
      <c r="AA6" s="26">
        <f t="shared" si="1"/>
        <v>45771</v>
      </c>
      <c r="AB6" s="26">
        <f t="shared" si="1"/>
        <v>45772</v>
      </c>
      <c r="AC6" s="26">
        <f t="shared" si="1"/>
        <v>45773</v>
      </c>
      <c r="AD6" s="43">
        <f t="shared" si="1"/>
        <v>45774</v>
      </c>
      <c r="AE6" s="26">
        <f t="shared" si="1"/>
        <v>45775</v>
      </c>
      <c r="AF6" s="26">
        <f t="shared" si="1"/>
        <v>45776</v>
      </c>
      <c r="AG6" s="26">
        <f t="shared" si="1"/>
        <v>45777</v>
      </c>
      <c r="AH6" s="26" t="str">
        <f t="shared" si="1"/>
        <v/>
      </c>
    </row>
    <row r="7" ht="59.65" spans="1:39">
      <c r="A7" s="27" t="s">
        <v>58</v>
      </c>
      <c r="B7" s="27" t="s">
        <v>59</v>
      </c>
      <c r="C7" s="28" t="s">
        <v>60</v>
      </c>
      <c r="D7" s="29">
        <f>DATEVALUE("1 "&amp;G3&amp;" "&amp;N3)</f>
        <v>45748</v>
      </c>
      <c r="E7" s="29">
        <f>IF(D7&lt;$D$5,D7+1,"")</f>
        <v>45749</v>
      </c>
      <c r="F7" s="29">
        <f>IF(E7&lt;$D$5,E7+1,"")</f>
        <v>45750</v>
      </c>
      <c r="G7" s="29">
        <f t="shared" ref="G7:AH7" si="2">IF(F7&lt;$D$5,F7+1,"")</f>
        <v>45751</v>
      </c>
      <c r="H7" s="29">
        <f t="shared" si="2"/>
        <v>45752</v>
      </c>
      <c r="I7" s="29">
        <f t="shared" si="2"/>
        <v>45753</v>
      </c>
      <c r="J7" s="29">
        <f t="shared" si="2"/>
        <v>45754</v>
      </c>
      <c r="K7" s="29">
        <f t="shared" si="2"/>
        <v>45755</v>
      </c>
      <c r="L7" s="29">
        <f t="shared" si="2"/>
        <v>45756</v>
      </c>
      <c r="M7" s="29">
        <f t="shared" si="2"/>
        <v>45757</v>
      </c>
      <c r="N7" s="29">
        <f t="shared" si="2"/>
        <v>45758</v>
      </c>
      <c r="O7" s="29">
        <f t="shared" si="2"/>
        <v>45759</v>
      </c>
      <c r="P7" s="29">
        <f t="shared" si="2"/>
        <v>45760</v>
      </c>
      <c r="Q7" s="29">
        <f t="shared" si="2"/>
        <v>45761</v>
      </c>
      <c r="R7" s="29">
        <f t="shared" si="2"/>
        <v>45762</v>
      </c>
      <c r="S7" s="29">
        <f t="shared" si="2"/>
        <v>45763</v>
      </c>
      <c r="T7" s="29">
        <f t="shared" si="2"/>
        <v>45764</v>
      </c>
      <c r="U7" s="29">
        <f t="shared" si="2"/>
        <v>45765</v>
      </c>
      <c r="V7" s="29">
        <f t="shared" si="2"/>
        <v>45766</v>
      </c>
      <c r="W7" s="29">
        <f t="shared" si="2"/>
        <v>45767</v>
      </c>
      <c r="X7" s="29">
        <f t="shared" si="2"/>
        <v>45768</v>
      </c>
      <c r="Y7" s="29">
        <f t="shared" si="2"/>
        <v>45769</v>
      </c>
      <c r="Z7" s="29">
        <f t="shared" si="2"/>
        <v>45770</v>
      </c>
      <c r="AA7" s="29">
        <f t="shared" si="2"/>
        <v>45771</v>
      </c>
      <c r="AB7" s="29">
        <f t="shared" si="2"/>
        <v>45772</v>
      </c>
      <c r="AC7" s="29">
        <f t="shared" si="2"/>
        <v>45773</v>
      </c>
      <c r="AD7" s="29">
        <f t="shared" si="2"/>
        <v>45774</v>
      </c>
      <c r="AE7" s="29">
        <f t="shared" si="2"/>
        <v>45775</v>
      </c>
      <c r="AF7" s="29">
        <f t="shared" si="2"/>
        <v>45776</v>
      </c>
      <c r="AG7" s="29">
        <f t="shared" si="2"/>
        <v>45777</v>
      </c>
      <c r="AH7" s="29" t="str">
        <f t="shared" si="2"/>
        <v/>
      </c>
      <c r="AI7" s="47" t="s">
        <v>61</v>
      </c>
      <c r="AJ7" s="47" t="s">
        <v>62</v>
      </c>
      <c r="AK7" s="47" t="s">
        <v>63</v>
      </c>
      <c r="AL7" s="47" t="s">
        <v>64</v>
      </c>
      <c r="AM7" s="48" t="s">
        <v>65</v>
      </c>
    </row>
    <row r="8" ht="24.75" spans="1:39">
      <c r="A8" s="30" t="s">
        <v>66</v>
      </c>
      <c r="B8" s="30" t="s">
        <v>51</v>
      </c>
      <c r="C8" s="31" t="s">
        <v>67</v>
      </c>
      <c r="D8" s="32" t="s">
        <v>68</v>
      </c>
      <c r="E8" s="33" t="s">
        <v>68</v>
      </c>
      <c r="F8" s="33" t="s">
        <v>68</v>
      </c>
      <c r="G8" s="33" t="s">
        <v>68</v>
      </c>
      <c r="H8" s="33" t="s">
        <v>68</v>
      </c>
      <c r="I8" s="44"/>
      <c r="J8" s="33" t="s">
        <v>69</v>
      </c>
      <c r="K8" s="33" t="s">
        <v>68</v>
      </c>
      <c r="L8" s="33" t="s">
        <v>68</v>
      </c>
      <c r="M8" s="33" t="s">
        <v>68</v>
      </c>
      <c r="N8" s="33" t="s">
        <v>68</v>
      </c>
      <c r="O8" s="33" t="s">
        <v>69</v>
      </c>
      <c r="P8" s="45"/>
      <c r="Q8" s="33" t="s">
        <v>68</v>
      </c>
      <c r="R8" s="33" t="s">
        <v>68</v>
      </c>
      <c r="S8" s="33" t="s">
        <v>68</v>
      </c>
      <c r="T8" s="33" t="s">
        <v>68</v>
      </c>
      <c r="U8" s="33" t="s">
        <v>68</v>
      </c>
      <c r="V8" s="33" t="s">
        <v>68</v>
      </c>
      <c r="W8" s="45"/>
      <c r="X8" s="33" t="s">
        <v>68</v>
      </c>
      <c r="Y8" s="33" t="s">
        <v>68</v>
      </c>
      <c r="Z8" s="33" t="s">
        <v>68</v>
      </c>
      <c r="AA8" s="33" t="s">
        <v>68</v>
      </c>
      <c r="AB8" s="33" t="s">
        <v>68</v>
      </c>
      <c r="AC8" s="33" t="s">
        <v>68</v>
      </c>
      <c r="AD8" s="45"/>
      <c r="AE8" s="33" t="s">
        <v>69</v>
      </c>
      <c r="AF8" s="33" t="s">
        <v>68</v>
      </c>
      <c r="AG8" s="33" t="s">
        <v>68</v>
      </c>
      <c r="AH8" s="49"/>
      <c r="AI8" s="50">
        <f>COUNTIF(D8:AH8,"P")</f>
        <v>23</v>
      </c>
      <c r="AJ8" s="50">
        <f>COUNTIF(D8:AH8,"A")</f>
        <v>3</v>
      </c>
      <c r="AK8" s="50">
        <f>AI8+AJ8</f>
        <v>26</v>
      </c>
      <c r="AL8" s="50">
        <f>DAY($D$5)</f>
        <v>30</v>
      </c>
      <c r="AM8" s="51">
        <f>AI8/AK8</f>
        <v>0.884615384615385</v>
      </c>
    </row>
    <row r="9" ht="24.75" spans="1:39">
      <c r="A9" s="30" t="s">
        <v>70</v>
      </c>
      <c r="B9" s="30" t="s">
        <v>71</v>
      </c>
      <c r="C9" s="31" t="s">
        <v>72</v>
      </c>
      <c r="D9" s="32" t="s">
        <v>68</v>
      </c>
      <c r="E9" s="33" t="s">
        <v>68</v>
      </c>
      <c r="F9" s="33" t="s">
        <v>68</v>
      </c>
      <c r="G9" s="33" t="s">
        <v>69</v>
      </c>
      <c r="H9" s="33" t="s">
        <v>68</v>
      </c>
      <c r="I9" s="44"/>
      <c r="J9" s="33" t="s">
        <v>68</v>
      </c>
      <c r="K9" s="33" t="s">
        <v>68</v>
      </c>
      <c r="L9" s="33" t="s">
        <v>68</v>
      </c>
      <c r="M9" s="33" t="s">
        <v>68</v>
      </c>
      <c r="N9" s="33" t="s">
        <v>68</v>
      </c>
      <c r="O9" s="33" t="s">
        <v>68</v>
      </c>
      <c r="P9" s="45"/>
      <c r="Q9" s="33" t="s">
        <v>69</v>
      </c>
      <c r="R9" s="33" t="s">
        <v>68</v>
      </c>
      <c r="S9" s="33" t="s">
        <v>68</v>
      </c>
      <c r="T9" s="33" t="s">
        <v>68</v>
      </c>
      <c r="U9" s="33" t="s">
        <v>68</v>
      </c>
      <c r="V9" s="33" t="s">
        <v>68</v>
      </c>
      <c r="W9" s="45"/>
      <c r="X9" s="33" t="s">
        <v>68</v>
      </c>
      <c r="Y9" s="33" t="s">
        <v>68</v>
      </c>
      <c r="Z9" s="33" t="s">
        <v>68</v>
      </c>
      <c r="AA9" s="33" t="s">
        <v>68</v>
      </c>
      <c r="AB9" s="33" t="s">
        <v>68</v>
      </c>
      <c r="AC9" s="33" t="s">
        <v>68</v>
      </c>
      <c r="AD9" s="45"/>
      <c r="AE9" s="33" t="s">
        <v>68</v>
      </c>
      <c r="AF9" s="33" t="s">
        <v>68</v>
      </c>
      <c r="AG9" s="33" t="s">
        <v>69</v>
      </c>
      <c r="AH9" s="52"/>
      <c r="AI9" s="50">
        <f>COUNTIF(D9:AH9,"P")</f>
        <v>23</v>
      </c>
      <c r="AJ9" s="50">
        <f>COUNTIF(D9:AH9,"A")</f>
        <v>3</v>
      </c>
      <c r="AK9" s="50">
        <f>AI9+AJ9</f>
        <v>26</v>
      </c>
      <c r="AL9" s="50">
        <f>DAY($D$5)</f>
        <v>30</v>
      </c>
      <c r="AM9" s="51">
        <f>AI9/AK9</f>
        <v>0.884615384615385</v>
      </c>
    </row>
    <row r="10" ht="24.75" spans="1:39">
      <c r="A10" s="30" t="s">
        <v>73</v>
      </c>
      <c r="B10" s="30" t="s">
        <v>52</v>
      </c>
      <c r="C10" s="31" t="s">
        <v>74</v>
      </c>
      <c r="D10" s="33" t="s">
        <v>68</v>
      </c>
      <c r="E10" s="33" t="s">
        <v>69</v>
      </c>
      <c r="F10" s="33" t="s">
        <v>68</v>
      </c>
      <c r="G10" s="33" t="s">
        <v>68</v>
      </c>
      <c r="H10" s="33" t="s">
        <v>68</v>
      </c>
      <c r="I10" s="44"/>
      <c r="J10" s="33" t="s">
        <v>68</v>
      </c>
      <c r="K10" s="33" t="s">
        <v>68</v>
      </c>
      <c r="L10" s="33" t="s">
        <v>68</v>
      </c>
      <c r="M10" s="33" t="s">
        <v>68</v>
      </c>
      <c r="N10" s="33" t="s">
        <v>68</v>
      </c>
      <c r="O10" s="33" t="s">
        <v>68</v>
      </c>
      <c r="P10" s="45"/>
      <c r="Q10" s="33" t="s">
        <v>68</v>
      </c>
      <c r="R10" s="33" t="s">
        <v>68</v>
      </c>
      <c r="S10" s="33" t="s">
        <v>68</v>
      </c>
      <c r="T10" s="33" t="s">
        <v>68</v>
      </c>
      <c r="U10" s="33" t="s">
        <v>68</v>
      </c>
      <c r="V10" s="33" t="s">
        <v>69</v>
      </c>
      <c r="W10" s="45"/>
      <c r="X10" s="33" t="s">
        <v>68</v>
      </c>
      <c r="Y10" s="33" t="s">
        <v>68</v>
      </c>
      <c r="Z10" s="33" t="s">
        <v>68</v>
      </c>
      <c r="AA10" s="33" t="s">
        <v>68</v>
      </c>
      <c r="AB10" s="33" t="s">
        <v>68</v>
      </c>
      <c r="AC10" s="33" t="s">
        <v>68</v>
      </c>
      <c r="AD10" s="45"/>
      <c r="AE10" s="33" t="s">
        <v>68</v>
      </c>
      <c r="AF10" s="33" t="s">
        <v>68</v>
      </c>
      <c r="AG10" s="33" t="s">
        <v>68</v>
      </c>
      <c r="AH10" s="53"/>
      <c r="AI10" s="50">
        <f>COUNTIF(D10:AH10,"P")</f>
        <v>24</v>
      </c>
      <c r="AJ10" s="50">
        <f>COUNTIF(D10:AH10,"A")</f>
        <v>2</v>
      </c>
      <c r="AK10" s="50">
        <f>AI10+AJ10</f>
        <v>26</v>
      </c>
      <c r="AL10" s="50">
        <f>DAY($D$5)</f>
        <v>30</v>
      </c>
      <c r="AM10" s="51">
        <f>AI10/AK10</f>
        <v>0.923076923076923</v>
      </c>
    </row>
    <row r="11" ht="24.75" spans="1:39">
      <c r="A11" s="30" t="s">
        <v>75</v>
      </c>
      <c r="B11" s="30" t="s">
        <v>76</v>
      </c>
      <c r="C11" s="31" t="s">
        <v>77</v>
      </c>
      <c r="D11" s="33" t="s">
        <v>68</v>
      </c>
      <c r="E11" s="33" t="s">
        <v>68</v>
      </c>
      <c r="F11" s="33" t="s">
        <v>68</v>
      </c>
      <c r="G11" s="33" t="s">
        <v>68</v>
      </c>
      <c r="H11" s="33" t="s">
        <v>68</v>
      </c>
      <c r="I11" s="44"/>
      <c r="J11" s="33" t="s">
        <v>69</v>
      </c>
      <c r="K11" s="33" t="s">
        <v>68</v>
      </c>
      <c r="L11" s="33" t="s">
        <v>68</v>
      </c>
      <c r="M11" s="33" t="s">
        <v>68</v>
      </c>
      <c r="N11" s="33" t="s">
        <v>68</v>
      </c>
      <c r="O11" s="33" t="s">
        <v>68</v>
      </c>
      <c r="P11" s="45"/>
      <c r="Q11" s="33" t="s">
        <v>68</v>
      </c>
      <c r="R11" s="33" t="s">
        <v>68</v>
      </c>
      <c r="S11" s="33" t="s">
        <v>68</v>
      </c>
      <c r="T11" s="33" t="s">
        <v>68</v>
      </c>
      <c r="U11" s="33" t="s">
        <v>68</v>
      </c>
      <c r="V11" s="33" t="s">
        <v>68</v>
      </c>
      <c r="W11" s="45"/>
      <c r="X11" s="33" t="s">
        <v>68</v>
      </c>
      <c r="Y11" s="33" t="s">
        <v>68</v>
      </c>
      <c r="Z11" s="33" t="s">
        <v>68</v>
      </c>
      <c r="AA11" s="33" t="s">
        <v>68</v>
      </c>
      <c r="AB11" s="33" t="s">
        <v>69</v>
      </c>
      <c r="AC11" s="33" t="s">
        <v>68</v>
      </c>
      <c r="AD11" s="45"/>
      <c r="AE11" s="33" t="s">
        <v>68</v>
      </c>
      <c r="AF11" s="33" t="s">
        <v>68</v>
      </c>
      <c r="AG11" s="54" t="s">
        <v>68</v>
      </c>
      <c r="AH11" s="55"/>
      <c r="AI11" s="50">
        <f>COUNTIF(D11:AH11,"P")</f>
        <v>24</v>
      </c>
      <c r="AJ11" s="50">
        <f>COUNTIF(D11:AH11,"A")</f>
        <v>2</v>
      </c>
      <c r="AK11" s="50">
        <f>AI11+AJ11</f>
        <v>26</v>
      </c>
      <c r="AL11" s="50">
        <f>DAY($D$5)</f>
        <v>30</v>
      </c>
      <c r="AM11" s="51">
        <f>AI11/AK11</f>
        <v>0.923076923076923</v>
      </c>
    </row>
    <row r="12" ht="24.75" spans="1:39">
      <c r="A12" s="30" t="s">
        <v>78</v>
      </c>
      <c r="B12" s="30" t="s">
        <v>79</v>
      </c>
      <c r="C12" s="31" t="s">
        <v>80</v>
      </c>
      <c r="D12" s="33" t="s">
        <v>68</v>
      </c>
      <c r="E12" s="33" t="s">
        <v>68</v>
      </c>
      <c r="F12" s="33" t="s">
        <v>68</v>
      </c>
      <c r="G12" s="33" t="s">
        <v>68</v>
      </c>
      <c r="H12" s="33" t="s">
        <v>68</v>
      </c>
      <c r="I12" s="44"/>
      <c r="J12" s="33" t="s">
        <v>68</v>
      </c>
      <c r="K12" s="33" t="s">
        <v>68</v>
      </c>
      <c r="L12" s="33" t="s">
        <v>69</v>
      </c>
      <c r="M12" s="33" t="s">
        <v>68</v>
      </c>
      <c r="N12" s="33" t="s">
        <v>68</v>
      </c>
      <c r="O12" s="33" t="s">
        <v>68</v>
      </c>
      <c r="P12" s="45"/>
      <c r="Q12" s="33" t="s">
        <v>68</v>
      </c>
      <c r="R12" s="33" t="s">
        <v>68</v>
      </c>
      <c r="S12" s="33" t="s">
        <v>68</v>
      </c>
      <c r="T12" s="33" t="s">
        <v>68</v>
      </c>
      <c r="U12" s="33" t="s">
        <v>68</v>
      </c>
      <c r="V12" s="33" t="s">
        <v>68</v>
      </c>
      <c r="W12" s="45"/>
      <c r="X12" s="33" t="s">
        <v>68</v>
      </c>
      <c r="Y12" s="33" t="s">
        <v>68</v>
      </c>
      <c r="Z12" s="33" t="s">
        <v>69</v>
      </c>
      <c r="AA12" s="33" t="s">
        <v>68</v>
      </c>
      <c r="AB12" s="33" t="s">
        <v>68</v>
      </c>
      <c r="AC12" s="33" t="s">
        <v>68</v>
      </c>
      <c r="AD12" s="45"/>
      <c r="AE12" s="33" t="s">
        <v>68</v>
      </c>
      <c r="AF12" s="33" t="s">
        <v>68</v>
      </c>
      <c r="AG12" s="33" t="s">
        <v>68</v>
      </c>
      <c r="AH12" s="56"/>
      <c r="AI12" s="57">
        <f>COUNTIF(D12:AH12,"P")</f>
        <v>24</v>
      </c>
      <c r="AJ12" s="57">
        <f>COUNTIF(D12:AH12,"A")</f>
        <v>2</v>
      </c>
      <c r="AK12" s="57">
        <f>AI12+AJ12</f>
        <v>26</v>
      </c>
      <c r="AL12" s="57">
        <f>DAY($D$5)</f>
        <v>30</v>
      </c>
      <c r="AM12" s="58">
        <f>AI12/AK12</f>
        <v>0.923076923076923</v>
      </c>
    </row>
    <row r="13" ht="24" spans="1:39">
      <c r="A13" s="30" t="s">
        <v>81</v>
      </c>
      <c r="B13" s="34" t="s">
        <v>82</v>
      </c>
      <c r="C13" s="35" t="s">
        <v>72</v>
      </c>
      <c r="D13" s="33" t="s">
        <v>68</v>
      </c>
      <c r="E13" s="33" t="s">
        <v>68</v>
      </c>
      <c r="F13" s="33" t="s">
        <v>68</v>
      </c>
      <c r="G13" s="33" t="s">
        <v>68</v>
      </c>
      <c r="H13" s="33" t="s">
        <v>68</v>
      </c>
      <c r="I13" s="44"/>
      <c r="J13" s="33" t="s">
        <v>68</v>
      </c>
      <c r="K13" s="33" t="s">
        <v>68</v>
      </c>
      <c r="L13" s="33" t="s">
        <v>69</v>
      </c>
      <c r="M13" s="33" t="s">
        <v>68</v>
      </c>
      <c r="N13" s="33" t="s">
        <v>68</v>
      </c>
      <c r="O13" s="33" t="s">
        <v>68</v>
      </c>
      <c r="P13" s="45"/>
      <c r="Q13" s="33" t="s">
        <v>68</v>
      </c>
      <c r="R13" s="33" t="s">
        <v>68</v>
      </c>
      <c r="S13" s="33" t="s">
        <v>69</v>
      </c>
      <c r="T13" s="33" t="s">
        <v>68</v>
      </c>
      <c r="U13" s="33" t="s">
        <v>68</v>
      </c>
      <c r="V13" s="33" t="s">
        <v>68</v>
      </c>
      <c r="W13" s="45"/>
      <c r="X13" s="33" t="s">
        <v>68</v>
      </c>
      <c r="Y13" s="33" t="s">
        <v>68</v>
      </c>
      <c r="Z13" s="33" t="s">
        <v>69</v>
      </c>
      <c r="AA13" s="33" t="s">
        <v>68</v>
      </c>
      <c r="AB13" s="33" t="s">
        <v>68</v>
      </c>
      <c r="AC13" s="33" t="s">
        <v>68</v>
      </c>
      <c r="AD13" s="45"/>
      <c r="AE13" s="33" t="s">
        <v>68</v>
      </c>
      <c r="AF13" s="33" t="s">
        <v>68</v>
      </c>
      <c r="AG13" s="33" t="s">
        <v>68</v>
      </c>
      <c r="AH13" s="59"/>
      <c r="AI13" s="57">
        <f>COUNTIF(D13:AH13,"P")</f>
        <v>23</v>
      </c>
      <c r="AJ13" s="57">
        <f>COUNTIF(D13:AH13,"A")</f>
        <v>3</v>
      </c>
      <c r="AK13" s="57">
        <f>AI13+AJ13</f>
        <v>26</v>
      </c>
      <c r="AL13" s="57">
        <f>DAY($D$5)</f>
        <v>30</v>
      </c>
      <c r="AM13" s="58">
        <f>AI13/AK13</f>
        <v>0.884615384615385</v>
      </c>
    </row>
    <row r="17" spans="5:15"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4:15">
      <c r="D18" s="3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4:15"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</row>
    <row r="20" spans="4:15"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</row>
    <row r="21" spans="4:15"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4:15"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</row>
    <row r="23" spans="4:15"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4:15"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  <row r="25" spans="4:15"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</row>
    <row r="26" spans="4:15"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</row>
    <row r="27" spans="4:5">
      <c r="D27" s="36"/>
      <c r="E27" s="36"/>
    </row>
  </sheetData>
  <mergeCells count="12">
    <mergeCell ref="A1:AM1"/>
    <mergeCell ref="D3:F3"/>
    <mergeCell ref="G3:I3"/>
    <mergeCell ref="L3:M3"/>
    <mergeCell ref="N3:O3"/>
    <mergeCell ref="D5:E5"/>
    <mergeCell ref="F5:AM5"/>
    <mergeCell ref="I8:I13"/>
    <mergeCell ref="P8:P13"/>
    <mergeCell ref="W8:W13"/>
    <mergeCell ref="AD8:AD13"/>
    <mergeCell ref="A2:C6"/>
  </mergeCells>
  <conditionalFormatting sqref="D6:AH6">
    <cfRule type="containsText" dxfId="0" priority="3" operator="between" text="Sun">
      <formula>NOT(ISERROR(SEARCH("Sun",D6)))</formula>
    </cfRule>
    <cfRule type="containsText" dxfId="1" priority="2" operator="between" text="Sun">
      <formula>NOT(ISERROR(SEARCH("Sun",D6)))</formula>
    </cfRule>
    <cfRule type="containsText" dxfId="0" priority="1" operator="between" text="Sunday">
      <formula>NOT(ISERROR(SEARCH("Sunday",D6)))</formula>
    </cfRule>
  </conditionalFormatting>
  <conditionalFormatting sqref="E10">
    <cfRule type="containsText" dxfId="2" priority="8" operator="between" text="A">
      <formula>NOT(ISERROR(SEARCH("A",E10)))</formula>
    </cfRule>
  </conditionalFormatting>
  <conditionalFormatting sqref="D8:D9">
    <cfRule type="containsText" dxfId="3" priority="10" operator="between" text="P">
      <formula>NOT(ISERROR(SEARCH("P",D8)))</formula>
    </cfRule>
    <cfRule type="containsText" dxfId="4" priority="9" operator="between" text="P">
      <formula>NOT(ISERROR(SEARCH("P",D8)))</formula>
    </cfRule>
    <cfRule type="containsText" dxfId="5" priority="7" operator="between" text="P">
      <formula>NOT(ISERROR(SEARCH("P",D8)))</formula>
    </cfRule>
  </conditionalFormatting>
  <conditionalFormatting sqref="D8:AH8 D9:H13 J9:O13 Q9:V13 X9:AC13 AE9:AH12 AE13:AG13">
    <cfRule type="cellIs" dxfId="6" priority="15" operator="equal">
      <formula>"H"</formula>
    </cfRule>
    <cfRule type="cellIs" dxfId="7" priority="16" operator="equal">
      <formula>"A"</formula>
    </cfRule>
    <cfRule type="cellIs" dxfId="8" priority="17" operator="equal">
      <formula>"P"</formula>
    </cfRule>
    <cfRule type="expression" dxfId="9" priority="14">
      <formula>D$7="Sun"</formula>
    </cfRule>
    <cfRule type="expression" dxfId="10" priority="13">
      <formula>D$6="Sun"</formula>
    </cfRule>
    <cfRule type="expression" dxfId="9" priority="12">
      <formula>D$6="Sun"</formula>
    </cfRule>
    <cfRule type="expression" dxfId="9" priority="11">
      <formula>D$6="Sun"</formula>
    </cfRule>
    <cfRule type="containsText" dxfId="5" priority="6" operator="between" text="P">
      <formula>NOT(ISERROR(SEARCH("P",D8)))</formula>
    </cfRule>
    <cfRule type="containsText" dxfId="2" priority="5" operator="between" text="A">
      <formula>NOT(ISERROR(SEARCH("A",D8)))</formula>
    </cfRule>
    <cfRule type="containsText" dxfId="11" priority="4" operator="between" text="H">
      <formula>NOT(ISERROR(SEARCH("H",D8)))</formula>
    </cfRule>
  </conditionalFormatting>
  <dataValidations count="3">
    <dataValidation type="list" allowBlank="1" showInputMessage="1" showErrorMessage="1" sqref="E8:H8 J8:AH8 E9:H9 J9:AH9 P12 W12 AD12 AH12 D8:D9 D12:D13 E12:E13 F12:F13 G12:G13 H12:H13 I8:I12 D10:H11 J10:AH11 J12:O13 Q12:V13 X12:AC13 AE12:AG13">
      <formula1>Sheet3!$J$6:$J$8</formula1>
    </dataValidation>
    <dataValidation type="list" allowBlank="1" showInputMessage="1" showErrorMessage="1" sqref="N3:O5">
      <formula1>Sheet3!$G$4:$G$5</formula1>
    </dataValidation>
    <dataValidation type="list" allowBlank="1" showInputMessage="1" showErrorMessage="1" sqref="G3:I5">
      <formula1>Sheet3!$E$4:$E$15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J15"/>
  <sheetViews>
    <sheetView workbookViewId="0">
      <selection activeCell="J13" sqref="J13"/>
    </sheetView>
  </sheetViews>
  <sheetFormatPr defaultColWidth="9.14285714285714" defaultRowHeight="15"/>
  <sheetData>
    <row r="4" spans="5:7">
      <c r="E4" t="s">
        <v>83</v>
      </c>
      <c r="G4">
        <v>2024</v>
      </c>
    </row>
    <row r="5" spans="5:7">
      <c r="E5" t="s">
        <v>84</v>
      </c>
      <c r="G5">
        <v>2025</v>
      </c>
    </row>
    <row r="6" spans="5:10">
      <c r="E6" t="s">
        <v>85</v>
      </c>
      <c r="J6" t="s">
        <v>68</v>
      </c>
    </row>
    <row r="7" spans="5:10">
      <c r="E7" t="s">
        <v>56</v>
      </c>
      <c r="J7" t="s">
        <v>69</v>
      </c>
    </row>
    <row r="8" spans="5:10">
      <c r="E8" t="s">
        <v>86</v>
      </c>
      <c r="J8" t="s">
        <v>87</v>
      </c>
    </row>
    <row r="9" spans="5:5">
      <c r="E9" t="s">
        <v>88</v>
      </c>
    </row>
    <row r="10" spans="5:5">
      <c r="E10" t="s">
        <v>89</v>
      </c>
    </row>
    <row r="11" spans="5:5">
      <c r="E11" t="s">
        <v>90</v>
      </c>
    </row>
    <row r="12" spans="5:5">
      <c r="E12" t="s">
        <v>91</v>
      </c>
    </row>
    <row r="13" spans="5:5">
      <c r="E13" t="s">
        <v>92</v>
      </c>
    </row>
    <row r="14" spans="5:5">
      <c r="E14" t="s">
        <v>93</v>
      </c>
    </row>
    <row r="15" spans="5:5">
      <c r="E1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2025-04-30T06:23:00Z</dcterms:created>
  <dcterms:modified xsi:type="dcterms:W3CDTF">2025-05-06T16:40:04Z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C13E4BA5EFDC4553B0CB99DB6A6C43EA_13</vt:lpwstr>
  </property>
  <property fmtid="{D5CDD505-2E9C-101B-9397-08002B2CF9AE}" pid="3" name="KSOProductBuildVer">
    <vt:lpwstr>1033-12.2.0.20795</vt:lpwstr>
  </property>
</Properties>
</file>