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135"/>
  </bookViews>
  <sheets>
    <sheet name="DashBoard" sheetId="2" r:id="rId1"/>
    <sheet name="Pivotable" sheetId="6" r:id="rId2"/>
    <sheet name="Data" sheetId="1" r:id="rId3"/>
    <sheet name="Data Analysis sheet" sheetId="7" r:id="rId4"/>
  </sheets>
  <definedNames>
    <definedName name="Slicer_Month">#N/A</definedName>
    <definedName name="Slicer_Region">#N/A</definedName>
    <definedName name="Slicer_Category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<sst xmlns="http://schemas.openxmlformats.org/spreadsheetml/2006/main" count="1502" uniqueCount="621">
  <si>
    <t>SaumyaRaghavSales</t>
  </si>
  <si>
    <t>Month</t>
  </si>
  <si>
    <t>Count of Order ID</t>
  </si>
  <si>
    <t>Sum of Amount</t>
  </si>
  <si>
    <t>Sum of Quantity</t>
  </si>
  <si>
    <t>Sum of Profit</t>
  </si>
  <si>
    <t>Quarter</t>
  </si>
  <si>
    <t>Jan</t>
  </si>
  <si>
    <t>Q3</t>
  </si>
  <si>
    <t>Category</t>
  </si>
  <si>
    <t>Feb</t>
  </si>
  <si>
    <t>Q2</t>
  </si>
  <si>
    <t>Furniture</t>
  </si>
  <si>
    <t>Mar</t>
  </si>
  <si>
    <t>Q1</t>
  </si>
  <si>
    <t>Technology</t>
  </si>
  <si>
    <t>Apr</t>
  </si>
  <si>
    <t>Q4</t>
  </si>
  <si>
    <t>Office Supplies</t>
  </si>
  <si>
    <t>May</t>
  </si>
  <si>
    <t>Grand Total</t>
  </si>
  <si>
    <t>Jun</t>
  </si>
  <si>
    <t>Jul</t>
  </si>
  <si>
    <t>Aug</t>
  </si>
  <si>
    <t>Sep</t>
  </si>
  <si>
    <t>Oct</t>
  </si>
  <si>
    <t>Nov</t>
  </si>
  <si>
    <t>Dec</t>
  </si>
  <si>
    <t>Order ID</t>
  </si>
  <si>
    <t>Order Date</t>
  </si>
  <si>
    <t>Year</t>
  </si>
  <si>
    <t>Customer ID</t>
  </si>
  <si>
    <t>Region</t>
  </si>
  <si>
    <t>Customer Name</t>
  </si>
  <si>
    <t>Product</t>
  </si>
  <si>
    <t>Price</t>
  </si>
  <si>
    <t>Quantity</t>
  </si>
  <si>
    <t>Amount</t>
  </si>
  <si>
    <t>Profit</t>
  </si>
  <si>
    <t>ORD0001</t>
  </si>
  <si>
    <t>2023-09-30</t>
  </si>
  <si>
    <t>CUST5379</t>
  </si>
  <si>
    <t>East</t>
  </si>
  <si>
    <t>Rahul Yadav</t>
  </si>
  <si>
    <t>Desks</t>
  </si>
  <si>
    <t>ORD0002</t>
  </si>
  <si>
    <t>2023-09-12</t>
  </si>
  <si>
    <t>CUST7254</t>
  </si>
  <si>
    <t>Ananya Rao</t>
  </si>
  <si>
    <t>Printers</t>
  </si>
  <si>
    <t>ORD0003</t>
  </si>
  <si>
    <t>2024-05-15</t>
  </si>
  <si>
    <t>CUST3292</t>
  </si>
  <si>
    <t>South</t>
  </si>
  <si>
    <t>Karan Joshi</t>
  </si>
  <si>
    <t>Staplers</t>
  </si>
  <si>
    <t>ORD0004</t>
  </si>
  <si>
    <t>2023-03-12</t>
  </si>
  <si>
    <t>CUST7043</t>
  </si>
  <si>
    <t>Priya Verma</t>
  </si>
  <si>
    <t>Laptops</t>
  </si>
  <si>
    <t>ORD0005</t>
  </si>
  <si>
    <t>2023-07-27</t>
  </si>
  <si>
    <t>CUST9365</t>
  </si>
  <si>
    <t>North</t>
  </si>
  <si>
    <t>ORD0006</t>
  </si>
  <si>
    <t>2023-08-24</t>
  </si>
  <si>
    <t>CUST6716</t>
  </si>
  <si>
    <t>Neha Kapoor</t>
  </si>
  <si>
    <t>Monitors</t>
  </si>
  <si>
    <t>ORD0007</t>
  </si>
  <si>
    <t>2023-01-17</t>
  </si>
  <si>
    <t>CUST7304</t>
  </si>
  <si>
    <t>West</t>
  </si>
  <si>
    <t>ORD0008</t>
  </si>
  <si>
    <t>2023-02-23</t>
  </si>
  <si>
    <t>CUST3032</t>
  </si>
  <si>
    <t>ORD0009</t>
  </si>
  <si>
    <t>2023-03-13</t>
  </si>
  <si>
    <t>CUST5817</t>
  </si>
  <si>
    <t>Cabinets</t>
  </si>
  <si>
    <t>ORD0010</t>
  </si>
  <si>
    <t>2023-06-20</t>
  </si>
  <si>
    <t>CUST8547</t>
  </si>
  <si>
    <t>ORD0011</t>
  </si>
  <si>
    <t>2023-04-13</t>
  </si>
  <si>
    <t>CUST9477</t>
  </si>
  <si>
    <t>ORD0012</t>
  </si>
  <si>
    <t>2023-07-04</t>
  </si>
  <si>
    <t>CUST6466</t>
  </si>
  <si>
    <t>Simran Gill</t>
  </si>
  <si>
    <t>ORD0013</t>
  </si>
  <si>
    <t>2023-01-31</t>
  </si>
  <si>
    <t>CUST5839</t>
  </si>
  <si>
    <t>Aarav Sharma</t>
  </si>
  <si>
    <t>ORD0014</t>
  </si>
  <si>
    <t>2023-10-21</t>
  </si>
  <si>
    <t>CUST4246</t>
  </si>
  <si>
    <t>ORD0015</t>
  </si>
  <si>
    <t>2023-11-19</t>
  </si>
  <si>
    <t>CUST3161</t>
  </si>
  <si>
    <t>ORD0016</t>
  </si>
  <si>
    <t>2023-02-24</t>
  </si>
  <si>
    <t>CUST9162</t>
  </si>
  <si>
    <t>ORD0017</t>
  </si>
  <si>
    <t>2023-10-07</t>
  </si>
  <si>
    <t>CUST6259</t>
  </si>
  <si>
    <t>Isha Singh</t>
  </si>
  <si>
    <t>ORD0018</t>
  </si>
  <si>
    <t>2024-01-01</t>
  </si>
  <si>
    <t>CUST3955</t>
  </si>
  <si>
    <t>ORD0019</t>
  </si>
  <si>
    <t>2024-03-24</t>
  </si>
  <si>
    <t>CUST5352</t>
  </si>
  <si>
    <t>Pens</t>
  </si>
  <si>
    <t>ORD0020</t>
  </si>
  <si>
    <t>2024-03-29</t>
  </si>
  <si>
    <t>CUST3061</t>
  </si>
  <si>
    <t>Chairs</t>
  </si>
  <si>
    <t>ORD0021</t>
  </si>
  <si>
    <t>2023-12-15</t>
  </si>
  <si>
    <t>CUST9700</t>
  </si>
  <si>
    <t>ORD0022</t>
  </si>
  <si>
    <t>2023-02-06</t>
  </si>
  <si>
    <t>CUST9795</t>
  </si>
  <si>
    <t>ORD0023</t>
  </si>
  <si>
    <t>2024-04-29</t>
  </si>
  <si>
    <t>CUST8766</t>
  </si>
  <si>
    <t>ORD0024</t>
  </si>
  <si>
    <t>2023-02-22</t>
  </si>
  <si>
    <t>CUST2134</t>
  </si>
  <si>
    <t>ORD0025</t>
  </si>
  <si>
    <t>2023-04-09</t>
  </si>
  <si>
    <t>CUST3044</t>
  </si>
  <si>
    <t>ORD0026</t>
  </si>
  <si>
    <t>2024-01-23</t>
  </si>
  <si>
    <t>CUST2151</t>
  </si>
  <si>
    <t>ORD0027</t>
  </si>
  <si>
    <t>2023-03-18</t>
  </si>
  <si>
    <t>CUST7413</t>
  </si>
  <si>
    <t>Aditya Mehra</t>
  </si>
  <si>
    <t>ORD0028</t>
  </si>
  <si>
    <t>2024-05-11</t>
  </si>
  <si>
    <t>CUST7634</t>
  </si>
  <si>
    <t>ORD0029</t>
  </si>
  <si>
    <t>2024-03-10</t>
  </si>
  <si>
    <t>CUST4834</t>
  </si>
  <si>
    <t>ORD0030</t>
  </si>
  <si>
    <t>2023-12-28</t>
  </si>
  <si>
    <t>CUST4580</t>
  </si>
  <si>
    <t>ORD0031</t>
  </si>
  <si>
    <t>CUST6522</t>
  </si>
  <si>
    <t>ORD0032</t>
  </si>
  <si>
    <t>2024-02-26</t>
  </si>
  <si>
    <t>CUST4983</t>
  </si>
  <si>
    <t>ORD0033</t>
  </si>
  <si>
    <t>2024-03-20</t>
  </si>
  <si>
    <t>CUST2707</t>
  </si>
  <si>
    <t>ORD0034</t>
  </si>
  <si>
    <t>2023-12-31</t>
  </si>
  <si>
    <t>CUST8057</t>
  </si>
  <si>
    <t>ORD0035</t>
  </si>
  <si>
    <t>2024-04-06</t>
  </si>
  <si>
    <t>CUST5303</t>
  </si>
  <si>
    <t>ORD0036</t>
  </si>
  <si>
    <t>2024-01-31</t>
  </si>
  <si>
    <t>CUST2962</t>
  </si>
  <si>
    <t>ORD0037</t>
  </si>
  <si>
    <t>2023-11-25</t>
  </si>
  <si>
    <t>CUST9923</t>
  </si>
  <si>
    <t>ORD0038</t>
  </si>
  <si>
    <t>2023-08-26</t>
  </si>
  <si>
    <t>CUST5779</t>
  </si>
  <si>
    <t>ORD0039</t>
  </si>
  <si>
    <t>2024-04-04</t>
  </si>
  <si>
    <t>CUST2108</t>
  </si>
  <si>
    <t>ORD0040</t>
  </si>
  <si>
    <t>2023-08-30</t>
  </si>
  <si>
    <t>CUST9652</t>
  </si>
  <si>
    <t>ORD0041</t>
  </si>
  <si>
    <t>CUST8929</t>
  </si>
  <si>
    <t>ORD0042</t>
  </si>
  <si>
    <t>2023-04-22</t>
  </si>
  <si>
    <t>CUST8294</t>
  </si>
  <si>
    <t>ORD0043</t>
  </si>
  <si>
    <t>2023-06-05</t>
  </si>
  <si>
    <t>CUST6130</t>
  </si>
  <si>
    <t>ORD0044</t>
  </si>
  <si>
    <t>2024-04-15</t>
  </si>
  <si>
    <t>CUST7989</t>
  </si>
  <si>
    <t>Paper</t>
  </si>
  <si>
    <t>ORD0045</t>
  </si>
  <si>
    <t>2024-01-20</t>
  </si>
  <si>
    <t>CUST8939</t>
  </si>
  <si>
    <t>ORD0046</t>
  </si>
  <si>
    <t>2024-01-30</t>
  </si>
  <si>
    <t>CUST8247</t>
  </si>
  <si>
    <t>ORD0047</t>
  </si>
  <si>
    <t>2023-08-18</t>
  </si>
  <si>
    <t>CUST2383</t>
  </si>
  <si>
    <t>ORD0048</t>
  </si>
  <si>
    <t>2024-03-07</t>
  </si>
  <si>
    <t>CUST5735</t>
  </si>
  <si>
    <t>ORD0049</t>
  </si>
  <si>
    <t>2023-05-28</t>
  </si>
  <si>
    <t>CUST2370</t>
  </si>
  <si>
    <t>ORD0050</t>
  </si>
  <si>
    <t>2024-01-14</t>
  </si>
  <si>
    <t>CUST5053</t>
  </si>
  <si>
    <t>ORD0051</t>
  </si>
  <si>
    <t>2023-09-18</t>
  </si>
  <si>
    <t>CUST4113</t>
  </si>
  <si>
    <t>ORD0052</t>
  </si>
  <si>
    <t>2023-10-05</t>
  </si>
  <si>
    <t>CUST1597</t>
  </si>
  <si>
    <t>ORD0053</t>
  </si>
  <si>
    <t>2023-11-02</t>
  </si>
  <si>
    <t>CUST2544</t>
  </si>
  <si>
    <t>ORD0054</t>
  </si>
  <si>
    <t>2023-08-16</t>
  </si>
  <si>
    <t>CUST3817</t>
  </si>
  <si>
    <t>ORD0055</t>
  </si>
  <si>
    <t>2023-06-30</t>
  </si>
  <si>
    <t>CUST5079</t>
  </si>
  <si>
    <t>ORD0056</t>
  </si>
  <si>
    <t>2023-05-16</t>
  </si>
  <si>
    <t>CUST9318</t>
  </si>
  <si>
    <t>ORD0057</t>
  </si>
  <si>
    <t>2023-02-15</t>
  </si>
  <si>
    <t>CUST1416</t>
  </si>
  <si>
    <t>ORD0058</t>
  </si>
  <si>
    <t>2023-10-03</t>
  </si>
  <si>
    <t>CUST1201</t>
  </si>
  <si>
    <t>ORD0059</t>
  </si>
  <si>
    <t>2024-02-04</t>
  </si>
  <si>
    <t>CUST4453</t>
  </si>
  <si>
    <t>ORD0060</t>
  </si>
  <si>
    <t>2023-08-29</t>
  </si>
  <si>
    <t>CUST3113</t>
  </si>
  <si>
    <t>ORD0061</t>
  </si>
  <si>
    <t>2024-02-10</t>
  </si>
  <si>
    <t>CUST6823</t>
  </si>
  <si>
    <t>ORD0062</t>
  </si>
  <si>
    <t>2024-04-10</t>
  </si>
  <si>
    <t>CUST9961</t>
  </si>
  <si>
    <t>ORD0063</t>
  </si>
  <si>
    <t>2023-05-12</t>
  </si>
  <si>
    <t>CUST4213</t>
  </si>
  <si>
    <t>ORD0064</t>
  </si>
  <si>
    <t>2023-06-02</t>
  </si>
  <si>
    <t>CUST1607</t>
  </si>
  <si>
    <t>Rohan Patel</t>
  </si>
  <si>
    <t>ORD0065</t>
  </si>
  <si>
    <t>2023-02-01</t>
  </si>
  <si>
    <t>CUST8809</t>
  </si>
  <si>
    <t>ORD0066</t>
  </si>
  <si>
    <t>2023-11-17</t>
  </si>
  <si>
    <t>CUST5774</t>
  </si>
  <si>
    <t>ORD0067</t>
  </si>
  <si>
    <t>2023-06-07</t>
  </si>
  <si>
    <t>CUST8314</t>
  </si>
  <si>
    <t>ORD0068</t>
  </si>
  <si>
    <t>CUST4132</t>
  </si>
  <si>
    <t>ORD0069</t>
  </si>
  <si>
    <t>2024-04-03</t>
  </si>
  <si>
    <t>CUST7470</t>
  </si>
  <si>
    <t>ORD0070</t>
  </si>
  <si>
    <t>2024-03-23</t>
  </si>
  <si>
    <t>CUST6816</t>
  </si>
  <si>
    <t>ORD0071</t>
  </si>
  <si>
    <t>2023-09-02</t>
  </si>
  <si>
    <t>CUST3137</t>
  </si>
  <si>
    <t>ORD0072</t>
  </si>
  <si>
    <t>2023-11-15</t>
  </si>
  <si>
    <t>CUST4739</t>
  </si>
  <si>
    <t>ORD0073</t>
  </si>
  <si>
    <t>2023-11-20</t>
  </si>
  <si>
    <t>CUST5702</t>
  </si>
  <si>
    <t>ORD0074</t>
  </si>
  <si>
    <t>2024-05-09</t>
  </si>
  <si>
    <t>CUST8378</t>
  </si>
  <si>
    <t>ORD0075</t>
  </si>
  <si>
    <t>CUST1258</t>
  </si>
  <si>
    <t>ORD0076</t>
  </si>
  <si>
    <t>2024-04-12</t>
  </si>
  <si>
    <t>CUST1781</t>
  </si>
  <si>
    <t>ORD0077</t>
  </si>
  <si>
    <t>2023-06-18</t>
  </si>
  <si>
    <t>CUST2315</t>
  </si>
  <si>
    <t>ORD0078</t>
  </si>
  <si>
    <t>2024-04-11</t>
  </si>
  <si>
    <t>CUST2628</t>
  </si>
  <si>
    <t>ORD0079</t>
  </si>
  <si>
    <t>2023-07-31</t>
  </si>
  <si>
    <t>CUST8782</t>
  </si>
  <si>
    <t>ORD0080</t>
  </si>
  <si>
    <t>2024-04-24</t>
  </si>
  <si>
    <t>CUST9953</t>
  </si>
  <si>
    <t>ORD0081</t>
  </si>
  <si>
    <t>2024-03-12</t>
  </si>
  <si>
    <t>CUST1140</t>
  </si>
  <si>
    <t>ORD0082</t>
  </si>
  <si>
    <t>2023-02-02</t>
  </si>
  <si>
    <t>CUST1055</t>
  </si>
  <si>
    <t>ORD0083</t>
  </si>
  <si>
    <t>2024-02-06</t>
  </si>
  <si>
    <t>CUST9823</t>
  </si>
  <si>
    <t>ORD0084</t>
  </si>
  <si>
    <t>CUST7376</t>
  </si>
  <si>
    <t>ORD0085</t>
  </si>
  <si>
    <t>2024-01-27</t>
  </si>
  <si>
    <t>CUST5771</t>
  </si>
  <si>
    <t>ORD0086</t>
  </si>
  <si>
    <t>2023-09-08</t>
  </si>
  <si>
    <t>CUST3794</t>
  </si>
  <si>
    <t>ORD0087</t>
  </si>
  <si>
    <t>CUST1762</t>
  </si>
  <si>
    <t>ORD0088</t>
  </si>
  <si>
    <t>2024-02-09</t>
  </si>
  <si>
    <t>CUST3554</t>
  </si>
  <si>
    <t>ORD0089</t>
  </si>
  <si>
    <t>2023-05-14</t>
  </si>
  <si>
    <t>CUST5074</t>
  </si>
  <si>
    <t>ORD0090</t>
  </si>
  <si>
    <t>2023-07-29</t>
  </si>
  <si>
    <t>CUST5644</t>
  </si>
  <si>
    <t>ORD0091</t>
  </si>
  <si>
    <t>2024-05-12</t>
  </si>
  <si>
    <t>CUST5816</t>
  </si>
  <si>
    <t>ORD0092</t>
  </si>
  <si>
    <t>2023-08-02</t>
  </si>
  <si>
    <t>CUST1518</t>
  </si>
  <si>
    <t>ORD0093</t>
  </si>
  <si>
    <t>2023-12-04</t>
  </si>
  <si>
    <t>CUST5896</t>
  </si>
  <si>
    <t>ORD0094</t>
  </si>
  <si>
    <t>2023-08-15</t>
  </si>
  <si>
    <t>CUST9585</t>
  </si>
  <si>
    <t>ORD0095</t>
  </si>
  <si>
    <t>2023-10-14</t>
  </si>
  <si>
    <t>CUST7487</t>
  </si>
  <si>
    <t>ORD0096</t>
  </si>
  <si>
    <t>CUST8414</t>
  </si>
  <si>
    <t>ORD0097</t>
  </si>
  <si>
    <t>2023-06-01</t>
  </si>
  <si>
    <t>CUST7138</t>
  </si>
  <si>
    <t>ORD0098</t>
  </si>
  <si>
    <t>2024-01-05</t>
  </si>
  <si>
    <t>CUST5179</t>
  </si>
  <si>
    <t>ORD0099</t>
  </si>
  <si>
    <t>CUST5614</t>
  </si>
  <si>
    <t>ORD0100</t>
  </si>
  <si>
    <t>2023-02-18</t>
  </si>
  <si>
    <t>CUST3356</t>
  </si>
  <si>
    <t>ORD0101</t>
  </si>
  <si>
    <t>2023-12-10</t>
  </si>
  <si>
    <t>CUST6886</t>
  </si>
  <si>
    <t>ORD0102</t>
  </si>
  <si>
    <t>2024-04-18</t>
  </si>
  <si>
    <t>CUST5472</t>
  </si>
  <si>
    <t>ORD0103</t>
  </si>
  <si>
    <t>2023-07-02</t>
  </si>
  <si>
    <t>CUST2574</t>
  </si>
  <si>
    <t>ORD0104</t>
  </si>
  <si>
    <t>CUST9108</t>
  </si>
  <si>
    <t>ORD0105</t>
  </si>
  <si>
    <t>2023-08-04</t>
  </si>
  <si>
    <t>CUST3005</t>
  </si>
  <si>
    <t>ORD0106</t>
  </si>
  <si>
    <t>CUST3834</t>
  </si>
  <si>
    <t>ORD0107</t>
  </si>
  <si>
    <t>CUST9810</t>
  </si>
  <si>
    <t>ORD0108</t>
  </si>
  <si>
    <t>2023-07-21</t>
  </si>
  <si>
    <t>CUST9723</t>
  </si>
  <si>
    <t>ORD0109</t>
  </si>
  <si>
    <t>2023-05-10</t>
  </si>
  <si>
    <t>ORD0110</t>
  </si>
  <si>
    <t>2023-02-17</t>
  </si>
  <si>
    <t>CUST6257</t>
  </si>
  <si>
    <t>ORD0111</t>
  </si>
  <si>
    <t>2023-09-22</t>
  </si>
  <si>
    <t>CUST9457</t>
  </si>
  <si>
    <t>ORD0112</t>
  </si>
  <si>
    <t>2023-09-01</t>
  </si>
  <si>
    <t>CUST2754</t>
  </si>
  <si>
    <t>ORD0113</t>
  </si>
  <si>
    <t>CUST1797</t>
  </si>
  <si>
    <t>ORD0114</t>
  </si>
  <si>
    <t>CUST6168</t>
  </si>
  <si>
    <t>ORD0115</t>
  </si>
  <si>
    <t>2023-11-29</t>
  </si>
  <si>
    <t>CUST8879</t>
  </si>
  <si>
    <t>ORD0116</t>
  </si>
  <si>
    <t>CUST2167</t>
  </si>
  <si>
    <t>ORD0117</t>
  </si>
  <si>
    <t>CUST9455</t>
  </si>
  <si>
    <t>ORD0118</t>
  </si>
  <si>
    <t>2023-11-13</t>
  </si>
  <si>
    <t>CUST1247</t>
  </si>
  <si>
    <t>ORD0119</t>
  </si>
  <si>
    <t>2024-05-02</t>
  </si>
  <si>
    <t>CUST8986</t>
  </si>
  <si>
    <t>ORD0120</t>
  </si>
  <si>
    <t>2023-06-12</t>
  </si>
  <si>
    <t>CUST9919</t>
  </si>
  <si>
    <t>ORD0121</t>
  </si>
  <si>
    <t>2024-02-20</t>
  </si>
  <si>
    <t>CUST7556</t>
  </si>
  <si>
    <t>ORD0122</t>
  </si>
  <si>
    <t>CUST1373</t>
  </si>
  <si>
    <t>ORD0123</t>
  </si>
  <si>
    <t>CUST2866</t>
  </si>
  <si>
    <t>ORD0124</t>
  </si>
  <si>
    <t>2024-01-22</t>
  </si>
  <si>
    <t>CUST8775</t>
  </si>
  <si>
    <t>ORD0125</t>
  </si>
  <si>
    <t>2023-12-01</t>
  </si>
  <si>
    <t>CUST7992</t>
  </si>
  <si>
    <t>ORD0126</t>
  </si>
  <si>
    <t>2024-04-14</t>
  </si>
  <si>
    <t>CUST6876</t>
  </si>
  <si>
    <t>ORD0127</t>
  </si>
  <si>
    <t>2023-11-30</t>
  </si>
  <si>
    <t>CUST4669</t>
  </si>
  <si>
    <t>ORD0128</t>
  </si>
  <si>
    <t>2024-01-07</t>
  </si>
  <si>
    <t>CUST9965</t>
  </si>
  <si>
    <t>ORD0129</t>
  </si>
  <si>
    <t>CUST2346</t>
  </si>
  <si>
    <t>ORD0130</t>
  </si>
  <si>
    <t>2024-04-20</t>
  </si>
  <si>
    <t>CUST6627</t>
  </si>
  <si>
    <t>ORD0131</t>
  </si>
  <si>
    <t>2023-05-22</t>
  </si>
  <si>
    <t>CUST2936</t>
  </si>
  <si>
    <t>ORD0132</t>
  </si>
  <si>
    <t>CUST3681</t>
  </si>
  <si>
    <t>ORD0133</t>
  </si>
  <si>
    <t>2023-10-16</t>
  </si>
  <si>
    <t>CUST2420</t>
  </si>
  <si>
    <t>ORD0134</t>
  </si>
  <si>
    <t>2023-01-16</t>
  </si>
  <si>
    <t>CUST3488</t>
  </si>
  <si>
    <t>ORD0135</t>
  </si>
  <si>
    <t>CUST8875</t>
  </si>
  <si>
    <t>ORD0136</t>
  </si>
  <si>
    <t>CUST5435</t>
  </si>
  <si>
    <t>ORD0137</t>
  </si>
  <si>
    <t>2024-03-13</t>
  </si>
  <si>
    <t>CUST1266</t>
  </si>
  <si>
    <t>ORD0138</t>
  </si>
  <si>
    <t>2024-02-12</t>
  </si>
  <si>
    <t>CUST5802</t>
  </si>
  <si>
    <t>ORD0139</t>
  </si>
  <si>
    <t>2023-09-19</t>
  </si>
  <si>
    <t>CUST3921</t>
  </si>
  <si>
    <t>ORD0140</t>
  </si>
  <si>
    <t>2023-04-30</t>
  </si>
  <si>
    <t>CUST6890</t>
  </si>
  <si>
    <t>ORD0141</t>
  </si>
  <si>
    <t>2024-04-01</t>
  </si>
  <si>
    <t>CUST7290</t>
  </si>
  <si>
    <t>ORD0142</t>
  </si>
  <si>
    <t>2023-11-07</t>
  </si>
  <si>
    <t>ORD0143</t>
  </si>
  <si>
    <t>2023-07-08</t>
  </si>
  <si>
    <t>CUST7258</t>
  </si>
  <si>
    <t>ORD0144</t>
  </si>
  <si>
    <t>2023-03-02</t>
  </si>
  <si>
    <t>CUST1147</t>
  </si>
  <si>
    <t>ORD0145</t>
  </si>
  <si>
    <t>CUST2755</t>
  </si>
  <si>
    <t>ORD0146</t>
  </si>
  <si>
    <t>2023-08-05</t>
  </si>
  <si>
    <t>CUST6434</t>
  </si>
  <si>
    <t>ORD0147</t>
  </si>
  <si>
    <t>2023-07-13</t>
  </si>
  <si>
    <t>CUST6989</t>
  </si>
  <si>
    <t>ORD0148</t>
  </si>
  <si>
    <t>CUST3975</t>
  </si>
  <si>
    <t>ORD0149</t>
  </si>
  <si>
    <t>CUST4926</t>
  </si>
  <si>
    <t>ORD0150</t>
  </si>
  <si>
    <t>2023-05-17</t>
  </si>
  <si>
    <t>CUST5324</t>
  </si>
  <si>
    <t>ORD0151</t>
  </si>
  <si>
    <t>CUST7494</t>
  </si>
  <si>
    <t>ORD0152</t>
  </si>
  <si>
    <t>2023-03-30</t>
  </si>
  <si>
    <t>CUST8347</t>
  </si>
  <si>
    <t>ORD0153</t>
  </si>
  <si>
    <t>2023-12-13</t>
  </si>
  <si>
    <t>CUST5258</t>
  </si>
  <si>
    <t>ORD0154</t>
  </si>
  <si>
    <t>2023-08-10</t>
  </si>
  <si>
    <t>CUST9196</t>
  </si>
  <si>
    <t>ORD0155</t>
  </si>
  <si>
    <t>2024-02-25</t>
  </si>
  <si>
    <t>CUST1645</t>
  </si>
  <si>
    <t>ORD0156</t>
  </si>
  <si>
    <t>2023-07-30</t>
  </si>
  <si>
    <t>CUST4108</t>
  </si>
  <si>
    <t>ORD0157</t>
  </si>
  <si>
    <t>2023-03-16</t>
  </si>
  <si>
    <t>ORD0158</t>
  </si>
  <si>
    <t>2023-11-04</t>
  </si>
  <si>
    <t>CUST6692</t>
  </si>
  <si>
    <t>ORD0159</t>
  </si>
  <si>
    <t>2023-05-03</t>
  </si>
  <si>
    <t>CUST8626</t>
  </si>
  <si>
    <t>ORD0160</t>
  </si>
  <si>
    <t>2024-03-27</t>
  </si>
  <si>
    <t>CUST4696</t>
  </si>
  <si>
    <t>ORD0161</t>
  </si>
  <si>
    <t>2024-01-24</t>
  </si>
  <si>
    <t>CUST4457</t>
  </si>
  <si>
    <t>ORD0162</t>
  </si>
  <si>
    <t>CUST5691</t>
  </si>
  <si>
    <t>ORD0163</t>
  </si>
  <si>
    <t>2023-10-28</t>
  </si>
  <si>
    <t>CUST9789</t>
  </si>
  <si>
    <t>ORD0164</t>
  </si>
  <si>
    <t>CUST7018</t>
  </si>
  <si>
    <t>ORD0165</t>
  </si>
  <si>
    <t>2023-08-12</t>
  </si>
  <si>
    <t>CUST5924</t>
  </si>
  <si>
    <t>ORD0166</t>
  </si>
  <si>
    <t>2024-04-16</t>
  </si>
  <si>
    <t>CUST9246</t>
  </si>
  <si>
    <t>ORD0167</t>
  </si>
  <si>
    <t>2023-11-08</t>
  </si>
  <si>
    <t>CUST6375</t>
  </si>
  <si>
    <t>ORD0168</t>
  </si>
  <si>
    <t>CUST5805</t>
  </si>
  <si>
    <t>ORD0169</t>
  </si>
  <si>
    <t>2024-05-08</t>
  </si>
  <si>
    <t>CUST4229</t>
  </si>
  <si>
    <t>ORD0170</t>
  </si>
  <si>
    <t>2023-12-03</t>
  </si>
  <si>
    <t>CUST7366</t>
  </si>
  <si>
    <t>ORD0171</t>
  </si>
  <si>
    <t>2023-12-23</t>
  </si>
  <si>
    <t>CUST9962</t>
  </si>
  <si>
    <t>ORD0172</t>
  </si>
  <si>
    <t>2023-07-18</t>
  </si>
  <si>
    <t>CUST9357</t>
  </si>
  <si>
    <t>ORD0173</t>
  </si>
  <si>
    <t>2023-03-24</t>
  </si>
  <si>
    <t>CUST4244</t>
  </si>
  <si>
    <t>ORD0174</t>
  </si>
  <si>
    <t>2023-10-06</t>
  </si>
  <si>
    <t>CUST3250</t>
  </si>
  <si>
    <t>ORD0175</t>
  </si>
  <si>
    <t>2024-02-29</t>
  </si>
  <si>
    <t>CUST2535</t>
  </si>
  <si>
    <t>ORD0176</t>
  </si>
  <si>
    <t>2023-01-28</t>
  </si>
  <si>
    <t>CUST4328</t>
  </si>
  <si>
    <t>ORD0177</t>
  </si>
  <si>
    <t>CUST7617</t>
  </si>
  <si>
    <t>ORD0178</t>
  </si>
  <si>
    <t>2023-03-28</t>
  </si>
  <si>
    <t>CUST8284</t>
  </si>
  <si>
    <t>ORD0179</t>
  </si>
  <si>
    <t>2023-09-16</t>
  </si>
  <si>
    <t>CUST1940</t>
  </si>
  <si>
    <t>ORD0180</t>
  </si>
  <si>
    <t>2023-10-31</t>
  </si>
  <si>
    <t>CUST8309</t>
  </si>
  <si>
    <t>ORD0181</t>
  </si>
  <si>
    <t>2023-03-09</t>
  </si>
  <si>
    <t>CUST9564</t>
  </si>
  <si>
    <t>ORD0182</t>
  </si>
  <si>
    <t>CUST9523</t>
  </si>
  <si>
    <t>ORD0183</t>
  </si>
  <si>
    <t>2024-03-16</t>
  </si>
  <si>
    <t>CUST8430</t>
  </si>
  <si>
    <t>ORD0184</t>
  </si>
  <si>
    <t>2023-05-29</t>
  </si>
  <si>
    <t>CUST7688</t>
  </si>
  <si>
    <t>ORD0185</t>
  </si>
  <si>
    <t>CUST4373</t>
  </si>
  <si>
    <t>ORD0186</t>
  </si>
  <si>
    <t>2023-10-23</t>
  </si>
  <si>
    <t>CUST4414</t>
  </si>
  <si>
    <t>ORD0187</t>
  </si>
  <si>
    <t>CUST8490</t>
  </si>
  <si>
    <t>ORD0188</t>
  </si>
  <si>
    <t>2023-02-05</t>
  </si>
  <si>
    <t>CUST1141</t>
  </si>
  <si>
    <t>ORD0189</t>
  </si>
  <si>
    <t>CUST7147</t>
  </si>
  <si>
    <t>ORD0190</t>
  </si>
  <si>
    <t>CUST7299</t>
  </si>
  <si>
    <t>ORD0191</t>
  </si>
  <si>
    <t>2023-05-15</t>
  </si>
  <si>
    <t>CUST9706</t>
  </si>
  <si>
    <t>ORD0192</t>
  </si>
  <si>
    <t>2023-07-09</t>
  </si>
  <si>
    <t>CUST4172</t>
  </si>
  <si>
    <t>ORD0193</t>
  </si>
  <si>
    <t>2023-03-31</t>
  </si>
  <si>
    <t>CUST4881</t>
  </si>
  <si>
    <t>ORD0194</t>
  </si>
  <si>
    <t>2024-01-08</t>
  </si>
  <si>
    <t>CUST1798</t>
  </si>
  <si>
    <t>ORD0195</t>
  </si>
  <si>
    <t>2024-04-28</t>
  </si>
  <si>
    <t>CUST6413</t>
  </si>
  <si>
    <t>ORD0196</t>
  </si>
  <si>
    <t>CUST5934</t>
  </si>
  <si>
    <t>ORD0197</t>
  </si>
  <si>
    <t>2024-01-18</t>
  </si>
  <si>
    <t>CUST7722</t>
  </si>
  <si>
    <t>ORD0198</t>
  </si>
  <si>
    <t>CUST3011</t>
  </si>
  <si>
    <t>ORD0199</t>
  </si>
  <si>
    <t>CUST8999</t>
  </si>
  <si>
    <t>ORD0200</t>
  </si>
  <si>
    <t>CUST5213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</si>
</sst>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;&quot;₹&quot;\-#,##0"/>
    <numFmt numFmtId="181" formatCode="&quot;₹&quot;#,##0_);[Red]\(&quot;₹&quot;#,##0\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4" tint="0.8"/>
      <name val="Calibri"/>
      <charset val="134"/>
      <scheme val="minor"/>
    </font>
    <font>
      <b/>
      <i/>
      <sz val="48"/>
      <color theme="1"/>
      <name val="Cambria"/>
      <charset val="134"/>
      <scheme val="major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2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2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25" applyNumberFormat="0" applyAlignment="0" applyProtection="0">
      <alignment vertical="center"/>
    </xf>
    <xf numFmtId="0" fontId="14" fillId="13" borderId="26" applyNumberFormat="0" applyAlignment="0" applyProtection="0">
      <alignment vertical="center"/>
    </xf>
    <xf numFmtId="0" fontId="15" fillId="13" borderId="25" applyNumberFormat="0" applyAlignment="0" applyProtection="0">
      <alignment vertical="center"/>
    </xf>
    <xf numFmtId="0" fontId="16" fillId="14" borderId="27" applyNumberFormat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</cellStyleXfs>
  <cellXfs count="92">
    <xf numFmtId="0" fontId="0" fillId="0" borderId="0" xfId="0"/>
    <xf numFmtId="180" fontId="0" fillId="0" borderId="0" xfId="0" applyNumberFormat="1"/>
    <xf numFmtId="181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2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80" fontId="4" fillId="8" borderId="12" xfId="0" applyNumberFormat="1" applyFont="1" applyFill="1" applyBorder="1" applyAlignment="1">
      <alignment horizontal="center" vertical="top"/>
    </xf>
    <xf numFmtId="0" fontId="4" fillId="8" borderId="13" xfId="0" applyFont="1" applyFill="1" applyBorder="1" applyAlignment="1">
      <alignment horizontal="center" vertical="top"/>
    </xf>
    <xf numFmtId="0" fontId="4" fillId="8" borderId="14" xfId="0" applyFont="1" applyFill="1" applyBorder="1" applyAlignment="1">
      <alignment horizontal="center" vertical="top"/>
    </xf>
    <xf numFmtId="0" fontId="4" fillId="5" borderId="15" xfId="0" applyFont="1" applyFill="1" applyBorder="1" applyAlignment="1">
      <alignment horizontal="center" vertical="top"/>
    </xf>
    <xf numFmtId="0" fontId="4" fillId="5" borderId="13" xfId="0" applyFont="1" applyFill="1" applyBorder="1" applyAlignment="1">
      <alignment horizontal="center" vertical="top"/>
    </xf>
    <xf numFmtId="0" fontId="4" fillId="5" borderId="14" xfId="0" applyFont="1" applyFill="1" applyBorder="1" applyAlignment="1">
      <alignment horizontal="center" vertical="top"/>
    </xf>
    <xf numFmtId="0" fontId="4" fillId="6" borderId="15" xfId="0" applyFont="1" applyFill="1" applyBorder="1" applyAlignment="1">
      <alignment horizontal="center" vertical="top"/>
    </xf>
    <xf numFmtId="0" fontId="4" fillId="8" borderId="8" xfId="0" applyFont="1" applyFill="1" applyBorder="1" applyAlignment="1">
      <alignment horizontal="center" vertical="top"/>
    </xf>
    <xf numFmtId="0" fontId="4" fillId="8" borderId="0" xfId="0" applyFont="1" applyFill="1" applyAlignment="1">
      <alignment horizontal="center" vertical="top"/>
    </xf>
    <xf numFmtId="0" fontId="4" fillId="8" borderId="16" xfId="0" applyFont="1" applyFill="1" applyBorder="1" applyAlignment="1">
      <alignment horizontal="center" vertical="top"/>
    </xf>
    <xf numFmtId="0" fontId="4" fillId="5" borderId="17" xfId="0" applyFont="1" applyFill="1" applyBorder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0" fontId="4" fillId="5" borderId="16" xfId="0" applyFont="1" applyFill="1" applyBorder="1" applyAlignment="1">
      <alignment horizontal="center" vertical="top"/>
    </xf>
    <xf numFmtId="0" fontId="4" fillId="6" borderId="17" xfId="0" applyFont="1" applyFill="1" applyBorder="1" applyAlignment="1">
      <alignment horizontal="center" vertical="top"/>
    </xf>
    <xf numFmtId="0" fontId="4" fillId="8" borderId="9" xfId="0" applyFont="1" applyFill="1" applyBorder="1" applyAlignment="1">
      <alignment horizontal="center" vertical="top"/>
    </xf>
    <xf numFmtId="0" fontId="4" fillId="8" borderId="10" xfId="0" applyFont="1" applyFill="1" applyBorder="1" applyAlignment="1">
      <alignment horizontal="center" vertical="top"/>
    </xf>
    <xf numFmtId="0" fontId="4" fillId="8" borderId="18" xfId="0" applyFont="1" applyFill="1" applyBorder="1" applyAlignment="1">
      <alignment horizontal="center" vertical="top"/>
    </xf>
    <xf numFmtId="0" fontId="4" fillId="5" borderId="19" xfId="0" applyFont="1" applyFill="1" applyBorder="1" applyAlignment="1">
      <alignment horizontal="center" vertical="top"/>
    </xf>
    <xf numFmtId="0" fontId="4" fillId="5" borderId="10" xfId="0" applyFont="1" applyFill="1" applyBorder="1" applyAlignment="1">
      <alignment horizontal="center" vertical="top"/>
    </xf>
    <xf numFmtId="0" fontId="4" fillId="5" borderId="18" xfId="0" applyFont="1" applyFill="1" applyBorder="1" applyAlignment="1">
      <alignment horizontal="center" vertical="top"/>
    </xf>
    <xf numFmtId="0" fontId="4" fillId="6" borderId="19" xfId="0" applyFont="1" applyFill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 textRotation="9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3" fillId="4" borderId="1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1" xfId="0" applyFill="1" applyBorder="1" applyAlignment="1">
      <alignment horizontal="center"/>
    </xf>
    <xf numFmtId="0" fontId="4" fillId="6" borderId="13" xfId="0" applyFont="1" applyFill="1" applyBorder="1" applyAlignment="1">
      <alignment horizontal="center" vertical="top"/>
    </xf>
    <xf numFmtId="0" fontId="4" fillId="6" borderId="14" xfId="0" applyFont="1" applyFill="1" applyBorder="1" applyAlignment="1">
      <alignment horizontal="center" vertical="top"/>
    </xf>
    <xf numFmtId="180" fontId="4" fillId="10" borderId="15" xfId="0" applyNumberFormat="1" applyFont="1" applyFill="1" applyBorder="1" applyAlignment="1">
      <alignment horizontal="center" vertical="top"/>
    </xf>
    <xf numFmtId="0" fontId="4" fillId="10" borderId="13" xfId="0" applyFont="1" applyFill="1" applyBorder="1" applyAlignment="1">
      <alignment horizontal="center" vertical="top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4" fillId="10" borderId="17" xfId="0" applyFont="1" applyFill="1" applyBorder="1" applyAlignment="1">
      <alignment horizontal="center" vertical="top"/>
    </xf>
    <xf numFmtId="0" fontId="4" fillId="10" borderId="0" xfId="0" applyFont="1" applyFill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top"/>
    </xf>
    <xf numFmtId="0" fontId="4" fillId="6" borderId="18" xfId="0" applyFont="1" applyFill="1" applyBorder="1" applyAlignment="1">
      <alignment horizontal="center" vertical="top"/>
    </xf>
    <xf numFmtId="0" fontId="4" fillId="10" borderId="19" xfId="0" applyFont="1" applyFill="1" applyBorder="1" applyAlignment="1">
      <alignment horizontal="center" vertical="top"/>
    </xf>
    <xf numFmtId="0" fontId="4" fillId="10" borderId="10" xfId="0" applyFont="1" applyFill="1" applyBorder="1" applyAlignment="1">
      <alignment horizontal="center" vertical="top"/>
    </xf>
    <xf numFmtId="0" fontId="0" fillId="0" borderId="13" xfId="0" applyBorder="1" applyAlignment="1">
      <alignment horizontal="center" textRotation="90"/>
    </xf>
    <xf numFmtId="0" fontId="0" fillId="0" borderId="20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numFmt numFmtId="180" formatCode="&quot;₹&quot;#,##0;&quot;₹&quot;\-#,##0"/>
    </dxf>
    <dxf>
      <numFmt numFmtId="182" formatCode="&quot;₹&quot;#,##0.00_);[Red]\(&quot;₹&quot;#,##0.00\)"/>
    </dxf>
    <dxf>
      <numFmt numFmtId="181" formatCode="&quot;₹&quot;#,##0_);[Red]\(&quot;₹&quot;#,##0\)"/>
    </dxf>
    <dxf>
      <numFmt numFmtId="180" formatCode="&quot;₹&quot;#,##0;&quot;₹&quot;\-#,##0"/>
    </dxf>
    <dxf>
      <numFmt numFmtId="180" formatCode="&quot;₹&quot;#,##0;&quot;₹&quot;\-#,##0"/>
    </dxf>
    <dxf>
      <numFmt numFmtId="180" formatCode="&quot;₹&quot;#,##0;&quot;₹&quot;\-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0" formatCode="&quot;₹&quot;#,##0;&quot;₹&quot;\-#,##0"/>
    </dxf>
    <dxf>
      <numFmt numFmtId="183" formatCode="&quot;₹&quot;#,##0.00_);[Red]\(&quot;₹&quot;#,##0.00\)"/>
    </dxf>
    <dxf>
      <numFmt numFmtId="181" formatCode="&quot;₹&quot;#,##0_);[Red]\(&quot;₹&quot;#,##0\)"/>
    </dxf>
    <dxf>
      <numFmt numFmtId="180" formatCode="&quot;₹&quot;#,##0;&quot;₹&quot;\-#,##0"/>
    </dxf>
    <dxf>
      <numFmt numFmtId="180" formatCode="&quot;₹&quot;#,##0;&quot;₹&quot;\-#,##0"/>
    </dxf>
    <dxf>
      <numFmt numFmtId="180" formatCode="&quot;₹&quot;#,##0;&quot;₹&quot;\-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48249027237"/>
          <c:y val="0.0909090909090909"/>
          <c:w val="0.690058365758755"/>
          <c:h val="0.3981298701298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Pivotable!$I$4:$I$8</c:f>
              <c:strCache>
                <c:ptCount val="5"/>
                <c:pt idx="0">
                  <c:v>Q3</c:v>
                </c:pt>
                <c:pt idx="1">
                  <c:v>Q2</c:v>
                </c:pt>
                <c:pt idx="2">
                  <c:v>Q1</c:v>
                </c:pt>
                <c:pt idx="3">
                  <c:v>Q4</c:v>
                </c:pt>
                <c:pt idx="4">
                  <c:v>Grand Total</c:v>
                </c:pt>
              </c:strCache>
            </c:strRef>
          </c:cat>
          <c:val>
            <c:numRef>
              <c:f>Pivotable!$J$4:$J$8</c:f>
              <c:numCache>
                <c:formatCode>"₹"#,##0;"₹"\-#,##0</c:formatCode>
                <c:ptCount val="5"/>
                <c:pt idx="0">
                  <c:v>55946.56</c:v>
                </c:pt>
                <c:pt idx="1">
                  <c:v>66953.65</c:v>
                </c:pt>
                <c:pt idx="2">
                  <c:v>90433.81</c:v>
                </c:pt>
                <c:pt idx="3">
                  <c:v>54178.9</c:v>
                </c:pt>
                <c:pt idx="4">
                  <c:v>267512.92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96456303"/>
        <c:axId val="865297282"/>
      </c:barChart>
      <c:catAx>
        <c:axId val="8964563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297282"/>
        <c:crosses val="autoZero"/>
        <c:auto val="1"/>
        <c:lblAlgn val="ctr"/>
        <c:lblOffset val="100"/>
        <c:noMultiLvlLbl val="0"/>
      </c:catAx>
      <c:valAx>
        <c:axId val="8652972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₹&quot;#,##0;&quot;₹&quot;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4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4b691d7-aa32-4ca7-96ee-74855d0f91f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401315789473684"/>
          <c:y val="0.239583333333333"/>
          <c:w val="0.942105263157895"/>
          <c:h val="0.666666666666667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Pivotable!$N$5:$N$8</c:f>
              <c:strCache>
                <c:ptCount val="4"/>
                <c:pt idx="0">
                  <c:v>Furniture</c:v>
                </c:pt>
                <c:pt idx="1">
                  <c:v>Technology</c:v>
                </c:pt>
                <c:pt idx="2">
                  <c:v>Office Supplies</c:v>
                </c:pt>
                <c:pt idx="3">
                  <c:v>Grand Total</c:v>
                </c:pt>
              </c:strCache>
            </c:strRef>
          </c:cat>
          <c:val>
            <c:numRef>
              <c:f>Pivotable!$O$5:$O$8</c:f>
              <c:numCache>
                <c:formatCode>"₹"#,##0;"₹"\-#,##0</c:formatCode>
                <c:ptCount val="4"/>
                <c:pt idx="0">
                  <c:v>102703.74</c:v>
                </c:pt>
                <c:pt idx="1">
                  <c:v>84772.03</c:v>
                </c:pt>
                <c:pt idx="2">
                  <c:v>80037.15</c:v>
                </c:pt>
                <c:pt idx="3">
                  <c:v>267512.92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45d68ee-9469-4680-afba-ea138903094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Pivotable!$S$5:$S$8</c:f>
              <c:strCache>
                <c:ptCount val="4"/>
                <c:pt idx="0">
                  <c:v>Furniture</c:v>
                </c:pt>
                <c:pt idx="1">
                  <c:v>Technology</c:v>
                </c:pt>
                <c:pt idx="2">
                  <c:v>Office Supplies</c:v>
                </c:pt>
                <c:pt idx="3">
                  <c:v>Grand Total</c:v>
                </c:pt>
              </c:strCache>
            </c:strRef>
          </c:cat>
          <c:val>
            <c:numRef>
              <c:f>Pivotable!$T$5:$T$8</c:f>
              <c:numCache>
                <c:formatCode>General</c:formatCode>
                <c:ptCount val="4"/>
                <c:pt idx="0">
                  <c:v>409</c:v>
                </c:pt>
                <c:pt idx="1">
                  <c:v>312</c:v>
                </c:pt>
                <c:pt idx="2">
                  <c:v>355</c:v>
                </c:pt>
                <c:pt idx="3">
                  <c:v>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4507447"/>
        <c:axId val="684958742"/>
      </c:barChart>
      <c:catAx>
        <c:axId val="144507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958742"/>
        <c:crosses val="autoZero"/>
        <c:auto val="1"/>
        <c:lblAlgn val="ctr"/>
        <c:lblOffset val="100"/>
        <c:noMultiLvlLbl val="0"/>
      </c:catAx>
      <c:valAx>
        <c:axId val="684958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07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39a31d-196f-48ad-bc92-89e024a706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Pivotable!$I$4:$I$8</c:f>
              <c:strCache>
                <c:ptCount val="5"/>
                <c:pt idx="0">
                  <c:v>Q3</c:v>
                </c:pt>
                <c:pt idx="1">
                  <c:v>Q2</c:v>
                </c:pt>
                <c:pt idx="2">
                  <c:v>Q1</c:v>
                </c:pt>
                <c:pt idx="3">
                  <c:v>Q4</c:v>
                </c:pt>
                <c:pt idx="4">
                  <c:v>Grand Total</c:v>
                </c:pt>
              </c:strCache>
            </c:strRef>
          </c:cat>
          <c:val>
            <c:numRef>
              <c:f>Pivotable!$J$4:$J$8</c:f>
              <c:numCache>
                <c:formatCode>"₹"#,##0;"₹"\-#,##0</c:formatCode>
                <c:ptCount val="5"/>
                <c:pt idx="0">
                  <c:v>55946.56</c:v>
                </c:pt>
                <c:pt idx="1">
                  <c:v>66953.65</c:v>
                </c:pt>
                <c:pt idx="2">
                  <c:v>90433.81</c:v>
                </c:pt>
                <c:pt idx="3">
                  <c:v>54178.9</c:v>
                </c:pt>
                <c:pt idx="4">
                  <c:v>267512.92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96456303"/>
        <c:axId val="865297282"/>
      </c:barChart>
      <c:catAx>
        <c:axId val="8964563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297282"/>
        <c:crosses val="autoZero"/>
        <c:auto val="1"/>
        <c:lblAlgn val="ctr"/>
        <c:lblOffset val="100"/>
        <c:noMultiLvlLbl val="0"/>
      </c:catAx>
      <c:valAx>
        <c:axId val="8652972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₹&quot;#,##0;&quot;₹&quot;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4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d070b54-161b-4b38-9544-5f9ba69a5b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401315789473684"/>
          <c:y val="0.239583333333333"/>
          <c:w val="0.942105263157895"/>
          <c:h val="0.666666666666667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Pivotable!$N$5:$N$8</c:f>
              <c:strCache>
                <c:ptCount val="4"/>
                <c:pt idx="0">
                  <c:v>Furniture</c:v>
                </c:pt>
                <c:pt idx="1">
                  <c:v>Technology</c:v>
                </c:pt>
                <c:pt idx="2">
                  <c:v>Office Supplies</c:v>
                </c:pt>
                <c:pt idx="3">
                  <c:v>Grand Total</c:v>
                </c:pt>
              </c:strCache>
            </c:strRef>
          </c:cat>
          <c:val>
            <c:numRef>
              <c:f>Pivotable!$O$5:$O$8</c:f>
              <c:numCache>
                <c:formatCode>"₹"#,##0;"₹"\-#,##0</c:formatCode>
                <c:ptCount val="4"/>
                <c:pt idx="0">
                  <c:v>102703.74</c:v>
                </c:pt>
                <c:pt idx="1">
                  <c:v>84772.03</c:v>
                </c:pt>
                <c:pt idx="2">
                  <c:v>80037.15</c:v>
                </c:pt>
                <c:pt idx="3">
                  <c:v>267512.92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99a366-0c71-4e61-b8d8-9fbe00b8fed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Pivotable!$S$5:$S$8</c:f>
              <c:strCache>
                <c:ptCount val="4"/>
                <c:pt idx="0">
                  <c:v>Furniture</c:v>
                </c:pt>
                <c:pt idx="1">
                  <c:v>Technology</c:v>
                </c:pt>
                <c:pt idx="2">
                  <c:v>Office Supplies</c:v>
                </c:pt>
                <c:pt idx="3">
                  <c:v>Grand Total</c:v>
                </c:pt>
              </c:strCache>
            </c:strRef>
          </c:cat>
          <c:val>
            <c:numRef>
              <c:f>Pivotable!$T$5:$T$8</c:f>
              <c:numCache>
                <c:formatCode>General</c:formatCode>
                <c:ptCount val="4"/>
                <c:pt idx="0">
                  <c:v>409</c:v>
                </c:pt>
                <c:pt idx="1">
                  <c:v>312</c:v>
                </c:pt>
                <c:pt idx="2">
                  <c:v>355</c:v>
                </c:pt>
                <c:pt idx="3">
                  <c:v>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4507447"/>
        <c:axId val="684958742"/>
      </c:barChart>
      <c:catAx>
        <c:axId val="144507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958742"/>
        <c:crosses val="autoZero"/>
        <c:auto val="1"/>
        <c:lblAlgn val="ctr"/>
        <c:lblOffset val="100"/>
        <c:noMultiLvlLbl val="0"/>
      </c:catAx>
      <c:valAx>
        <c:axId val="684958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07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70f97e2-ac6e-4c27-8d0f-55962147b9d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Pivotable!$I$4:$I$8</c:f>
              <c:strCache>
                <c:ptCount val="5"/>
                <c:pt idx="0">
                  <c:v>Q3</c:v>
                </c:pt>
                <c:pt idx="1">
                  <c:v>Q2</c:v>
                </c:pt>
                <c:pt idx="2">
                  <c:v>Q1</c:v>
                </c:pt>
                <c:pt idx="3">
                  <c:v>Q4</c:v>
                </c:pt>
                <c:pt idx="4">
                  <c:v>Grand Total</c:v>
                </c:pt>
              </c:strCache>
            </c:strRef>
          </c:cat>
          <c:val>
            <c:numRef>
              <c:f>Pivotable!$J$4:$J$8</c:f>
              <c:numCache>
                <c:formatCode>"₹"#,##0;"₹"\-#,##0</c:formatCode>
                <c:ptCount val="5"/>
                <c:pt idx="0">
                  <c:v>55946.56</c:v>
                </c:pt>
                <c:pt idx="1">
                  <c:v>66953.65</c:v>
                </c:pt>
                <c:pt idx="2">
                  <c:v>90433.81</c:v>
                </c:pt>
                <c:pt idx="3">
                  <c:v>54178.9</c:v>
                </c:pt>
                <c:pt idx="4">
                  <c:v>267512.92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96456303"/>
        <c:axId val="865297282"/>
      </c:barChart>
      <c:catAx>
        <c:axId val="8964563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297282"/>
        <c:crosses val="autoZero"/>
        <c:auto val="1"/>
        <c:lblAlgn val="ctr"/>
        <c:lblOffset val="100"/>
        <c:noMultiLvlLbl val="0"/>
      </c:catAx>
      <c:valAx>
        <c:axId val="8652972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₹&quot;#,##0;&quot;₹&quot;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4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d070b54-161b-4b38-9544-5f9ba69a5b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401315789473684"/>
          <c:y val="0.239583333333333"/>
          <c:w val="0.942105263157895"/>
          <c:h val="0.666666666666667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Pivotable!$N$5:$N$8</c:f>
              <c:strCache>
                <c:ptCount val="4"/>
                <c:pt idx="0">
                  <c:v>Furniture</c:v>
                </c:pt>
                <c:pt idx="1">
                  <c:v>Technology</c:v>
                </c:pt>
                <c:pt idx="2">
                  <c:v>Office Supplies</c:v>
                </c:pt>
                <c:pt idx="3">
                  <c:v>Grand Total</c:v>
                </c:pt>
              </c:strCache>
            </c:strRef>
          </c:cat>
          <c:val>
            <c:numRef>
              <c:f>Pivotable!$O$5:$O$8</c:f>
              <c:numCache>
                <c:formatCode>"₹"#,##0;"₹"\-#,##0</c:formatCode>
                <c:ptCount val="4"/>
                <c:pt idx="0">
                  <c:v>102703.74</c:v>
                </c:pt>
                <c:pt idx="1">
                  <c:v>84772.03</c:v>
                </c:pt>
                <c:pt idx="2">
                  <c:v>80037.15</c:v>
                </c:pt>
                <c:pt idx="3">
                  <c:v>267512.92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99a366-0c71-4e61-b8d8-9fbe00b8fed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png"/><Relationship Id="rId8" Type="http://schemas.openxmlformats.org/officeDocument/2006/relationships/hyperlink" Target="https://www.ibef.org/industry/ecommerce" TargetMode="External"/><Relationship Id="rId7" Type="http://schemas.openxmlformats.org/officeDocument/2006/relationships/image" Target="../media/image2.png"/><Relationship Id="rId6" Type="http://schemas.openxmlformats.org/officeDocument/2006/relationships/hyperlink" Target="mailto:saumyajaan143@gmail.com" TargetMode="External"/><Relationship Id="rId5" Type="http://schemas.openxmlformats.org/officeDocument/2006/relationships/image" Target="../media/image1.png"/><Relationship Id="rId4" Type="http://schemas.openxmlformats.org/officeDocument/2006/relationships/hyperlink" Target="#'Data Analysis sheet'!A1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58420</xdr:colOff>
      <xdr:row>2</xdr:row>
      <xdr:rowOff>27940</xdr:rowOff>
    </xdr:from>
    <xdr:to>
      <xdr:col>15</xdr:col>
      <xdr:colOff>532130</xdr:colOff>
      <xdr:row>3</xdr:row>
      <xdr:rowOff>247015</xdr:rowOff>
    </xdr:to>
    <xdr:sp>
      <xdr:nvSpPr>
        <xdr:cNvPr id="2" name="Rectangles 1"/>
        <xdr:cNvSpPr/>
      </xdr:nvSpPr>
      <xdr:spPr>
        <a:xfrm>
          <a:off x="10707370" y="408940"/>
          <a:ext cx="2407285" cy="739775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1600" b="1">
              <a:ln w="15875"/>
              <a:gradFill>
                <a:gsLst>
                  <a:gs pos="0">
                    <a:schemeClr val="accent1"/>
                  </a:gs>
                  <a:gs pos="100000">
                    <a:schemeClr val="accent6"/>
                  </a:gs>
                </a:gsLst>
                <a:lin ang="2700000" scaled="0"/>
              </a:gradFill>
              <a:effectLst/>
            </a:rPr>
            <a:t>DASHBOARD</a:t>
          </a:r>
          <a:endParaRPr lang="en-US" sz="1600" b="1">
            <a:ln w="15875"/>
            <a:gradFill>
              <a:gsLst>
                <a:gs pos="0">
                  <a:schemeClr val="accent1"/>
                </a:gs>
                <a:gs pos="100000">
                  <a:schemeClr val="accent6"/>
                </a:gs>
              </a:gsLst>
              <a:lin ang="2700000" scaled="0"/>
            </a:gradFill>
            <a:effectLst/>
          </a:endParaRPr>
        </a:p>
      </xdr:txBody>
    </xdr:sp>
    <xdr:clientData/>
  </xdr:twoCellAnchor>
  <xdr:twoCellAnchor>
    <xdr:from>
      <xdr:col>1</xdr:col>
      <xdr:colOff>325120</xdr:colOff>
      <xdr:row>3</xdr:row>
      <xdr:rowOff>437515</xdr:rowOff>
    </xdr:from>
    <xdr:to>
      <xdr:col>3</xdr:col>
      <xdr:colOff>1560830</xdr:colOff>
      <xdr:row>5</xdr:row>
      <xdr:rowOff>174625</xdr:rowOff>
    </xdr:to>
    <xdr:sp>
      <xdr:nvSpPr>
        <xdr:cNvPr id="3" name="Rounded Rectangle 2"/>
        <xdr:cNvSpPr/>
      </xdr:nvSpPr>
      <xdr:spPr>
        <a:xfrm>
          <a:off x="934720" y="1339215"/>
          <a:ext cx="2454910" cy="372110"/>
        </a:xfrm>
        <a:prstGeom prst="roundRect">
          <a:avLst/>
        </a:prstGeom>
      </xdr:spPr>
      <xdr:style>
        <a:lnRef idx="2">
          <a:schemeClr val="accent1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600" b="1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Sales</a:t>
          </a:r>
          <a:endParaRPr lang="en-US" sz="1600" b="1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161925</xdr:colOff>
      <xdr:row>4</xdr:row>
      <xdr:rowOff>19685</xdr:rowOff>
    </xdr:from>
    <xdr:to>
      <xdr:col>6</xdr:col>
      <xdr:colOff>800100</xdr:colOff>
      <xdr:row>5</xdr:row>
      <xdr:rowOff>199390</xdr:rowOff>
    </xdr:to>
    <xdr:sp>
      <xdr:nvSpPr>
        <xdr:cNvPr id="4" name="Rounded Rectangle 3"/>
        <xdr:cNvSpPr/>
      </xdr:nvSpPr>
      <xdr:spPr>
        <a:xfrm>
          <a:off x="3743325" y="1365885"/>
          <a:ext cx="2266950" cy="370205"/>
        </a:xfrm>
        <a:prstGeom prst="roundRect">
          <a:avLst/>
        </a:prstGeom>
      </xdr:spPr>
      <xdr:style>
        <a:lnRef idx="2">
          <a:schemeClr val="accent1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Orders</a:t>
          </a:r>
          <a:endParaRPr lang="en-US" sz="1600" b="1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twoCellAnchor>
  <xdr:twoCellAnchor>
    <xdr:from>
      <xdr:col>7</xdr:col>
      <xdr:colOff>133350</xdr:colOff>
      <xdr:row>4</xdr:row>
      <xdr:rowOff>28575</xdr:rowOff>
    </xdr:from>
    <xdr:to>
      <xdr:col>9</xdr:col>
      <xdr:colOff>485140</xdr:colOff>
      <xdr:row>5</xdr:row>
      <xdr:rowOff>161290</xdr:rowOff>
    </xdr:to>
    <xdr:sp>
      <xdr:nvSpPr>
        <xdr:cNvPr id="5" name="Rounded Rectangle 4"/>
        <xdr:cNvSpPr/>
      </xdr:nvSpPr>
      <xdr:spPr>
        <a:xfrm>
          <a:off x="6353175" y="1374775"/>
          <a:ext cx="1923415" cy="323215"/>
        </a:xfrm>
        <a:prstGeom prst="roundRect">
          <a:avLst/>
        </a:prstGeom>
      </xdr:spPr>
      <xdr:style>
        <a:lnRef idx="2">
          <a:schemeClr val="accent1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QTY</a:t>
          </a:r>
          <a:endParaRPr lang="en-US" sz="1600" b="1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10</xdr:col>
      <xdr:colOff>67310</xdr:colOff>
      <xdr:row>4</xdr:row>
      <xdr:rowOff>38100</xdr:rowOff>
    </xdr:from>
    <xdr:to>
      <xdr:col>12</xdr:col>
      <xdr:colOff>523875</xdr:colOff>
      <xdr:row>5</xdr:row>
      <xdr:rowOff>199390</xdr:rowOff>
    </xdr:to>
    <xdr:sp>
      <xdr:nvSpPr>
        <xdr:cNvPr id="6" name="Rounded Rectangle 5"/>
        <xdr:cNvSpPr/>
      </xdr:nvSpPr>
      <xdr:spPr>
        <a:xfrm>
          <a:off x="8468360" y="1384300"/>
          <a:ext cx="2094865" cy="351790"/>
        </a:xfrm>
        <a:prstGeom prst="roundRect">
          <a:avLst/>
        </a:prstGeom>
      </xdr:spPr>
      <xdr:style>
        <a:lnRef idx="2">
          <a:schemeClr val="accent1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Profit</a:t>
          </a:r>
          <a:endParaRPr lang="en-US" sz="1600" b="1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266700</xdr:colOff>
      <xdr:row>4</xdr:row>
      <xdr:rowOff>19050</xdr:rowOff>
    </xdr:from>
    <xdr:to>
      <xdr:col>15</xdr:col>
      <xdr:colOff>1019175</xdr:colOff>
      <xdr:row>5</xdr:row>
      <xdr:rowOff>170815</xdr:rowOff>
    </xdr:to>
    <xdr:sp>
      <xdr:nvSpPr>
        <xdr:cNvPr id="7" name="Rounded Rectangle 6"/>
        <xdr:cNvSpPr/>
      </xdr:nvSpPr>
      <xdr:spPr>
        <a:xfrm>
          <a:off x="10915650" y="1365250"/>
          <a:ext cx="2686050" cy="342265"/>
        </a:xfrm>
        <a:prstGeom prst="roundRect">
          <a:avLst/>
        </a:prstGeom>
      </xdr:spPr>
      <xdr:style>
        <a:lnRef idx="2">
          <a:schemeClr val="accent1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Quatarly </a:t>
          </a:r>
          <a:r>
            <a:rPr lang="en-US" sz="160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Sales</a:t>
          </a:r>
          <a:endParaRPr lang="en-US" sz="160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twoCellAnchor>
  <xdr:twoCellAnchor>
    <xdr:from>
      <xdr:col>1</xdr:col>
      <xdr:colOff>466725</xdr:colOff>
      <xdr:row>13</xdr:row>
      <xdr:rowOff>47625</xdr:rowOff>
    </xdr:from>
    <xdr:to>
      <xdr:col>5</xdr:col>
      <xdr:colOff>171450</xdr:colOff>
      <xdr:row>16</xdr:row>
      <xdr:rowOff>75565</xdr:rowOff>
    </xdr:to>
    <xdr:sp>
      <xdr:nvSpPr>
        <xdr:cNvPr id="8" name="Rounded Rectangle 7"/>
        <xdr:cNvSpPr/>
      </xdr:nvSpPr>
      <xdr:spPr>
        <a:xfrm>
          <a:off x="1076325" y="3076575"/>
          <a:ext cx="3286125" cy="599440"/>
        </a:xfrm>
        <a:prstGeom prst="round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2000" b="1"/>
            <a:t>Category Sales</a:t>
          </a:r>
          <a:endParaRPr lang="en-US" sz="2000" b="1"/>
        </a:p>
      </xdr:txBody>
    </xdr:sp>
    <xdr:clientData/>
  </xdr:twoCellAnchor>
  <xdr:twoCellAnchor>
    <xdr:from>
      <xdr:col>6</xdr:col>
      <xdr:colOff>695960</xdr:colOff>
      <xdr:row>13</xdr:row>
      <xdr:rowOff>104775</xdr:rowOff>
    </xdr:from>
    <xdr:to>
      <xdr:col>11</xdr:col>
      <xdr:colOff>304800</xdr:colOff>
      <xdr:row>16</xdr:row>
      <xdr:rowOff>0</xdr:rowOff>
    </xdr:to>
    <xdr:sp>
      <xdr:nvSpPr>
        <xdr:cNvPr id="9" name="Rounded Rectangle 8"/>
        <xdr:cNvSpPr/>
      </xdr:nvSpPr>
      <xdr:spPr>
        <a:xfrm>
          <a:off x="5906135" y="3133725"/>
          <a:ext cx="3409315" cy="466725"/>
        </a:xfrm>
        <a:prstGeom prst="round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/>
            <a:t>QTY </a:t>
          </a:r>
          <a:r>
            <a:rPr lang="en-US" sz="2000" b="1"/>
            <a:t>Sales</a:t>
          </a:r>
          <a:endParaRPr lang="en-US" sz="2000" b="1"/>
        </a:p>
      </xdr:txBody>
    </xdr:sp>
    <xdr:clientData/>
  </xdr:twoCellAnchor>
  <xdr:twoCellAnchor>
    <xdr:from>
      <xdr:col>12</xdr:col>
      <xdr:colOff>352425</xdr:colOff>
      <xdr:row>13</xdr:row>
      <xdr:rowOff>38100</xdr:rowOff>
    </xdr:from>
    <xdr:to>
      <xdr:col>15</xdr:col>
      <xdr:colOff>1047115</xdr:colOff>
      <xdr:row>15</xdr:row>
      <xdr:rowOff>161925</xdr:rowOff>
    </xdr:to>
    <xdr:sp>
      <xdr:nvSpPr>
        <xdr:cNvPr id="10" name="Rounded Rectangle 9"/>
        <xdr:cNvSpPr/>
      </xdr:nvSpPr>
      <xdr:spPr>
        <a:xfrm>
          <a:off x="10391775" y="3067050"/>
          <a:ext cx="3237865" cy="504825"/>
        </a:xfrm>
        <a:prstGeom prst="round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/>
            <a:t>Filters</a:t>
          </a:r>
          <a:endParaRPr lang="en-US" sz="2000"/>
        </a:p>
      </xdr:txBody>
    </xdr:sp>
    <xdr:clientData/>
  </xdr:twoCellAnchor>
  <xdr:twoCellAnchor>
    <xdr:from>
      <xdr:col>13</xdr:col>
      <xdr:colOff>66040</xdr:colOff>
      <xdr:row>6</xdr:row>
      <xdr:rowOff>47625</xdr:rowOff>
    </xdr:from>
    <xdr:to>
      <xdr:col>15</xdr:col>
      <xdr:colOff>1539240</xdr:colOff>
      <xdr:row>12</xdr:row>
      <xdr:rowOff>117475</xdr:rowOff>
    </xdr:to>
    <xdr:graphicFrame>
      <xdr:nvGraphicFramePr>
        <xdr:cNvPr id="12" name="Chart 11"/>
        <xdr:cNvGraphicFramePr/>
      </xdr:nvGraphicFramePr>
      <xdr:xfrm>
        <a:off x="10714990" y="1784350"/>
        <a:ext cx="3406775" cy="1162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17</xdr:row>
      <xdr:rowOff>0</xdr:rowOff>
    </xdr:from>
    <xdr:to>
      <xdr:col>5</xdr:col>
      <xdr:colOff>854710</xdr:colOff>
      <xdr:row>27</xdr:row>
      <xdr:rowOff>76200</xdr:rowOff>
    </xdr:to>
    <xdr:graphicFrame>
      <xdr:nvGraphicFramePr>
        <xdr:cNvPr id="14" name="Chart 13"/>
        <xdr:cNvGraphicFramePr/>
      </xdr:nvGraphicFramePr>
      <xdr:xfrm>
        <a:off x="695325" y="3790950"/>
        <a:ext cx="4350385" cy="19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16</xdr:row>
      <xdr:rowOff>104140</xdr:rowOff>
    </xdr:from>
    <xdr:to>
      <xdr:col>11</xdr:col>
      <xdr:colOff>864235</xdr:colOff>
      <xdr:row>27</xdr:row>
      <xdr:rowOff>76200</xdr:rowOff>
    </xdr:to>
    <xdr:graphicFrame>
      <xdr:nvGraphicFramePr>
        <xdr:cNvPr id="15" name="Chart 14"/>
        <xdr:cNvGraphicFramePr/>
      </xdr:nvGraphicFramePr>
      <xdr:xfrm>
        <a:off x="5429250" y="3704590"/>
        <a:ext cx="4445635" cy="206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67945</xdr:colOff>
      <xdr:row>16</xdr:row>
      <xdr:rowOff>76200</xdr:rowOff>
    </xdr:from>
    <xdr:to>
      <xdr:col>13</xdr:col>
      <xdr:colOff>856615</xdr:colOff>
      <xdr:row>27</xdr:row>
      <xdr:rowOff>108585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6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7295" y="3676650"/>
              <a:ext cx="1398270" cy="2127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930910</xdr:colOff>
      <xdr:row>16</xdr:row>
      <xdr:rowOff>68580</xdr:rowOff>
    </xdr:from>
    <xdr:to>
      <xdr:col>15</xdr:col>
      <xdr:colOff>283845</xdr:colOff>
      <xdr:row>27</xdr:row>
      <xdr:rowOff>52705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9860" y="3669030"/>
              <a:ext cx="1286510" cy="2079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313690</xdr:colOff>
      <xdr:row>16</xdr:row>
      <xdr:rowOff>24765</xdr:rowOff>
    </xdr:from>
    <xdr:to>
      <xdr:col>15</xdr:col>
      <xdr:colOff>1509395</xdr:colOff>
      <xdr:row>27</xdr:row>
      <xdr:rowOff>48260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8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6215" y="3625215"/>
              <a:ext cx="1195705" cy="2118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</xdr:row>
      <xdr:rowOff>47625</xdr:rowOff>
    </xdr:from>
    <xdr:to>
      <xdr:col>0</xdr:col>
      <xdr:colOff>572770</xdr:colOff>
      <xdr:row>7</xdr:row>
      <xdr:rowOff>89535</xdr:rowOff>
    </xdr:to>
    <xdr:pic>
      <xdr:nvPicPr>
        <xdr:cNvPr id="11" name="Picture 10" descr="data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428625"/>
          <a:ext cx="563245" cy="158813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13</xdr:row>
      <xdr:rowOff>9525</xdr:rowOff>
    </xdr:from>
    <xdr:to>
      <xdr:col>1</xdr:col>
      <xdr:colOff>38100</xdr:colOff>
      <xdr:row>21</xdr:row>
      <xdr:rowOff>66675</xdr:rowOff>
    </xdr:to>
    <xdr:pic>
      <xdr:nvPicPr>
        <xdr:cNvPr id="13" name="Picture 12" descr="mails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3038475"/>
          <a:ext cx="638175" cy="15811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22</xdr:row>
      <xdr:rowOff>95250</xdr:rowOff>
    </xdr:from>
    <xdr:to>
      <xdr:col>0</xdr:col>
      <xdr:colOff>591185</xdr:colOff>
      <xdr:row>26</xdr:row>
      <xdr:rowOff>29210</xdr:rowOff>
    </xdr:to>
    <xdr:pic>
      <xdr:nvPicPr>
        <xdr:cNvPr id="16" name="Picture 15" descr="web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6675" y="4838700"/>
          <a:ext cx="524510" cy="69596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19685</xdr:rowOff>
    </xdr:from>
    <xdr:to>
      <xdr:col>3</xdr:col>
      <xdr:colOff>1731645</xdr:colOff>
      <xdr:row>3</xdr:row>
      <xdr:rowOff>405765</xdr:rowOff>
    </xdr:to>
    <xdr:pic>
      <xdr:nvPicPr>
        <xdr:cNvPr id="18" name="Picture 17" descr="images sr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19125" y="19685"/>
          <a:ext cx="2941320" cy="1287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463550</xdr:colOff>
      <xdr:row>10</xdr:row>
      <xdr:rowOff>6350</xdr:rowOff>
    </xdr:from>
    <xdr:to>
      <xdr:col>10</xdr:col>
      <xdr:colOff>593725</xdr:colOff>
      <xdr:row>24</xdr:row>
      <xdr:rowOff>82550</xdr:rowOff>
    </xdr:to>
    <xdr:graphicFrame>
      <xdr:nvGraphicFramePr>
        <xdr:cNvPr id="2" name="Chart 1"/>
        <xdr:cNvGraphicFramePr/>
      </xdr:nvGraphicFramePr>
      <xdr:xfrm>
        <a:off x="6035675" y="1911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9</xdr:row>
      <xdr:rowOff>111125</xdr:rowOff>
    </xdr:from>
    <xdr:to>
      <xdr:col>15</xdr:col>
      <xdr:colOff>463550</xdr:colOff>
      <xdr:row>23</xdr:row>
      <xdr:rowOff>187325</xdr:rowOff>
    </xdr:to>
    <xdr:graphicFrame>
      <xdr:nvGraphicFramePr>
        <xdr:cNvPr id="3" name="Chart 2"/>
        <xdr:cNvGraphicFramePr/>
      </xdr:nvGraphicFramePr>
      <xdr:xfrm>
        <a:off x="10972800" y="18256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9</xdr:row>
      <xdr:rowOff>82550</xdr:rowOff>
    </xdr:from>
    <xdr:to>
      <xdr:col>21</xdr:col>
      <xdr:colOff>368300</xdr:colOff>
      <xdr:row>23</xdr:row>
      <xdr:rowOff>158750</xdr:rowOff>
    </xdr:to>
    <xdr:graphicFrame>
      <xdr:nvGraphicFramePr>
        <xdr:cNvPr id="5" name="Chart 4"/>
        <xdr:cNvGraphicFramePr/>
      </xdr:nvGraphicFramePr>
      <xdr:xfrm>
        <a:off x="15963900" y="1797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11</xdr:row>
      <xdr:rowOff>0</xdr:rowOff>
    </xdr:from>
    <xdr:to>
      <xdr:col>15</xdr:col>
      <xdr:colOff>254000</xdr:colOff>
      <xdr:row>25</xdr:row>
      <xdr:rowOff>76200</xdr:rowOff>
    </xdr:to>
    <xdr:graphicFrame>
      <xdr:nvGraphicFramePr>
        <xdr:cNvPr id="2" name="Chart 1"/>
        <xdr:cNvGraphicFramePr/>
      </xdr:nvGraphicFramePr>
      <xdr:xfrm>
        <a:off x="6238875" y="2095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558800</xdr:colOff>
      <xdr:row>25</xdr:row>
      <xdr:rowOff>76200</xdr:rowOff>
    </xdr:to>
    <xdr:graphicFrame>
      <xdr:nvGraphicFramePr>
        <xdr:cNvPr id="3" name="Chart 2"/>
        <xdr:cNvGraphicFramePr/>
      </xdr:nvGraphicFramePr>
      <xdr:xfrm>
        <a:off x="11915775" y="2095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13.0184837963" refreshedBy="admin" recordCount="200">
  <cacheSource type="worksheet">
    <worksheetSource ref="A1:N201" sheet="Data"/>
  </cacheSource>
  <cacheFields count="14">
    <cacheField name="Order ID" numFmtId="0">
      <sharedItems count="200">
        <s v="ORD0001"/>
        <s v="ORD0002"/>
        <s v="ORD0003"/>
        <s v="ORD0004"/>
        <s v="ORD0005"/>
        <s v="ORD0006"/>
        <s v="ORD0007"/>
        <s v="ORD0008"/>
        <s v="ORD0009"/>
        <s v="ORD0010"/>
        <s v="ORD0011"/>
        <s v="ORD0012"/>
        <s v="ORD0013"/>
        <s v="ORD0014"/>
        <s v="ORD0015"/>
        <s v="ORD0016"/>
        <s v="ORD0017"/>
        <s v="ORD0018"/>
        <s v="ORD0019"/>
        <s v="ORD0020"/>
        <s v="ORD0021"/>
        <s v="ORD0022"/>
        <s v="ORD0023"/>
        <s v="ORD0024"/>
        <s v="ORD0025"/>
        <s v="ORD0026"/>
        <s v="ORD0027"/>
        <s v="ORD0028"/>
        <s v="ORD0029"/>
        <s v="ORD0030"/>
        <s v="ORD0031"/>
        <s v="ORD0032"/>
        <s v="ORD0033"/>
        <s v="ORD0034"/>
        <s v="ORD0035"/>
        <s v="ORD0036"/>
        <s v="ORD0037"/>
        <s v="ORD0038"/>
        <s v="ORD0039"/>
        <s v="ORD0040"/>
        <s v="ORD0041"/>
        <s v="ORD0042"/>
        <s v="ORD0043"/>
        <s v="ORD0044"/>
        <s v="ORD0045"/>
        <s v="ORD0046"/>
        <s v="ORD0047"/>
        <s v="ORD0048"/>
        <s v="ORD0049"/>
        <s v="ORD0050"/>
        <s v="ORD0051"/>
        <s v="ORD0052"/>
        <s v="ORD0053"/>
        <s v="ORD0054"/>
        <s v="ORD0055"/>
        <s v="ORD0056"/>
        <s v="ORD0057"/>
        <s v="ORD0058"/>
        <s v="ORD0059"/>
        <s v="ORD0060"/>
        <s v="ORD0061"/>
        <s v="ORD0062"/>
        <s v="ORD0063"/>
        <s v="ORD0064"/>
        <s v="ORD0065"/>
        <s v="ORD0066"/>
        <s v="ORD0067"/>
        <s v="ORD0068"/>
        <s v="ORD0069"/>
        <s v="ORD0070"/>
        <s v="ORD0071"/>
        <s v="ORD0072"/>
        <s v="ORD0073"/>
        <s v="ORD0074"/>
        <s v="ORD0075"/>
        <s v="ORD0076"/>
        <s v="ORD0077"/>
        <s v="ORD0078"/>
        <s v="ORD0079"/>
        <s v="ORD0080"/>
        <s v="ORD0081"/>
        <s v="ORD0082"/>
        <s v="ORD0083"/>
        <s v="ORD0084"/>
        <s v="ORD0085"/>
        <s v="ORD0086"/>
        <s v="ORD0087"/>
        <s v="ORD0088"/>
        <s v="ORD0089"/>
        <s v="ORD0090"/>
        <s v="ORD0091"/>
        <s v="ORD0092"/>
        <s v="ORD0093"/>
        <s v="ORD0094"/>
        <s v="ORD0095"/>
        <s v="ORD0096"/>
        <s v="ORD0097"/>
        <s v="ORD0098"/>
        <s v="ORD0099"/>
        <s v="ORD0100"/>
        <s v="ORD0101"/>
        <s v="ORD0102"/>
        <s v="ORD0103"/>
        <s v="ORD0104"/>
        <s v="ORD0105"/>
        <s v="ORD0106"/>
        <s v="ORD0107"/>
        <s v="ORD0108"/>
        <s v="ORD0109"/>
        <s v="ORD0110"/>
        <s v="ORD0111"/>
        <s v="ORD0112"/>
        <s v="ORD0113"/>
        <s v="ORD0114"/>
        <s v="ORD0115"/>
        <s v="ORD0116"/>
        <s v="ORD0117"/>
        <s v="ORD0118"/>
        <s v="ORD0119"/>
        <s v="ORD0120"/>
        <s v="ORD0121"/>
        <s v="ORD0122"/>
        <s v="ORD0123"/>
        <s v="ORD0124"/>
        <s v="ORD0125"/>
        <s v="ORD0126"/>
        <s v="ORD0127"/>
        <s v="ORD0128"/>
        <s v="ORD0129"/>
        <s v="ORD0130"/>
        <s v="ORD0131"/>
        <s v="ORD0132"/>
        <s v="ORD0133"/>
        <s v="ORD0134"/>
        <s v="ORD0135"/>
        <s v="ORD0136"/>
        <s v="ORD0137"/>
        <s v="ORD0138"/>
        <s v="ORD0139"/>
        <s v="ORD0140"/>
        <s v="ORD0141"/>
        <s v="ORD0142"/>
        <s v="ORD0143"/>
        <s v="ORD0144"/>
        <s v="ORD0145"/>
        <s v="ORD0146"/>
        <s v="ORD0147"/>
        <s v="ORD0148"/>
        <s v="ORD0149"/>
        <s v="ORD0150"/>
        <s v="ORD0151"/>
        <s v="ORD0152"/>
        <s v="ORD0153"/>
        <s v="ORD0154"/>
        <s v="ORD0155"/>
        <s v="ORD0156"/>
        <s v="ORD0157"/>
        <s v="ORD0158"/>
        <s v="ORD0159"/>
        <s v="ORD0160"/>
        <s v="ORD0161"/>
        <s v="ORD0162"/>
        <s v="ORD0163"/>
        <s v="ORD0164"/>
        <s v="ORD0165"/>
        <s v="ORD0166"/>
        <s v="ORD0167"/>
        <s v="ORD0168"/>
        <s v="ORD0169"/>
        <s v="ORD0170"/>
        <s v="ORD0171"/>
        <s v="ORD0172"/>
        <s v="ORD0173"/>
        <s v="ORD0174"/>
        <s v="ORD0175"/>
        <s v="ORD0176"/>
        <s v="ORD0177"/>
        <s v="ORD0178"/>
        <s v="ORD0179"/>
        <s v="ORD0180"/>
        <s v="ORD0181"/>
        <s v="ORD0182"/>
        <s v="ORD0183"/>
        <s v="ORD0184"/>
        <s v="ORD0185"/>
        <s v="ORD0186"/>
        <s v="ORD0187"/>
        <s v="ORD0188"/>
        <s v="ORD0189"/>
        <s v="ORD0190"/>
        <s v="ORD0191"/>
        <s v="ORD0192"/>
        <s v="ORD0193"/>
        <s v="ORD0194"/>
        <s v="ORD0195"/>
        <s v="ORD0196"/>
        <s v="ORD0197"/>
        <s v="ORD0198"/>
        <s v="ORD0199"/>
        <s v="ORD0200"/>
      </sharedItems>
    </cacheField>
    <cacheField name="Order Date" numFmtId="0">
      <sharedItems count="162">
        <s v="2023-09-30"/>
        <s v="2023-09-12"/>
        <s v="2024-05-15"/>
        <s v="2023-03-12"/>
        <s v="2023-07-27"/>
        <s v="2023-08-24"/>
        <s v="2023-01-17"/>
        <s v="2023-02-23"/>
        <s v="2023-03-13"/>
        <s v="2023-06-20"/>
        <s v="2023-04-13"/>
        <s v="2023-07-04"/>
        <s v="2023-01-31"/>
        <s v="2023-10-21"/>
        <s v="2023-11-19"/>
        <s v="2023-02-24"/>
        <s v="2023-10-07"/>
        <s v="2024-01-01"/>
        <s v="2024-03-24"/>
        <s v="2024-03-29"/>
        <s v="2023-12-15"/>
        <s v="2023-02-06"/>
        <s v="2024-04-29"/>
        <s v="2023-02-22"/>
        <s v="2023-04-09"/>
        <s v="2024-01-23"/>
        <s v="2023-03-18"/>
        <s v="2024-05-11"/>
        <s v="2024-03-10"/>
        <s v="2023-12-28"/>
        <s v="2024-02-26"/>
        <s v="2024-03-20"/>
        <s v="2023-12-31"/>
        <s v="2024-04-06"/>
        <s v="2024-01-31"/>
        <s v="2023-11-25"/>
        <s v="2023-08-26"/>
        <s v="2024-04-04"/>
        <s v="2023-08-30"/>
        <s v="2023-04-22"/>
        <s v="2023-06-05"/>
        <s v="2024-04-15"/>
        <s v="2024-01-20"/>
        <s v="2024-01-30"/>
        <s v="2023-08-18"/>
        <s v="2024-03-07"/>
        <s v="2023-05-28"/>
        <s v="2024-01-14"/>
        <s v="2023-09-18"/>
        <s v="2023-10-05"/>
        <s v="2023-11-02"/>
        <s v="2023-08-16"/>
        <s v="2023-06-30"/>
        <s v="2023-05-16"/>
        <s v="2023-02-15"/>
        <s v="2023-10-03"/>
        <s v="2024-02-04"/>
        <s v="2023-08-29"/>
        <s v="2024-02-10"/>
        <s v="2024-04-10"/>
        <s v="2023-05-12"/>
        <s v="2023-06-02"/>
        <s v="2023-02-01"/>
        <s v="2023-11-17"/>
        <s v="2023-06-07"/>
        <s v="2024-04-03"/>
        <s v="2024-03-23"/>
        <s v="2023-09-02"/>
        <s v="2023-11-15"/>
        <s v="2023-11-20"/>
        <s v="2024-05-09"/>
        <s v="2024-04-12"/>
        <s v="2023-06-18"/>
        <s v="2024-04-11"/>
        <s v="2023-07-31"/>
        <s v="2024-04-24"/>
        <s v="2024-03-12"/>
        <s v="2023-02-02"/>
        <s v="2024-02-06"/>
        <s v="2024-01-27"/>
        <s v="2023-09-08"/>
        <s v="2024-02-09"/>
        <s v="2023-05-14"/>
        <s v="2023-07-29"/>
        <s v="2024-05-12"/>
        <s v="2023-08-02"/>
        <s v="2023-12-04"/>
        <s v="2023-08-15"/>
        <s v="2023-10-14"/>
        <s v="2023-06-01"/>
        <s v="2024-01-05"/>
        <s v="2023-02-18"/>
        <s v="2023-12-10"/>
        <s v="2024-04-18"/>
        <s v="2023-07-02"/>
        <s v="2023-08-04"/>
        <s v="2023-07-21"/>
        <s v="2023-05-10"/>
        <s v="2023-02-17"/>
        <s v="2023-09-22"/>
        <s v="2023-09-01"/>
        <s v="2023-11-29"/>
        <s v="2023-11-13"/>
        <s v="2024-05-02"/>
        <s v="2023-06-12"/>
        <s v="2024-02-20"/>
        <s v="2024-01-22"/>
        <s v="2023-12-01"/>
        <s v="2024-04-14"/>
        <s v="2023-11-30"/>
        <s v="2024-01-07"/>
        <s v="2024-04-20"/>
        <s v="2023-05-22"/>
        <s v="2023-10-16"/>
        <s v="2023-01-16"/>
        <s v="2024-03-13"/>
        <s v="2024-02-12"/>
        <s v="2023-09-19"/>
        <s v="2023-04-30"/>
        <s v="2024-04-01"/>
        <s v="2023-11-07"/>
        <s v="2023-07-08"/>
        <s v="2023-03-02"/>
        <s v="2023-08-05"/>
        <s v="2023-07-13"/>
        <s v="2023-05-17"/>
        <s v="2023-03-30"/>
        <s v="2023-12-13"/>
        <s v="2023-08-10"/>
        <s v="2024-02-25"/>
        <s v="2023-07-30"/>
        <s v="2023-03-16"/>
        <s v="2023-11-04"/>
        <s v="2023-05-03"/>
        <s v="2024-03-27"/>
        <s v="2024-01-24"/>
        <s v="2023-10-28"/>
        <s v="2023-08-12"/>
        <s v="2024-04-16"/>
        <s v="2023-11-08"/>
        <s v="2024-05-08"/>
        <s v="2023-12-03"/>
        <s v="2023-12-23"/>
        <s v="2023-07-18"/>
        <s v="2023-03-24"/>
        <s v="2023-10-06"/>
        <s v="2024-02-29"/>
        <s v="2023-01-28"/>
        <s v="2023-03-28"/>
        <s v="2023-09-16"/>
        <s v="2023-10-31"/>
        <s v="2023-03-09"/>
        <s v="2024-03-16"/>
        <s v="2023-05-29"/>
        <s v="2023-10-23"/>
        <s v="2023-02-05"/>
        <s v="2023-05-15"/>
        <s v="2023-07-09"/>
        <s v="2023-03-31"/>
        <s v="2024-01-08"/>
        <s v="2024-04-28"/>
        <s v="2024-01-18"/>
      </sharedItems>
    </cacheField>
    <cacheField name="Month" numFmtId="0">
      <sharedItems count="12">
        <s v="Sep"/>
        <s v="May"/>
        <s v="Mar"/>
        <s v="Jul"/>
        <s v="Aug"/>
        <s v="Jan"/>
        <s v="Feb"/>
        <s v="Jun"/>
        <s v="Apr"/>
        <s v="Oct"/>
        <s v="Nov"/>
        <s v="Dec"/>
      </sharedItems>
    </cacheField>
    <cacheField name="Quarter" numFmtId="0">
      <sharedItems count="4">
        <s v="Q3"/>
        <s v="Q2"/>
        <s v="Q1"/>
        <s v="Q4"/>
      </sharedItems>
    </cacheField>
    <cacheField name="Year" numFmtId="0">
      <sharedItems containsSemiMixedTypes="0" containsString="0" containsNumber="1" containsInteger="1" minValue="0" maxValue="2024" count="2">
        <n v="2023"/>
        <n v="2024"/>
      </sharedItems>
    </cacheField>
    <cacheField name="Customer ID" numFmtId="0">
      <sharedItems count="197">
        <s v="CUST5379"/>
        <s v="CUST7254"/>
        <s v="CUST3292"/>
        <s v="CUST7043"/>
        <s v="CUST9365"/>
        <s v="CUST6716"/>
        <s v="CUST7304"/>
        <s v="CUST3032"/>
        <s v="CUST5817"/>
        <s v="CUST8547"/>
        <s v="CUST9477"/>
        <s v="CUST6466"/>
        <s v="CUST5839"/>
        <s v="CUST4246"/>
        <s v="CUST3161"/>
        <s v="CUST9162"/>
        <s v="CUST6259"/>
        <s v="CUST3955"/>
        <s v="CUST5352"/>
        <s v="CUST3061"/>
        <s v="CUST9700"/>
        <s v="CUST9795"/>
        <s v="CUST8766"/>
        <s v="CUST2134"/>
        <s v="CUST3044"/>
        <s v="CUST2151"/>
        <s v="CUST7413"/>
        <s v="CUST7634"/>
        <s v="CUST4834"/>
        <s v="CUST4580"/>
        <s v="CUST6522"/>
        <s v="CUST4983"/>
        <s v="CUST2707"/>
        <s v="CUST8057"/>
        <s v="CUST5303"/>
        <s v="CUST2962"/>
        <s v="CUST9923"/>
        <s v="CUST5779"/>
        <s v="CUST2108"/>
        <s v="CUST9652"/>
        <s v="CUST8929"/>
        <s v="CUST8294"/>
        <s v="CUST6130"/>
        <s v="CUST7989"/>
        <s v="CUST8939"/>
        <s v="CUST8247"/>
        <s v="CUST2383"/>
        <s v="CUST5735"/>
        <s v="CUST2370"/>
        <s v="CUST5053"/>
        <s v="CUST4113"/>
        <s v="CUST1597"/>
        <s v="CUST2544"/>
        <s v="CUST3817"/>
        <s v="CUST5079"/>
        <s v="CUST9318"/>
        <s v="CUST1416"/>
        <s v="CUST1201"/>
        <s v="CUST4453"/>
        <s v="CUST3113"/>
        <s v="CUST6823"/>
        <s v="CUST9961"/>
        <s v="CUST4213"/>
        <s v="CUST1607"/>
        <s v="CUST8809"/>
        <s v="CUST5774"/>
        <s v="CUST8314"/>
        <s v="CUST4132"/>
        <s v="CUST7470"/>
        <s v="CUST6816"/>
        <s v="CUST3137"/>
        <s v="CUST4739"/>
        <s v="CUST5702"/>
        <s v="CUST8378"/>
        <s v="CUST1258"/>
        <s v="CUST1781"/>
        <s v="CUST2315"/>
        <s v="CUST2628"/>
        <s v="CUST8782"/>
        <s v="CUST9953"/>
        <s v="CUST1140"/>
        <s v="CUST1055"/>
        <s v="CUST9823"/>
        <s v="CUST7376"/>
        <s v="CUST5771"/>
        <s v="CUST3794"/>
        <s v="CUST1762"/>
        <s v="CUST3554"/>
        <s v="CUST5074"/>
        <s v="CUST5644"/>
        <s v="CUST5816"/>
        <s v="CUST1518"/>
        <s v="CUST5896"/>
        <s v="CUST9585"/>
        <s v="CUST7487"/>
        <s v="CUST8414"/>
        <s v="CUST7138"/>
        <s v="CUST5179"/>
        <s v="CUST5614"/>
        <s v="CUST3356"/>
        <s v="CUST6886"/>
        <s v="CUST5472"/>
        <s v="CUST2574"/>
        <s v="CUST9108"/>
        <s v="CUST3005"/>
        <s v="CUST3834"/>
        <s v="CUST9810"/>
        <s v="CUST9723"/>
        <s v="CUST6257"/>
        <s v="CUST9457"/>
        <s v="CUST2754"/>
        <s v="CUST1797"/>
        <s v="CUST6168"/>
        <s v="CUST8879"/>
        <s v="CUST2167"/>
        <s v="CUST9455"/>
        <s v="CUST1247"/>
        <s v="CUST8986"/>
        <s v="CUST9919"/>
        <s v="CUST7556"/>
        <s v="CUST1373"/>
        <s v="CUST2866"/>
        <s v="CUST8775"/>
        <s v="CUST7992"/>
        <s v="CUST6876"/>
        <s v="CUST4669"/>
        <s v="CUST9965"/>
        <s v="CUST2346"/>
        <s v="CUST6627"/>
        <s v="CUST2936"/>
        <s v="CUST3681"/>
        <s v="CUST2420"/>
        <s v="CUST3488"/>
        <s v="CUST8875"/>
        <s v="CUST5435"/>
        <s v="CUST1266"/>
        <s v="CUST5802"/>
        <s v="CUST3921"/>
        <s v="CUST6890"/>
        <s v="CUST7290"/>
        <s v="CUST7258"/>
        <s v="CUST1147"/>
        <s v="CUST2755"/>
        <s v="CUST6434"/>
        <s v="CUST6989"/>
        <s v="CUST3975"/>
        <s v="CUST4926"/>
        <s v="CUST5324"/>
        <s v="CUST7494"/>
        <s v="CUST8347"/>
        <s v="CUST5258"/>
        <s v="CUST9196"/>
        <s v="CUST1645"/>
        <s v="CUST4108"/>
        <s v="CUST6692"/>
        <s v="CUST8626"/>
        <s v="CUST4696"/>
        <s v="CUST4457"/>
        <s v="CUST5691"/>
        <s v="CUST9789"/>
        <s v="CUST7018"/>
        <s v="CUST5924"/>
        <s v="CUST9246"/>
        <s v="CUST6375"/>
        <s v="CUST5805"/>
        <s v="CUST4229"/>
        <s v="CUST7366"/>
        <s v="CUST9962"/>
        <s v="CUST9357"/>
        <s v="CUST4244"/>
        <s v="CUST3250"/>
        <s v="CUST2535"/>
        <s v="CUST4328"/>
        <s v="CUST7617"/>
        <s v="CUST8284"/>
        <s v="CUST1940"/>
        <s v="CUST8309"/>
        <s v="CUST9564"/>
        <s v="CUST9523"/>
        <s v="CUST8430"/>
        <s v="CUST7688"/>
        <s v="CUST4373"/>
        <s v="CUST4414"/>
        <s v="CUST8490"/>
        <s v="CUST1141"/>
        <s v="CUST7147"/>
        <s v="CUST7299"/>
        <s v="CUST9706"/>
        <s v="CUST4172"/>
        <s v="CUST4881"/>
        <s v="CUST1798"/>
        <s v="CUST6413"/>
        <s v="CUST5934"/>
        <s v="CUST7722"/>
        <s v="CUST3011"/>
        <s v="CUST8999"/>
        <s v="CUST5213"/>
      </sharedItems>
    </cacheField>
    <cacheField name="Region" numFmtId="0">
      <sharedItems count="4">
        <s v="East"/>
        <s v="South"/>
        <s v="North"/>
        <s v="West"/>
      </sharedItems>
    </cacheField>
    <cacheField name="Customer Name" numFmtId="0">
      <sharedItems count="10">
        <s v="Rahul Yadav"/>
        <s v="Ananya Rao"/>
        <s v="Karan Joshi"/>
        <s v="Priya Verma"/>
        <s v="Neha Kapoor"/>
        <s v="Simran Gill"/>
        <s v="Aarav Sharma"/>
        <s v="Isha Singh"/>
        <s v="Aditya Mehra"/>
        <s v="Rohan Patel"/>
      </sharedItems>
    </cacheField>
    <cacheField name="Category" numFmtId="0">
      <sharedItems count="3">
        <s v="Furniture"/>
        <s v="Technology"/>
        <s v="Office Supplies"/>
      </sharedItems>
    </cacheField>
    <cacheField name="Product" numFmtId="0">
      <sharedItems count="9">
        <s v="Desks"/>
        <s v="Printers"/>
        <s v="Staplers"/>
        <s v="Laptops"/>
        <s v="Monitors"/>
        <s v="Cabinets"/>
        <s v="Pens"/>
        <s v="Chairs"/>
        <s v="Paper"/>
      </sharedItems>
    </cacheField>
    <cacheField name="Price" numFmtId="0">
      <sharedItems containsSemiMixedTypes="0" containsString="0" containsNumber="1" minValue="0" maxValue="499.76" count="200">
        <n v="329.5"/>
        <n v="257.13"/>
        <n v="119.03"/>
        <n v="376.05"/>
        <n v="408.12"/>
        <n v="167.2"/>
        <n v="471.68"/>
        <n v="292.39"/>
        <n v="280.24"/>
        <n v="214.56"/>
        <n v="125.99"/>
        <n v="307.87"/>
        <n v="479.15"/>
        <n v="45.08"/>
        <n v="150.57"/>
        <n v="482.65"/>
        <n v="381.85"/>
        <n v="309.84"/>
        <n v="146.67"/>
        <n v="323.6"/>
        <n v="328.49"/>
        <n v="57.61"/>
        <n v="79.59"/>
        <n v="283.83"/>
        <n v="455.38"/>
        <n v="114.79"/>
        <n v="154.29"/>
        <n v="46.28"/>
        <n v="221.47"/>
        <n v="406.42"/>
        <n v="147.62"/>
        <n v="24.57"/>
        <n v="63.81"/>
        <n v="353.33"/>
        <n v="46.31"/>
        <n v="261.27"/>
        <n v="310.78"/>
        <n v="221.3"/>
        <n v="203.26"/>
        <n v="394.7"/>
        <n v="406.53"/>
        <n v="111.59"/>
        <n v="131.07"/>
        <n v="281.9"/>
        <n v="281.26"/>
        <n v="212.79"/>
        <n v="307.95"/>
        <n v="292.46"/>
        <n v="145.84"/>
        <n v="80.01"/>
        <n v="126.54"/>
        <n v="15.27"/>
        <n v="262.61"/>
        <n v="320.19"/>
        <n v="418.84"/>
        <n v="386.65"/>
        <n v="103.39"/>
        <n v="274.87"/>
        <n v="157.26"/>
        <n v="215.97"/>
        <n v="336.49"/>
        <n v="297.04"/>
        <n v="158.11"/>
        <n v="403.9"/>
        <n v="180.84"/>
        <n v="402.57"/>
        <n v="25.91"/>
        <n v="111.02"/>
        <n v="332.18"/>
        <n v="292.4"/>
        <n v="58.92"/>
        <n v="443.48"/>
        <n v="146.1"/>
        <n v="239.95"/>
        <n v="374.9"/>
        <n v="58.38"/>
        <n v="51.42"/>
        <n v="10.37"/>
        <n v="165"/>
        <n v="466.48"/>
        <n v="98.74"/>
        <n v="451.1"/>
        <n v="52.68"/>
        <n v="428.86"/>
        <n v="213.55"/>
        <n v="345.22"/>
        <n v="409.91"/>
        <n v="343.81"/>
        <n v="373.21"/>
        <n v="416.67"/>
        <n v="337.29"/>
        <n v="152.82"/>
        <n v="398.96"/>
        <n v="218.68"/>
        <n v="471.19"/>
        <n v="54.57"/>
        <n v="159"/>
        <n v="214.33"/>
        <n v="425.56"/>
        <n v="161.47"/>
        <n v="221.56"/>
        <n v="234.43"/>
        <n v="227.67"/>
        <n v="285.7"/>
        <n v="226.99"/>
        <n v="116.2"/>
        <n v="186.75"/>
        <n v="262.28"/>
        <n v="23.46"/>
        <n v="477.73"/>
        <n v="149.23"/>
        <n v="447.97"/>
        <n v="407.78"/>
        <n v="45.49"/>
        <n v="45.63"/>
        <n v="216.89"/>
        <n v="163.67"/>
        <n v="486.32"/>
        <n v="340.34"/>
        <n v="233.3"/>
        <n v="368.37"/>
        <n v="243.81"/>
        <n v="189.87"/>
        <n v="440.98"/>
        <n v="462.9"/>
        <n v="64.12"/>
        <n v="269.87"/>
        <n v="274.28"/>
        <n v="124.93"/>
        <n v="246.3"/>
        <n v="128.9"/>
        <n v="476.45"/>
        <n v="30.32"/>
        <n v="57.91"/>
        <n v="448.85"/>
        <n v="143.8"/>
        <n v="55.99"/>
        <n v="241.41"/>
        <n v="467.39"/>
        <n v="311.47"/>
        <n v="67.98"/>
        <n v="337.3"/>
        <n v="429.73"/>
        <n v="264.77"/>
        <n v="15.46"/>
        <n v="99.04"/>
        <n v="340.86"/>
        <n v="33.23"/>
        <n v="70.29"/>
        <n v="499.76"/>
        <n v="80.83"/>
        <n v="231.09"/>
        <n v="338.42"/>
        <n v="13.96"/>
        <n v="395.44"/>
        <n v="496.81"/>
        <n v="212.43"/>
        <n v="398.84"/>
        <n v="109.1"/>
        <n v="197.32"/>
        <n v="364.37"/>
        <n v="66.01"/>
        <n v="169.35"/>
        <n v="221.22"/>
        <n v="482"/>
        <n v="328.42"/>
        <n v="433.73"/>
        <n v="112.48"/>
        <n v="122.51"/>
        <n v="454.54"/>
        <n v="222.26"/>
        <n v="289.45"/>
        <n v="311.49"/>
        <n v="444.32"/>
        <n v="367.84"/>
        <n v="67.04"/>
        <n v="414.27"/>
        <n v="130.64"/>
        <n v="180.93"/>
        <n v="171.29"/>
        <n v="168.47"/>
        <n v="270.13"/>
        <n v="256.45"/>
        <n v="13.5"/>
        <n v="187.94"/>
        <n v="405.32"/>
        <n v="70.7"/>
        <n v="355.32"/>
        <n v="42.18"/>
        <n v="379.28"/>
        <n v="235.85"/>
        <n v="170.93"/>
        <n v="491.27"/>
        <n v="219.89"/>
        <n v="394.76"/>
        <n v="176.41"/>
        <n v="368.03"/>
        <n v="316.85"/>
        <n v="89.07"/>
        <n v="367.51"/>
      </sharedItems>
    </cacheField>
    <cacheField name="Quantity" numFmtId="0">
      <sharedItems containsSemiMixedTypes="0" containsString="0" containsNumber="1" containsInteger="1" minValue="0" maxValue="10" count="10">
        <n v="9"/>
        <n v="5"/>
        <n v="3"/>
        <n v="4"/>
        <n v="8"/>
        <n v="10"/>
        <n v="2"/>
        <n v="6"/>
        <n v="7"/>
        <n v="1"/>
      </sharedItems>
    </cacheField>
    <cacheField name="Amount" numFmtId="0">
      <sharedItems containsSemiMixedTypes="0" containsString="0" containsNumber="1" minValue="0" maxValue="4791.5" count="199">
        <n v="2965.5"/>
        <n v="2314.17"/>
        <n v="595.15"/>
        <n v="1128.15"/>
        <n v="1632.48"/>
        <n v="668.8"/>
        <n v="1415.04"/>
        <n v="1169.56"/>
        <n v="840.72"/>
        <n v="858.24"/>
        <n v="629.95"/>
        <n v="2462.96"/>
        <n v="4791.5"/>
        <n v="180.32"/>
        <n v="301.14"/>
        <n v="2895.9"/>
        <n v="1527.4"/>
        <n v="619.68"/>
        <n v="1320.03"/>
        <n v="1294.4"/>
        <n v="1642.45"/>
        <n v="345.66"/>
        <n v="238.77"/>
        <n v="2270.64"/>
        <n v="1821.52"/>
        <n v="803.53"/>
        <n v="925.74"/>
        <n v="231.4"/>
        <n v="1107.35"/>
        <n v="3657.78"/>
        <n v="590.48"/>
        <n v="122.85"/>
        <n v="446.67"/>
        <n v="3179.97"/>
        <n v="416.79"/>
        <n v="261.27"/>
        <n v="1553.9"/>
        <n v="1991.7"/>
        <n v="1016.3"/>
        <n v="394.7"/>
        <n v="2439.18"/>
        <n v="334.77"/>
        <n v="917.49"/>
        <n v="281.9"/>
        <n v="562.52"/>
        <n v="212.79"/>
        <n v="923.85"/>
        <n v="2632.14"/>
        <n v="1458.4"/>
        <n v="640.08"/>
        <n v="126.54"/>
        <n v="30.54"/>
        <n v="787.83"/>
        <n v="2881.71"/>
        <n v="1675.36"/>
        <n v="2319.9"/>
        <n v="310.17"/>
        <n v="1924.09"/>
        <n v="471.78"/>
        <n v="215.97"/>
        <n v="2691.92"/>
        <n v="2376.32"/>
        <n v="1264.88"/>
        <n v="3635.1"/>
        <n v="1808.4"/>
        <n v="402.57"/>
        <n v="181.37"/>
        <n v="333.06"/>
        <n v="2989.62"/>
        <n v="584.8"/>
        <n v="294.6"/>
        <n v="2217.4"/>
        <n v="146.1"/>
        <n v="1679.65"/>
        <n v="1874.5"/>
        <n v="350.28"/>
        <n v="51.42"/>
        <n v="82.96"/>
        <n v="165"/>
        <n v="4664.8"/>
        <n v="888.66"/>
        <n v="902.2"/>
        <n v="210.72"/>
        <n v="3859.74"/>
        <n v="1708.4"/>
        <n v="3452.2"/>
        <n v="2459.46"/>
        <n v="3438.1"/>
        <n v="3732.1"/>
        <n v="3750.03"/>
        <n v="1686.45"/>
        <n v="1528.2"/>
        <n v="3590.64"/>
        <n v="1530.76"/>
        <n v="3298.33"/>
        <n v="218.28"/>
        <n v="1272"/>
        <n v="2143.3"/>
        <n v="3830.04"/>
        <n v="1130.29"/>
        <n v="443.12"/>
        <n v="1406.58"/>
        <n v="455.34"/>
        <n v="571.4"/>
        <n v="907.96"/>
        <n v="232.4"/>
        <n v="1120.5"/>
        <n v="524.56"/>
        <n v="234.6"/>
        <n v="2866.38"/>
        <n v="1193.84"/>
        <n v="4031.73"/>
        <n v="4077.8"/>
        <n v="272.94"/>
        <n v="273.78"/>
        <n v="867.56"/>
        <n v="327.34"/>
        <n v="1945.28"/>
        <n v="2042.04"/>
        <n v="2333"/>
        <n v="3315.33"/>
        <n v="1706.67"/>
        <n v="1518.96"/>
        <n v="2645.88"/>
        <n v="925.8"/>
        <n v="128.24"/>
        <n v="1889.09"/>
        <n v="1371.4"/>
        <n v="249.86"/>
        <n v="2216.7"/>
        <n v="773.4"/>
        <n v="476.45"/>
        <n v="242.56"/>
        <n v="521.19"/>
        <n v="2244.25"/>
        <n v="143.8"/>
        <n v="167.97"/>
        <n v="1207.05"/>
        <n v="934.78"/>
        <n v="311.47"/>
        <n v="543.84"/>
        <n v="3035.7"/>
        <n v="429.73"/>
        <n v="264.77"/>
        <n v="108.22"/>
        <n v="693.28"/>
        <n v="1022.58"/>
        <n v="33.23"/>
        <n v="562.32"/>
        <n v="1999.04"/>
        <n v="242.49"/>
        <n v="2079.81"/>
        <n v="1015.26"/>
        <n v="97.72"/>
        <n v="1977.2"/>
        <n v="993.62"/>
        <n v="1274.58"/>
        <n v="398.84"/>
        <n v="545.5"/>
        <n v="1381.24"/>
        <n v="1821.85"/>
        <n v="330.05"/>
        <n v="846.75"/>
        <n v="2212.2"/>
        <n v="1928"/>
        <n v="985.26"/>
        <n v="1734.92"/>
        <n v="224.96"/>
        <n v="1225.1"/>
        <n v="4545.4"/>
        <n v="2222.6"/>
        <n v="578.9"/>
        <n v="2491.92"/>
        <n v="444.32"/>
        <n v="2574.88"/>
        <n v="134.08"/>
        <n v="3314.16"/>
        <n v="783.84"/>
        <n v="1266.51"/>
        <n v="685.16"/>
        <n v="1010.82"/>
        <n v="270.13"/>
        <n v="512.9"/>
        <n v="67.5"/>
        <n v="751.76"/>
        <n v="405.32"/>
        <n v="70.7"/>
        <n v="2842.56"/>
        <n v="3034.24"/>
        <n v="2358.5"/>
        <n v="512.79"/>
        <n v="1473.81"/>
        <n v="1759.12"/>
        <n v="1973.8"/>
        <n v="529.23"/>
        <n v="2576.21"/>
        <n v="950.55"/>
        <n v="445.35"/>
        <n v="1470.04"/>
      </sharedItems>
    </cacheField>
    <cacheField name="Profit" numFmtId="0">
      <sharedItems containsSemiMixedTypes="0" containsString="0" containsNumber="1" minValue="0" maxValue="479.15" count="199">
        <n v="296.55"/>
        <n v="231.42"/>
        <n v="59.52"/>
        <n v="112.82"/>
        <n v="163.25"/>
        <n v="66.88"/>
        <n v="141.5"/>
        <n v="116.96"/>
        <n v="84.07"/>
        <n v="85.82"/>
        <n v="63"/>
        <n v="246.3"/>
        <n v="479.15"/>
        <n v="18.03"/>
        <n v="30.11"/>
        <n v="289.59"/>
        <n v="152.74"/>
        <n v="61.97"/>
        <n v="132"/>
        <n v="129.44"/>
        <n v="164.25"/>
        <n v="34.57"/>
        <n v="23.88"/>
        <n v="227.06"/>
        <n v="182.15"/>
        <n v="80.35"/>
        <n v="92.57"/>
        <n v="23.14"/>
        <n v="110.73"/>
        <n v="365.78"/>
        <n v="59.05"/>
        <n v="12.29"/>
        <n v="44.67"/>
        <n v="318"/>
        <n v="41.68"/>
        <n v="26.13"/>
        <n v="155.39"/>
        <n v="199.17"/>
        <n v="101.63"/>
        <n v="39.47"/>
        <n v="243.92"/>
        <n v="33.48"/>
        <n v="91.75"/>
        <n v="28.19"/>
        <n v="56.25"/>
        <n v="21.28"/>
        <n v="92.39"/>
        <n v="263.21"/>
        <n v="145.84"/>
        <n v="64.01"/>
        <n v="12.65"/>
        <n v="3.05"/>
        <n v="78.78"/>
        <n v="288.17"/>
        <n v="167.54"/>
        <n v="231.99"/>
        <n v="31.02"/>
        <n v="192.41"/>
        <n v="47.18"/>
        <n v="21.6"/>
        <n v="269.19"/>
        <n v="237.63"/>
        <n v="126.49"/>
        <n v="363.51"/>
        <n v="180.84"/>
        <n v="40.26"/>
        <n v="18.14"/>
        <n v="33.31"/>
        <n v="298.96"/>
        <n v="58.48"/>
        <n v="29.46"/>
        <n v="221.74"/>
        <n v="14.61"/>
        <n v="167.97"/>
        <n v="187.45"/>
        <n v="35.03"/>
        <n v="5.14"/>
        <n v="8.3"/>
        <n v="16.5"/>
        <n v="466.48"/>
        <n v="88.87"/>
        <n v="90.22"/>
        <n v="21.07"/>
        <n v="385.97"/>
        <n v="170.84"/>
        <n v="345.22"/>
        <n v="245.95"/>
        <n v="343.81"/>
        <n v="373.21"/>
        <n v="375"/>
        <n v="168.65"/>
        <n v="152.82"/>
        <n v="359.06"/>
        <n v="153.08"/>
        <n v="329.83"/>
        <n v="21.83"/>
        <n v="127.2"/>
        <n v="214.33"/>
        <n v="383"/>
        <n v="113.03"/>
        <n v="44.31"/>
        <n v="140.66"/>
        <n v="45.53"/>
        <n v="57.14"/>
        <n v="90.8"/>
        <n v="23.24"/>
        <n v="112.05"/>
        <n v="52.46"/>
        <n v="23.46"/>
        <n v="286.64"/>
        <n v="119.38"/>
        <n v="403.17"/>
        <n v="407.78"/>
        <n v="27.29"/>
        <n v="27.38"/>
        <n v="86.76"/>
        <n v="32.73"/>
        <n v="194.53"/>
        <n v="204.2"/>
        <n v="233.3"/>
        <n v="331.53"/>
        <n v="170.67"/>
        <n v="151.9"/>
        <n v="264.59"/>
        <n v="92.58"/>
        <n v="12.82"/>
        <n v="188.91"/>
        <n v="137.14"/>
        <n v="24.99"/>
        <n v="221.67"/>
        <n v="77.34"/>
        <n v="47.65"/>
        <n v="24.26"/>
        <n v="52.12"/>
        <n v="224.43"/>
        <n v="14.38"/>
        <n v="16.8"/>
        <n v="120.7"/>
        <n v="93.48"/>
        <n v="31.15"/>
        <n v="54.38"/>
        <n v="303.57"/>
        <n v="42.97"/>
        <n v="26.48"/>
        <n v="10.82"/>
        <n v="69.33"/>
        <n v="102.26"/>
        <n v="3.32"/>
        <n v="56.23"/>
        <n v="199.9"/>
        <n v="24.25"/>
        <n v="207.98"/>
        <n v="101.53"/>
        <n v="9.77"/>
        <n v="197.72"/>
        <n v="99.36"/>
        <n v="127.46"/>
        <n v="39.88"/>
        <n v="54.55"/>
        <n v="138.12"/>
        <n v="182.19"/>
        <n v="33.01"/>
        <n v="84.68"/>
        <n v="221.22"/>
        <n v="192.8"/>
        <n v="98.53"/>
        <n v="173.49"/>
        <n v="22.5"/>
        <n v="122.51"/>
        <n v="454.54"/>
        <n v="222.26"/>
        <n v="57.89"/>
        <n v="249.19"/>
        <n v="44.43"/>
        <n v="257.49"/>
        <n v="13.41"/>
        <n v="331.42"/>
        <n v="78.38"/>
        <n v="126.65"/>
        <n v="68.52"/>
        <n v="101.08"/>
        <n v="27.01"/>
        <n v="51.29"/>
        <n v="6.75"/>
        <n v="75.18"/>
        <n v="40.53"/>
        <n v="7.07"/>
        <n v="284.26"/>
        <n v="303.42"/>
        <n v="235.85"/>
        <n v="51.28"/>
        <n v="147.38"/>
        <n v="175.91"/>
        <n v="197.38"/>
        <n v="52.92"/>
        <n v="257.62"/>
        <n v="95.06"/>
        <n v="44.54"/>
        <n v="14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1"/>
    <x v="0"/>
    <x v="1"/>
    <x v="1"/>
    <x v="1"/>
    <x v="1"/>
    <x v="0"/>
    <x v="1"/>
    <x v="1"/>
  </r>
  <r>
    <x v="2"/>
    <x v="2"/>
    <x v="1"/>
    <x v="1"/>
    <x v="1"/>
    <x v="2"/>
    <x v="1"/>
    <x v="2"/>
    <x v="2"/>
    <x v="2"/>
    <x v="2"/>
    <x v="1"/>
    <x v="2"/>
    <x v="2"/>
  </r>
  <r>
    <x v="3"/>
    <x v="3"/>
    <x v="2"/>
    <x v="2"/>
    <x v="0"/>
    <x v="3"/>
    <x v="0"/>
    <x v="3"/>
    <x v="1"/>
    <x v="3"/>
    <x v="3"/>
    <x v="2"/>
    <x v="3"/>
    <x v="3"/>
  </r>
  <r>
    <x v="4"/>
    <x v="4"/>
    <x v="3"/>
    <x v="0"/>
    <x v="0"/>
    <x v="4"/>
    <x v="2"/>
    <x v="3"/>
    <x v="2"/>
    <x v="2"/>
    <x v="4"/>
    <x v="3"/>
    <x v="4"/>
    <x v="4"/>
  </r>
  <r>
    <x v="5"/>
    <x v="5"/>
    <x v="4"/>
    <x v="0"/>
    <x v="0"/>
    <x v="5"/>
    <x v="0"/>
    <x v="4"/>
    <x v="1"/>
    <x v="4"/>
    <x v="5"/>
    <x v="3"/>
    <x v="5"/>
    <x v="5"/>
  </r>
  <r>
    <x v="6"/>
    <x v="6"/>
    <x v="5"/>
    <x v="2"/>
    <x v="0"/>
    <x v="6"/>
    <x v="3"/>
    <x v="1"/>
    <x v="1"/>
    <x v="1"/>
    <x v="6"/>
    <x v="2"/>
    <x v="6"/>
    <x v="6"/>
  </r>
  <r>
    <x v="7"/>
    <x v="7"/>
    <x v="6"/>
    <x v="2"/>
    <x v="0"/>
    <x v="7"/>
    <x v="2"/>
    <x v="3"/>
    <x v="2"/>
    <x v="2"/>
    <x v="7"/>
    <x v="3"/>
    <x v="7"/>
    <x v="7"/>
  </r>
  <r>
    <x v="8"/>
    <x v="8"/>
    <x v="2"/>
    <x v="2"/>
    <x v="0"/>
    <x v="8"/>
    <x v="0"/>
    <x v="3"/>
    <x v="0"/>
    <x v="5"/>
    <x v="8"/>
    <x v="2"/>
    <x v="8"/>
    <x v="8"/>
  </r>
  <r>
    <x v="9"/>
    <x v="9"/>
    <x v="7"/>
    <x v="1"/>
    <x v="0"/>
    <x v="9"/>
    <x v="2"/>
    <x v="0"/>
    <x v="1"/>
    <x v="4"/>
    <x v="9"/>
    <x v="3"/>
    <x v="9"/>
    <x v="9"/>
  </r>
  <r>
    <x v="10"/>
    <x v="10"/>
    <x v="8"/>
    <x v="1"/>
    <x v="0"/>
    <x v="10"/>
    <x v="2"/>
    <x v="1"/>
    <x v="0"/>
    <x v="0"/>
    <x v="10"/>
    <x v="1"/>
    <x v="10"/>
    <x v="10"/>
  </r>
  <r>
    <x v="11"/>
    <x v="11"/>
    <x v="3"/>
    <x v="0"/>
    <x v="0"/>
    <x v="11"/>
    <x v="0"/>
    <x v="5"/>
    <x v="1"/>
    <x v="3"/>
    <x v="11"/>
    <x v="4"/>
    <x v="11"/>
    <x v="11"/>
  </r>
  <r>
    <x v="12"/>
    <x v="12"/>
    <x v="5"/>
    <x v="2"/>
    <x v="0"/>
    <x v="12"/>
    <x v="2"/>
    <x v="6"/>
    <x v="0"/>
    <x v="0"/>
    <x v="12"/>
    <x v="5"/>
    <x v="12"/>
    <x v="12"/>
  </r>
  <r>
    <x v="13"/>
    <x v="13"/>
    <x v="9"/>
    <x v="3"/>
    <x v="0"/>
    <x v="13"/>
    <x v="3"/>
    <x v="5"/>
    <x v="1"/>
    <x v="3"/>
    <x v="13"/>
    <x v="3"/>
    <x v="13"/>
    <x v="13"/>
  </r>
  <r>
    <x v="14"/>
    <x v="14"/>
    <x v="10"/>
    <x v="3"/>
    <x v="0"/>
    <x v="14"/>
    <x v="0"/>
    <x v="3"/>
    <x v="1"/>
    <x v="1"/>
    <x v="14"/>
    <x v="6"/>
    <x v="14"/>
    <x v="14"/>
  </r>
  <r>
    <x v="15"/>
    <x v="15"/>
    <x v="6"/>
    <x v="2"/>
    <x v="0"/>
    <x v="15"/>
    <x v="0"/>
    <x v="6"/>
    <x v="1"/>
    <x v="4"/>
    <x v="15"/>
    <x v="7"/>
    <x v="15"/>
    <x v="15"/>
  </r>
  <r>
    <x v="16"/>
    <x v="16"/>
    <x v="9"/>
    <x v="3"/>
    <x v="0"/>
    <x v="16"/>
    <x v="2"/>
    <x v="7"/>
    <x v="1"/>
    <x v="4"/>
    <x v="16"/>
    <x v="3"/>
    <x v="16"/>
    <x v="16"/>
  </r>
  <r>
    <x v="17"/>
    <x v="17"/>
    <x v="5"/>
    <x v="2"/>
    <x v="1"/>
    <x v="17"/>
    <x v="2"/>
    <x v="5"/>
    <x v="1"/>
    <x v="4"/>
    <x v="17"/>
    <x v="6"/>
    <x v="17"/>
    <x v="17"/>
  </r>
  <r>
    <x v="18"/>
    <x v="18"/>
    <x v="2"/>
    <x v="2"/>
    <x v="1"/>
    <x v="18"/>
    <x v="1"/>
    <x v="5"/>
    <x v="2"/>
    <x v="6"/>
    <x v="18"/>
    <x v="0"/>
    <x v="18"/>
    <x v="18"/>
  </r>
  <r>
    <x v="19"/>
    <x v="19"/>
    <x v="2"/>
    <x v="2"/>
    <x v="1"/>
    <x v="19"/>
    <x v="3"/>
    <x v="6"/>
    <x v="0"/>
    <x v="7"/>
    <x v="19"/>
    <x v="3"/>
    <x v="19"/>
    <x v="19"/>
  </r>
  <r>
    <x v="20"/>
    <x v="20"/>
    <x v="11"/>
    <x v="3"/>
    <x v="0"/>
    <x v="20"/>
    <x v="0"/>
    <x v="2"/>
    <x v="1"/>
    <x v="3"/>
    <x v="20"/>
    <x v="1"/>
    <x v="20"/>
    <x v="20"/>
  </r>
  <r>
    <x v="21"/>
    <x v="21"/>
    <x v="6"/>
    <x v="2"/>
    <x v="0"/>
    <x v="21"/>
    <x v="0"/>
    <x v="4"/>
    <x v="1"/>
    <x v="1"/>
    <x v="21"/>
    <x v="7"/>
    <x v="21"/>
    <x v="21"/>
  </r>
  <r>
    <x v="22"/>
    <x v="22"/>
    <x v="8"/>
    <x v="1"/>
    <x v="1"/>
    <x v="22"/>
    <x v="1"/>
    <x v="1"/>
    <x v="1"/>
    <x v="4"/>
    <x v="22"/>
    <x v="2"/>
    <x v="22"/>
    <x v="22"/>
  </r>
  <r>
    <x v="23"/>
    <x v="23"/>
    <x v="6"/>
    <x v="2"/>
    <x v="0"/>
    <x v="23"/>
    <x v="1"/>
    <x v="4"/>
    <x v="1"/>
    <x v="3"/>
    <x v="23"/>
    <x v="4"/>
    <x v="23"/>
    <x v="23"/>
  </r>
  <r>
    <x v="24"/>
    <x v="24"/>
    <x v="8"/>
    <x v="1"/>
    <x v="0"/>
    <x v="24"/>
    <x v="3"/>
    <x v="0"/>
    <x v="0"/>
    <x v="0"/>
    <x v="24"/>
    <x v="3"/>
    <x v="24"/>
    <x v="24"/>
  </r>
  <r>
    <x v="25"/>
    <x v="25"/>
    <x v="5"/>
    <x v="2"/>
    <x v="1"/>
    <x v="25"/>
    <x v="3"/>
    <x v="5"/>
    <x v="2"/>
    <x v="6"/>
    <x v="25"/>
    <x v="8"/>
    <x v="25"/>
    <x v="25"/>
  </r>
  <r>
    <x v="26"/>
    <x v="26"/>
    <x v="2"/>
    <x v="2"/>
    <x v="0"/>
    <x v="26"/>
    <x v="3"/>
    <x v="8"/>
    <x v="0"/>
    <x v="7"/>
    <x v="26"/>
    <x v="7"/>
    <x v="26"/>
    <x v="26"/>
  </r>
  <r>
    <x v="27"/>
    <x v="27"/>
    <x v="1"/>
    <x v="1"/>
    <x v="1"/>
    <x v="27"/>
    <x v="2"/>
    <x v="6"/>
    <x v="0"/>
    <x v="7"/>
    <x v="27"/>
    <x v="1"/>
    <x v="27"/>
    <x v="27"/>
  </r>
  <r>
    <x v="28"/>
    <x v="28"/>
    <x v="2"/>
    <x v="2"/>
    <x v="1"/>
    <x v="28"/>
    <x v="0"/>
    <x v="3"/>
    <x v="2"/>
    <x v="6"/>
    <x v="28"/>
    <x v="1"/>
    <x v="28"/>
    <x v="28"/>
  </r>
  <r>
    <x v="29"/>
    <x v="29"/>
    <x v="11"/>
    <x v="3"/>
    <x v="0"/>
    <x v="29"/>
    <x v="2"/>
    <x v="0"/>
    <x v="0"/>
    <x v="5"/>
    <x v="29"/>
    <x v="0"/>
    <x v="29"/>
    <x v="29"/>
  </r>
  <r>
    <x v="30"/>
    <x v="29"/>
    <x v="11"/>
    <x v="3"/>
    <x v="0"/>
    <x v="30"/>
    <x v="0"/>
    <x v="3"/>
    <x v="2"/>
    <x v="6"/>
    <x v="30"/>
    <x v="3"/>
    <x v="30"/>
    <x v="30"/>
  </r>
  <r>
    <x v="31"/>
    <x v="30"/>
    <x v="6"/>
    <x v="2"/>
    <x v="1"/>
    <x v="31"/>
    <x v="2"/>
    <x v="5"/>
    <x v="0"/>
    <x v="5"/>
    <x v="31"/>
    <x v="1"/>
    <x v="31"/>
    <x v="31"/>
  </r>
  <r>
    <x v="32"/>
    <x v="31"/>
    <x v="2"/>
    <x v="2"/>
    <x v="1"/>
    <x v="32"/>
    <x v="2"/>
    <x v="7"/>
    <x v="1"/>
    <x v="3"/>
    <x v="32"/>
    <x v="8"/>
    <x v="32"/>
    <x v="32"/>
  </r>
  <r>
    <x v="33"/>
    <x v="32"/>
    <x v="11"/>
    <x v="3"/>
    <x v="0"/>
    <x v="33"/>
    <x v="1"/>
    <x v="2"/>
    <x v="2"/>
    <x v="6"/>
    <x v="33"/>
    <x v="0"/>
    <x v="33"/>
    <x v="33"/>
  </r>
  <r>
    <x v="34"/>
    <x v="33"/>
    <x v="8"/>
    <x v="1"/>
    <x v="1"/>
    <x v="34"/>
    <x v="2"/>
    <x v="8"/>
    <x v="0"/>
    <x v="0"/>
    <x v="34"/>
    <x v="0"/>
    <x v="34"/>
    <x v="34"/>
  </r>
  <r>
    <x v="35"/>
    <x v="34"/>
    <x v="5"/>
    <x v="2"/>
    <x v="1"/>
    <x v="35"/>
    <x v="3"/>
    <x v="8"/>
    <x v="0"/>
    <x v="5"/>
    <x v="35"/>
    <x v="9"/>
    <x v="35"/>
    <x v="35"/>
  </r>
  <r>
    <x v="36"/>
    <x v="35"/>
    <x v="10"/>
    <x v="3"/>
    <x v="0"/>
    <x v="36"/>
    <x v="2"/>
    <x v="4"/>
    <x v="0"/>
    <x v="0"/>
    <x v="36"/>
    <x v="1"/>
    <x v="36"/>
    <x v="36"/>
  </r>
  <r>
    <x v="37"/>
    <x v="36"/>
    <x v="4"/>
    <x v="0"/>
    <x v="0"/>
    <x v="37"/>
    <x v="1"/>
    <x v="1"/>
    <x v="1"/>
    <x v="1"/>
    <x v="37"/>
    <x v="0"/>
    <x v="37"/>
    <x v="37"/>
  </r>
  <r>
    <x v="38"/>
    <x v="37"/>
    <x v="8"/>
    <x v="1"/>
    <x v="1"/>
    <x v="38"/>
    <x v="0"/>
    <x v="3"/>
    <x v="0"/>
    <x v="7"/>
    <x v="38"/>
    <x v="1"/>
    <x v="38"/>
    <x v="38"/>
  </r>
  <r>
    <x v="39"/>
    <x v="38"/>
    <x v="4"/>
    <x v="0"/>
    <x v="0"/>
    <x v="39"/>
    <x v="2"/>
    <x v="5"/>
    <x v="1"/>
    <x v="3"/>
    <x v="39"/>
    <x v="9"/>
    <x v="39"/>
    <x v="39"/>
  </r>
  <r>
    <x v="40"/>
    <x v="38"/>
    <x v="4"/>
    <x v="0"/>
    <x v="0"/>
    <x v="40"/>
    <x v="0"/>
    <x v="7"/>
    <x v="1"/>
    <x v="1"/>
    <x v="40"/>
    <x v="7"/>
    <x v="40"/>
    <x v="40"/>
  </r>
  <r>
    <x v="41"/>
    <x v="39"/>
    <x v="8"/>
    <x v="1"/>
    <x v="0"/>
    <x v="41"/>
    <x v="2"/>
    <x v="1"/>
    <x v="1"/>
    <x v="4"/>
    <x v="41"/>
    <x v="2"/>
    <x v="41"/>
    <x v="41"/>
  </r>
  <r>
    <x v="42"/>
    <x v="40"/>
    <x v="7"/>
    <x v="1"/>
    <x v="0"/>
    <x v="42"/>
    <x v="0"/>
    <x v="5"/>
    <x v="1"/>
    <x v="4"/>
    <x v="42"/>
    <x v="8"/>
    <x v="42"/>
    <x v="42"/>
  </r>
  <r>
    <x v="43"/>
    <x v="41"/>
    <x v="8"/>
    <x v="1"/>
    <x v="1"/>
    <x v="43"/>
    <x v="3"/>
    <x v="3"/>
    <x v="2"/>
    <x v="8"/>
    <x v="43"/>
    <x v="9"/>
    <x v="43"/>
    <x v="43"/>
  </r>
  <r>
    <x v="44"/>
    <x v="42"/>
    <x v="5"/>
    <x v="2"/>
    <x v="1"/>
    <x v="44"/>
    <x v="3"/>
    <x v="1"/>
    <x v="0"/>
    <x v="0"/>
    <x v="44"/>
    <x v="6"/>
    <x v="44"/>
    <x v="44"/>
  </r>
  <r>
    <x v="45"/>
    <x v="43"/>
    <x v="5"/>
    <x v="2"/>
    <x v="1"/>
    <x v="45"/>
    <x v="0"/>
    <x v="0"/>
    <x v="0"/>
    <x v="5"/>
    <x v="45"/>
    <x v="9"/>
    <x v="45"/>
    <x v="45"/>
  </r>
  <r>
    <x v="46"/>
    <x v="44"/>
    <x v="4"/>
    <x v="0"/>
    <x v="0"/>
    <x v="46"/>
    <x v="2"/>
    <x v="1"/>
    <x v="1"/>
    <x v="3"/>
    <x v="46"/>
    <x v="2"/>
    <x v="46"/>
    <x v="46"/>
  </r>
  <r>
    <x v="47"/>
    <x v="45"/>
    <x v="2"/>
    <x v="2"/>
    <x v="1"/>
    <x v="47"/>
    <x v="3"/>
    <x v="0"/>
    <x v="2"/>
    <x v="6"/>
    <x v="47"/>
    <x v="0"/>
    <x v="47"/>
    <x v="47"/>
  </r>
  <r>
    <x v="48"/>
    <x v="46"/>
    <x v="1"/>
    <x v="1"/>
    <x v="0"/>
    <x v="48"/>
    <x v="2"/>
    <x v="4"/>
    <x v="0"/>
    <x v="5"/>
    <x v="48"/>
    <x v="5"/>
    <x v="48"/>
    <x v="48"/>
  </r>
  <r>
    <x v="49"/>
    <x v="47"/>
    <x v="5"/>
    <x v="2"/>
    <x v="1"/>
    <x v="49"/>
    <x v="3"/>
    <x v="5"/>
    <x v="0"/>
    <x v="7"/>
    <x v="49"/>
    <x v="4"/>
    <x v="49"/>
    <x v="49"/>
  </r>
  <r>
    <x v="50"/>
    <x v="48"/>
    <x v="0"/>
    <x v="0"/>
    <x v="0"/>
    <x v="50"/>
    <x v="1"/>
    <x v="5"/>
    <x v="2"/>
    <x v="8"/>
    <x v="50"/>
    <x v="9"/>
    <x v="50"/>
    <x v="50"/>
  </r>
  <r>
    <x v="51"/>
    <x v="49"/>
    <x v="9"/>
    <x v="3"/>
    <x v="0"/>
    <x v="51"/>
    <x v="3"/>
    <x v="4"/>
    <x v="0"/>
    <x v="5"/>
    <x v="51"/>
    <x v="6"/>
    <x v="51"/>
    <x v="51"/>
  </r>
  <r>
    <x v="52"/>
    <x v="50"/>
    <x v="10"/>
    <x v="3"/>
    <x v="0"/>
    <x v="52"/>
    <x v="2"/>
    <x v="6"/>
    <x v="0"/>
    <x v="5"/>
    <x v="52"/>
    <x v="2"/>
    <x v="52"/>
    <x v="52"/>
  </r>
  <r>
    <x v="53"/>
    <x v="51"/>
    <x v="4"/>
    <x v="0"/>
    <x v="0"/>
    <x v="53"/>
    <x v="3"/>
    <x v="7"/>
    <x v="2"/>
    <x v="6"/>
    <x v="53"/>
    <x v="0"/>
    <x v="53"/>
    <x v="53"/>
  </r>
  <r>
    <x v="54"/>
    <x v="52"/>
    <x v="7"/>
    <x v="1"/>
    <x v="0"/>
    <x v="54"/>
    <x v="2"/>
    <x v="4"/>
    <x v="1"/>
    <x v="4"/>
    <x v="54"/>
    <x v="3"/>
    <x v="54"/>
    <x v="54"/>
  </r>
  <r>
    <x v="55"/>
    <x v="53"/>
    <x v="1"/>
    <x v="1"/>
    <x v="0"/>
    <x v="55"/>
    <x v="1"/>
    <x v="5"/>
    <x v="2"/>
    <x v="6"/>
    <x v="55"/>
    <x v="7"/>
    <x v="55"/>
    <x v="55"/>
  </r>
  <r>
    <x v="56"/>
    <x v="54"/>
    <x v="6"/>
    <x v="2"/>
    <x v="0"/>
    <x v="56"/>
    <x v="1"/>
    <x v="5"/>
    <x v="0"/>
    <x v="0"/>
    <x v="56"/>
    <x v="2"/>
    <x v="56"/>
    <x v="56"/>
  </r>
  <r>
    <x v="57"/>
    <x v="55"/>
    <x v="9"/>
    <x v="3"/>
    <x v="0"/>
    <x v="57"/>
    <x v="3"/>
    <x v="3"/>
    <x v="1"/>
    <x v="1"/>
    <x v="57"/>
    <x v="8"/>
    <x v="57"/>
    <x v="57"/>
  </r>
  <r>
    <x v="58"/>
    <x v="56"/>
    <x v="6"/>
    <x v="2"/>
    <x v="1"/>
    <x v="58"/>
    <x v="0"/>
    <x v="4"/>
    <x v="0"/>
    <x v="7"/>
    <x v="58"/>
    <x v="2"/>
    <x v="58"/>
    <x v="58"/>
  </r>
  <r>
    <x v="59"/>
    <x v="57"/>
    <x v="4"/>
    <x v="0"/>
    <x v="0"/>
    <x v="59"/>
    <x v="1"/>
    <x v="4"/>
    <x v="2"/>
    <x v="6"/>
    <x v="59"/>
    <x v="9"/>
    <x v="59"/>
    <x v="59"/>
  </r>
  <r>
    <x v="60"/>
    <x v="58"/>
    <x v="6"/>
    <x v="2"/>
    <x v="1"/>
    <x v="60"/>
    <x v="1"/>
    <x v="7"/>
    <x v="1"/>
    <x v="3"/>
    <x v="60"/>
    <x v="4"/>
    <x v="60"/>
    <x v="60"/>
  </r>
  <r>
    <x v="61"/>
    <x v="59"/>
    <x v="8"/>
    <x v="1"/>
    <x v="1"/>
    <x v="61"/>
    <x v="3"/>
    <x v="6"/>
    <x v="1"/>
    <x v="3"/>
    <x v="61"/>
    <x v="4"/>
    <x v="61"/>
    <x v="61"/>
  </r>
  <r>
    <x v="62"/>
    <x v="60"/>
    <x v="1"/>
    <x v="1"/>
    <x v="0"/>
    <x v="62"/>
    <x v="1"/>
    <x v="1"/>
    <x v="2"/>
    <x v="2"/>
    <x v="62"/>
    <x v="4"/>
    <x v="62"/>
    <x v="62"/>
  </r>
  <r>
    <x v="63"/>
    <x v="61"/>
    <x v="7"/>
    <x v="1"/>
    <x v="0"/>
    <x v="63"/>
    <x v="3"/>
    <x v="9"/>
    <x v="0"/>
    <x v="7"/>
    <x v="63"/>
    <x v="0"/>
    <x v="63"/>
    <x v="63"/>
  </r>
  <r>
    <x v="64"/>
    <x v="62"/>
    <x v="6"/>
    <x v="2"/>
    <x v="0"/>
    <x v="64"/>
    <x v="1"/>
    <x v="4"/>
    <x v="2"/>
    <x v="8"/>
    <x v="64"/>
    <x v="5"/>
    <x v="64"/>
    <x v="64"/>
  </r>
  <r>
    <x v="65"/>
    <x v="63"/>
    <x v="10"/>
    <x v="3"/>
    <x v="0"/>
    <x v="65"/>
    <x v="3"/>
    <x v="0"/>
    <x v="0"/>
    <x v="0"/>
    <x v="65"/>
    <x v="9"/>
    <x v="65"/>
    <x v="65"/>
  </r>
  <r>
    <x v="66"/>
    <x v="64"/>
    <x v="7"/>
    <x v="1"/>
    <x v="0"/>
    <x v="66"/>
    <x v="0"/>
    <x v="1"/>
    <x v="0"/>
    <x v="0"/>
    <x v="66"/>
    <x v="8"/>
    <x v="66"/>
    <x v="66"/>
  </r>
  <r>
    <x v="67"/>
    <x v="64"/>
    <x v="7"/>
    <x v="1"/>
    <x v="0"/>
    <x v="67"/>
    <x v="0"/>
    <x v="4"/>
    <x v="2"/>
    <x v="6"/>
    <x v="67"/>
    <x v="2"/>
    <x v="67"/>
    <x v="67"/>
  </r>
  <r>
    <x v="68"/>
    <x v="65"/>
    <x v="8"/>
    <x v="1"/>
    <x v="1"/>
    <x v="68"/>
    <x v="0"/>
    <x v="4"/>
    <x v="2"/>
    <x v="2"/>
    <x v="68"/>
    <x v="0"/>
    <x v="68"/>
    <x v="68"/>
  </r>
  <r>
    <x v="69"/>
    <x v="66"/>
    <x v="2"/>
    <x v="2"/>
    <x v="1"/>
    <x v="69"/>
    <x v="2"/>
    <x v="5"/>
    <x v="0"/>
    <x v="5"/>
    <x v="69"/>
    <x v="6"/>
    <x v="69"/>
    <x v="69"/>
  </r>
  <r>
    <x v="70"/>
    <x v="67"/>
    <x v="0"/>
    <x v="0"/>
    <x v="0"/>
    <x v="70"/>
    <x v="3"/>
    <x v="6"/>
    <x v="2"/>
    <x v="2"/>
    <x v="70"/>
    <x v="1"/>
    <x v="70"/>
    <x v="70"/>
  </r>
  <r>
    <x v="71"/>
    <x v="68"/>
    <x v="10"/>
    <x v="3"/>
    <x v="0"/>
    <x v="71"/>
    <x v="0"/>
    <x v="5"/>
    <x v="1"/>
    <x v="1"/>
    <x v="71"/>
    <x v="1"/>
    <x v="71"/>
    <x v="71"/>
  </r>
  <r>
    <x v="72"/>
    <x v="69"/>
    <x v="10"/>
    <x v="3"/>
    <x v="0"/>
    <x v="72"/>
    <x v="2"/>
    <x v="1"/>
    <x v="1"/>
    <x v="1"/>
    <x v="72"/>
    <x v="9"/>
    <x v="72"/>
    <x v="72"/>
  </r>
  <r>
    <x v="73"/>
    <x v="70"/>
    <x v="1"/>
    <x v="1"/>
    <x v="1"/>
    <x v="73"/>
    <x v="0"/>
    <x v="2"/>
    <x v="2"/>
    <x v="8"/>
    <x v="73"/>
    <x v="8"/>
    <x v="73"/>
    <x v="73"/>
  </r>
  <r>
    <x v="74"/>
    <x v="29"/>
    <x v="11"/>
    <x v="3"/>
    <x v="0"/>
    <x v="74"/>
    <x v="0"/>
    <x v="6"/>
    <x v="2"/>
    <x v="2"/>
    <x v="74"/>
    <x v="1"/>
    <x v="74"/>
    <x v="74"/>
  </r>
  <r>
    <x v="75"/>
    <x v="71"/>
    <x v="8"/>
    <x v="1"/>
    <x v="1"/>
    <x v="75"/>
    <x v="2"/>
    <x v="7"/>
    <x v="0"/>
    <x v="5"/>
    <x v="75"/>
    <x v="7"/>
    <x v="75"/>
    <x v="75"/>
  </r>
  <r>
    <x v="76"/>
    <x v="72"/>
    <x v="7"/>
    <x v="1"/>
    <x v="0"/>
    <x v="76"/>
    <x v="1"/>
    <x v="3"/>
    <x v="0"/>
    <x v="0"/>
    <x v="76"/>
    <x v="9"/>
    <x v="76"/>
    <x v="76"/>
  </r>
  <r>
    <x v="77"/>
    <x v="73"/>
    <x v="8"/>
    <x v="1"/>
    <x v="1"/>
    <x v="77"/>
    <x v="3"/>
    <x v="8"/>
    <x v="2"/>
    <x v="6"/>
    <x v="77"/>
    <x v="4"/>
    <x v="77"/>
    <x v="77"/>
  </r>
  <r>
    <x v="78"/>
    <x v="74"/>
    <x v="3"/>
    <x v="0"/>
    <x v="0"/>
    <x v="78"/>
    <x v="2"/>
    <x v="7"/>
    <x v="1"/>
    <x v="4"/>
    <x v="78"/>
    <x v="9"/>
    <x v="78"/>
    <x v="78"/>
  </r>
  <r>
    <x v="79"/>
    <x v="75"/>
    <x v="8"/>
    <x v="1"/>
    <x v="1"/>
    <x v="79"/>
    <x v="0"/>
    <x v="6"/>
    <x v="1"/>
    <x v="1"/>
    <x v="79"/>
    <x v="5"/>
    <x v="79"/>
    <x v="79"/>
  </r>
  <r>
    <x v="80"/>
    <x v="76"/>
    <x v="2"/>
    <x v="2"/>
    <x v="1"/>
    <x v="80"/>
    <x v="0"/>
    <x v="1"/>
    <x v="0"/>
    <x v="0"/>
    <x v="80"/>
    <x v="0"/>
    <x v="80"/>
    <x v="80"/>
  </r>
  <r>
    <x v="81"/>
    <x v="77"/>
    <x v="6"/>
    <x v="2"/>
    <x v="0"/>
    <x v="81"/>
    <x v="2"/>
    <x v="9"/>
    <x v="0"/>
    <x v="5"/>
    <x v="81"/>
    <x v="6"/>
    <x v="81"/>
    <x v="81"/>
  </r>
  <r>
    <x v="82"/>
    <x v="78"/>
    <x v="6"/>
    <x v="2"/>
    <x v="1"/>
    <x v="82"/>
    <x v="1"/>
    <x v="0"/>
    <x v="0"/>
    <x v="7"/>
    <x v="82"/>
    <x v="3"/>
    <x v="82"/>
    <x v="82"/>
  </r>
  <r>
    <x v="83"/>
    <x v="48"/>
    <x v="0"/>
    <x v="0"/>
    <x v="0"/>
    <x v="83"/>
    <x v="2"/>
    <x v="4"/>
    <x v="2"/>
    <x v="6"/>
    <x v="83"/>
    <x v="0"/>
    <x v="83"/>
    <x v="83"/>
  </r>
  <r>
    <x v="84"/>
    <x v="79"/>
    <x v="5"/>
    <x v="2"/>
    <x v="1"/>
    <x v="84"/>
    <x v="3"/>
    <x v="5"/>
    <x v="2"/>
    <x v="6"/>
    <x v="84"/>
    <x v="4"/>
    <x v="84"/>
    <x v="84"/>
  </r>
  <r>
    <x v="85"/>
    <x v="80"/>
    <x v="0"/>
    <x v="0"/>
    <x v="0"/>
    <x v="85"/>
    <x v="2"/>
    <x v="9"/>
    <x v="1"/>
    <x v="1"/>
    <x v="85"/>
    <x v="5"/>
    <x v="85"/>
    <x v="85"/>
  </r>
  <r>
    <x v="86"/>
    <x v="27"/>
    <x v="1"/>
    <x v="1"/>
    <x v="1"/>
    <x v="86"/>
    <x v="3"/>
    <x v="2"/>
    <x v="2"/>
    <x v="8"/>
    <x v="86"/>
    <x v="7"/>
    <x v="86"/>
    <x v="86"/>
  </r>
  <r>
    <x v="87"/>
    <x v="81"/>
    <x v="6"/>
    <x v="2"/>
    <x v="1"/>
    <x v="87"/>
    <x v="0"/>
    <x v="3"/>
    <x v="2"/>
    <x v="8"/>
    <x v="87"/>
    <x v="5"/>
    <x v="87"/>
    <x v="87"/>
  </r>
  <r>
    <x v="88"/>
    <x v="82"/>
    <x v="1"/>
    <x v="1"/>
    <x v="0"/>
    <x v="88"/>
    <x v="3"/>
    <x v="2"/>
    <x v="0"/>
    <x v="7"/>
    <x v="88"/>
    <x v="5"/>
    <x v="88"/>
    <x v="88"/>
  </r>
  <r>
    <x v="89"/>
    <x v="83"/>
    <x v="3"/>
    <x v="0"/>
    <x v="0"/>
    <x v="89"/>
    <x v="0"/>
    <x v="9"/>
    <x v="2"/>
    <x v="8"/>
    <x v="89"/>
    <x v="0"/>
    <x v="89"/>
    <x v="89"/>
  </r>
  <r>
    <x v="90"/>
    <x v="84"/>
    <x v="1"/>
    <x v="1"/>
    <x v="1"/>
    <x v="90"/>
    <x v="0"/>
    <x v="8"/>
    <x v="1"/>
    <x v="1"/>
    <x v="90"/>
    <x v="1"/>
    <x v="90"/>
    <x v="90"/>
  </r>
  <r>
    <x v="91"/>
    <x v="85"/>
    <x v="4"/>
    <x v="0"/>
    <x v="0"/>
    <x v="91"/>
    <x v="1"/>
    <x v="9"/>
    <x v="1"/>
    <x v="1"/>
    <x v="91"/>
    <x v="5"/>
    <x v="91"/>
    <x v="91"/>
  </r>
  <r>
    <x v="92"/>
    <x v="86"/>
    <x v="11"/>
    <x v="3"/>
    <x v="0"/>
    <x v="92"/>
    <x v="2"/>
    <x v="5"/>
    <x v="1"/>
    <x v="4"/>
    <x v="92"/>
    <x v="0"/>
    <x v="92"/>
    <x v="92"/>
  </r>
  <r>
    <x v="93"/>
    <x v="87"/>
    <x v="4"/>
    <x v="0"/>
    <x v="0"/>
    <x v="93"/>
    <x v="1"/>
    <x v="2"/>
    <x v="1"/>
    <x v="3"/>
    <x v="93"/>
    <x v="8"/>
    <x v="93"/>
    <x v="93"/>
  </r>
  <r>
    <x v="94"/>
    <x v="88"/>
    <x v="9"/>
    <x v="3"/>
    <x v="0"/>
    <x v="94"/>
    <x v="1"/>
    <x v="1"/>
    <x v="0"/>
    <x v="7"/>
    <x v="94"/>
    <x v="8"/>
    <x v="94"/>
    <x v="94"/>
  </r>
  <r>
    <x v="95"/>
    <x v="47"/>
    <x v="5"/>
    <x v="2"/>
    <x v="1"/>
    <x v="95"/>
    <x v="3"/>
    <x v="6"/>
    <x v="2"/>
    <x v="8"/>
    <x v="95"/>
    <x v="3"/>
    <x v="95"/>
    <x v="95"/>
  </r>
  <r>
    <x v="96"/>
    <x v="89"/>
    <x v="7"/>
    <x v="1"/>
    <x v="0"/>
    <x v="96"/>
    <x v="1"/>
    <x v="6"/>
    <x v="2"/>
    <x v="6"/>
    <x v="96"/>
    <x v="4"/>
    <x v="96"/>
    <x v="96"/>
  </r>
  <r>
    <x v="97"/>
    <x v="90"/>
    <x v="5"/>
    <x v="2"/>
    <x v="1"/>
    <x v="97"/>
    <x v="3"/>
    <x v="1"/>
    <x v="1"/>
    <x v="3"/>
    <x v="97"/>
    <x v="5"/>
    <x v="97"/>
    <x v="97"/>
  </r>
  <r>
    <x v="98"/>
    <x v="10"/>
    <x v="8"/>
    <x v="1"/>
    <x v="0"/>
    <x v="98"/>
    <x v="0"/>
    <x v="6"/>
    <x v="0"/>
    <x v="0"/>
    <x v="98"/>
    <x v="0"/>
    <x v="98"/>
    <x v="98"/>
  </r>
  <r>
    <x v="99"/>
    <x v="91"/>
    <x v="6"/>
    <x v="2"/>
    <x v="0"/>
    <x v="99"/>
    <x v="0"/>
    <x v="3"/>
    <x v="0"/>
    <x v="7"/>
    <x v="99"/>
    <x v="8"/>
    <x v="99"/>
    <x v="99"/>
  </r>
  <r>
    <x v="100"/>
    <x v="92"/>
    <x v="11"/>
    <x v="3"/>
    <x v="0"/>
    <x v="100"/>
    <x v="1"/>
    <x v="5"/>
    <x v="1"/>
    <x v="4"/>
    <x v="100"/>
    <x v="6"/>
    <x v="100"/>
    <x v="100"/>
  </r>
  <r>
    <x v="101"/>
    <x v="93"/>
    <x v="8"/>
    <x v="1"/>
    <x v="1"/>
    <x v="101"/>
    <x v="1"/>
    <x v="7"/>
    <x v="0"/>
    <x v="0"/>
    <x v="101"/>
    <x v="7"/>
    <x v="101"/>
    <x v="101"/>
  </r>
  <r>
    <x v="102"/>
    <x v="94"/>
    <x v="3"/>
    <x v="0"/>
    <x v="0"/>
    <x v="102"/>
    <x v="3"/>
    <x v="7"/>
    <x v="2"/>
    <x v="6"/>
    <x v="102"/>
    <x v="6"/>
    <x v="102"/>
    <x v="102"/>
  </r>
  <r>
    <x v="103"/>
    <x v="50"/>
    <x v="10"/>
    <x v="3"/>
    <x v="0"/>
    <x v="103"/>
    <x v="0"/>
    <x v="8"/>
    <x v="0"/>
    <x v="7"/>
    <x v="103"/>
    <x v="6"/>
    <x v="103"/>
    <x v="103"/>
  </r>
  <r>
    <x v="104"/>
    <x v="95"/>
    <x v="4"/>
    <x v="0"/>
    <x v="0"/>
    <x v="104"/>
    <x v="3"/>
    <x v="1"/>
    <x v="2"/>
    <x v="2"/>
    <x v="104"/>
    <x v="3"/>
    <x v="104"/>
    <x v="104"/>
  </r>
  <r>
    <x v="105"/>
    <x v="1"/>
    <x v="0"/>
    <x v="0"/>
    <x v="0"/>
    <x v="105"/>
    <x v="1"/>
    <x v="6"/>
    <x v="1"/>
    <x v="4"/>
    <x v="105"/>
    <x v="6"/>
    <x v="105"/>
    <x v="105"/>
  </r>
  <r>
    <x v="106"/>
    <x v="43"/>
    <x v="5"/>
    <x v="2"/>
    <x v="1"/>
    <x v="106"/>
    <x v="2"/>
    <x v="4"/>
    <x v="0"/>
    <x v="5"/>
    <x v="106"/>
    <x v="7"/>
    <x v="106"/>
    <x v="106"/>
  </r>
  <r>
    <x v="107"/>
    <x v="96"/>
    <x v="3"/>
    <x v="0"/>
    <x v="0"/>
    <x v="107"/>
    <x v="2"/>
    <x v="4"/>
    <x v="1"/>
    <x v="1"/>
    <x v="107"/>
    <x v="6"/>
    <x v="107"/>
    <x v="107"/>
  </r>
  <r>
    <x v="108"/>
    <x v="97"/>
    <x v="1"/>
    <x v="1"/>
    <x v="0"/>
    <x v="3"/>
    <x v="0"/>
    <x v="1"/>
    <x v="2"/>
    <x v="8"/>
    <x v="108"/>
    <x v="5"/>
    <x v="108"/>
    <x v="108"/>
  </r>
  <r>
    <x v="109"/>
    <x v="98"/>
    <x v="6"/>
    <x v="2"/>
    <x v="0"/>
    <x v="108"/>
    <x v="1"/>
    <x v="2"/>
    <x v="0"/>
    <x v="7"/>
    <x v="109"/>
    <x v="7"/>
    <x v="109"/>
    <x v="109"/>
  </r>
  <r>
    <x v="110"/>
    <x v="99"/>
    <x v="0"/>
    <x v="0"/>
    <x v="0"/>
    <x v="109"/>
    <x v="0"/>
    <x v="5"/>
    <x v="0"/>
    <x v="0"/>
    <x v="110"/>
    <x v="4"/>
    <x v="110"/>
    <x v="110"/>
  </r>
  <r>
    <x v="111"/>
    <x v="100"/>
    <x v="0"/>
    <x v="0"/>
    <x v="0"/>
    <x v="110"/>
    <x v="1"/>
    <x v="5"/>
    <x v="2"/>
    <x v="6"/>
    <x v="111"/>
    <x v="0"/>
    <x v="111"/>
    <x v="111"/>
  </r>
  <r>
    <x v="112"/>
    <x v="100"/>
    <x v="0"/>
    <x v="0"/>
    <x v="0"/>
    <x v="111"/>
    <x v="3"/>
    <x v="7"/>
    <x v="0"/>
    <x v="5"/>
    <x v="112"/>
    <x v="5"/>
    <x v="112"/>
    <x v="112"/>
  </r>
  <r>
    <x v="113"/>
    <x v="47"/>
    <x v="5"/>
    <x v="2"/>
    <x v="1"/>
    <x v="112"/>
    <x v="2"/>
    <x v="4"/>
    <x v="2"/>
    <x v="2"/>
    <x v="113"/>
    <x v="7"/>
    <x v="113"/>
    <x v="113"/>
  </r>
  <r>
    <x v="114"/>
    <x v="101"/>
    <x v="10"/>
    <x v="3"/>
    <x v="0"/>
    <x v="113"/>
    <x v="2"/>
    <x v="4"/>
    <x v="2"/>
    <x v="8"/>
    <x v="114"/>
    <x v="7"/>
    <x v="114"/>
    <x v="114"/>
  </r>
  <r>
    <x v="115"/>
    <x v="44"/>
    <x v="4"/>
    <x v="0"/>
    <x v="0"/>
    <x v="114"/>
    <x v="1"/>
    <x v="8"/>
    <x v="1"/>
    <x v="4"/>
    <x v="115"/>
    <x v="3"/>
    <x v="115"/>
    <x v="115"/>
  </r>
  <r>
    <x v="116"/>
    <x v="16"/>
    <x v="9"/>
    <x v="3"/>
    <x v="0"/>
    <x v="115"/>
    <x v="1"/>
    <x v="6"/>
    <x v="0"/>
    <x v="7"/>
    <x v="116"/>
    <x v="6"/>
    <x v="116"/>
    <x v="116"/>
  </r>
  <r>
    <x v="117"/>
    <x v="102"/>
    <x v="10"/>
    <x v="3"/>
    <x v="0"/>
    <x v="116"/>
    <x v="2"/>
    <x v="8"/>
    <x v="2"/>
    <x v="6"/>
    <x v="117"/>
    <x v="3"/>
    <x v="117"/>
    <x v="117"/>
  </r>
  <r>
    <x v="118"/>
    <x v="103"/>
    <x v="1"/>
    <x v="1"/>
    <x v="1"/>
    <x v="117"/>
    <x v="1"/>
    <x v="7"/>
    <x v="1"/>
    <x v="1"/>
    <x v="118"/>
    <x v="7"/>
    <x v="118"/>
    <x v="118"/>
  </r>
  <r>
    <x v="119"/>
    <x v="104"/>
    <x v="7"/>
    <x v="1"/>
    <x v="0"/>
    <x v="118"/>
    <x v="0"/>
    <x v="1"/>
    <x v="0"/>
    <x v="0"/>
    <x v="119"/>
    <x v="5"/>
    <x v="119"/>
    <x v="119"/>
  </r>
  <r>
    <x v="120"/>
    <x v="105"/>
    <x v="6"/>
    <x v="2"/>
    <x v="1"/>
    <x v="119"/>
    <x v="1"/>
    <x v="3"/>
    <x v="1"/>
    <x v="4"/>
    <x v="120"/>
    <x v="0"/>
    <x v="120"/>
    <x v="120"/>
  </r>
  <r>
    <x v="121"/>
    <x v="102"/>
    <x v="10"/>
    <x v="3"/>
    <x v="0"/>
    <x v="120"/>
    <x v="0"/>
    <x v="3"/>
    <x v="2"/>
    <x v="8"/>
    <x v="121"/>
    <x v="8"/>
    <x v="121"/>
    <x v="121"/>
  </r>
  <r>
    <x v="122"/>
    <x v="26"/>
    <x v="2"/>
    <x v="2"/>
    <x v="0"/>
    <x v="121"/>
    <x v="3"/>
    <x v="3"/>
    <x v="2"/>
    <x v="8"/>
    <x v="122"/>
    <x v="4"/>
    <x v="122"/>
    <x v="122"/>
  </r>
  <r>
    <x v="123"/>
    <x v="106"/>
    <x v="5"/>
    <x v="2"/>
    <x v="1"/>
    <x v="122"/>
    <x v="1"/>
    <x v="4"/>
    <x v="1"/>
    <x v="3"/>
    <x v="123"/>
    <x v="7"/>
    <x v="123"/>
    <x v="123"/>
  </r>
  <r>
    <x v="124"/>
    <x v="107"/>
    <x v="11"/>
    <x v="3"/>
    <x v="0"/>
    <x v="123"/>
    <x v="3"/>
    <x v="9"/>
    <x v="2"/>
    <x v="6"/>
    <x v="124"/>
    <x v="6"/>
    <x v="124"/>
    <x v="124"/>
  </r>
  <r>
    <x v="125"/>
    <x v="108"/>
    <x v="8"/>
    <x v="1"/>
    <x v="1"/>
    <x v="124"/>
    <x v="0"/>
    <x v="9"/>
    <x v="1"/>
    <x v="3"/>
    <x v="125"/>
    <x v="6"/>
    <x v="125"/>
    <x v="125"/>
  </r>
  <r>
    <x v="126"/>
    <x v="109"/>
    <x v="10"/>
    <x v="3"/>
    <x v="0"/>
    <x v="125"/>
    <x v="2"/>
    <x v="2"/>
    <x v="0"/>
    <x v="0"/>
    <x v="126"/>
    <x v="8"/>
    <x v="126"/>
    <x v="126"/>
  </r>
  <r>
    <x v="127"/>
    <x v="110"/>
    <x v="5"/>
    <x v="2"/>
    <x v="1"/>
    <x v="126"/>
    <x v="3"/>
    <x v="0"/>
    <x v="0"/>
    <x v="5"/>
    <x v="127"/>
    <x v="1"/>
    <x v="127"/>
    <x v="127"/>
  </r>
  <r>
    <x v="128"/>
    <x v="69"/>
    <x v="10"/>
    <x v="3"/>
    <x v="0"/>
    <x v="127"/>
    <x v="1"/>
    <x v="9"/>
    <x v="0"/>
    <x v="7"/>
    <x v="128"/>
    <x v="6"/>
    <x v="128"/>
    <x v="128"/>
  </r>
  <r>
    <x v="129"/>
    <x v="111"/>
    <x v="8"/>
    <x v="1"/>
    <x v="1"/>
    <x v="128"/>
    <x v="3"/>
    <x v="9"/>
    <x v="2"/>
    <x v="6"/>
    <x v="129"/>
    <x v="0"/>
    <x v="129"/>
    <x v="129"/>
  </r>
  <r>
    <x v="130"/>
    <x v="112"/>
    <x v="1"/>
    <x v="1"/>
    <x v="0"/>
    <x v="129"/>
    <x v="1"/>
    <x v="6"/>
    <x v="0"/>
    <x v="0"/>
    <x v="130"/>
    <x v="7"/>
    <x v="130"/>
    <x v="130"/>
  </r>
  <r>
    <x v="131"/>
    <x v="112"/>
    <x v="1"/>
    <x v="1"/>
    <x v="0"/>
    <x v="130"/>
    <x v="3"/>
    <x v="4"/>
    <x v="0"/>
    <x v="7"/>
    <x v="131"/>
    <x v="9"/>
    <x v="131"/>
    <x v="131"/>
  </r>
  <r>
    <x v="132"/>
    <x v="113"/>
    <x v="9"/>
    <x v="3"/>
    <x v="0"/>
    <x v="131"/>
    <x v="2"/>
    <x v="5"/>
    <x v="2"/>
    <x v="8"/>
    <x v="132"/>
    <x v="4"/>
    <x v="132"/>
    <x v="132"/>
  </r>
  <r>
    <x v="133"/>
    <x v="114"/>
    <x v="5"/>
    <x v="2"/>
    <x v="0"/>
    <x v="132"/>
    <x v="2"/>
    <x v="7"/>
    <x v="2"/>
    <x v="2"/>
    <x v="133"/>
    <x v="0"/>
    <x v="133"/>
    <x v="133"/>
  </r>
  <r>
    <x v="134"/>
    <x v="81"/>
    <x v="6"/>
    <x v="2"/>
    <x v="1"/>
    <x v="133"/>
    <x v="0"/>
    <x v="5"/>
    <x v="2"/>
    <x v="2"/>
    <x v="134"/>
    <x v="1"/>
    <x v="134"/>
    <x v="134"/>
  </r>
  <r>
    <x v="135"/>
    <x v="47"/>
    <x v="5"/>
    <x v="2"/>
    <x v="1"/>
    <x v="134"/>
    <x v="0"/>
    <x v="7"/>
    <x v="2"/>
    <x v="2"/>
    <x v="135"/>
    <x v="9"/>
    <x v="135"/>
    <x v="135"/>
  </r>
  <r>
    <x v="136"/>
    <x v="115"/>
    <x v="2"/>
    <x v="2"/>
    <x v="1"/>
    <x v="135"/>
    <x v="1"/>
    <x v="0"/>
    <x v="2"/>
    <x v="6"/>
    <x v="136"/>
    <x v="2"/>
    <x v="136"/>
    <x v="136"/>
  </r>
  <r>
    <x v="137"/>
    <x v="116"/>
    <x v="6"/>
    <x v="2"/>
    <x v="1"/>
    <x v="136"/>
    <x v="3"/>
    <x v="3"/>
    <x v="1"/>
    <x v="3"/>
    <x v="137"/>
    <x v="1"/>
    <x v="137"/>
    <x v="137"/>
  </r>
  <r>
    <x v="138"/>
    <x v="117"/>
    <x v="0"/>
    <x v="0"/>
    <x v="0"/>
    <x v="137"/>
    <x v="0"/>
    <x v="6"/>
    <x v="2"/>
    <x v="2"/>
    <x v="138"/>
    <x v="6"/>
    <x v="138"/>
    <x v="138"/>
  </r>
  <r>
    <x v="139"/>
    <x v="118"/>
    <x v="8"/>
    <x v="1"/>
    <x v="0"/>
    <x v="138"/>
    <x v="1"/>
    <x v="7"/>
    <x v="1"/>
    <x v="3"/>
    <x v="139"/>
    <x v="9"/>
    <x v="139"/>
    <x v="139"/>
  </r>
  <r>
    <x v="140"/>
    <x v="119"/>
    <x v="8"/>
    <x v="1"/>
    <x v="1"/>
    <x v="139"/>
    <x v="2"/>
    <x v="2"/>
    <x v="0"/>
    <x v="0"/>
    <x v="140"/>
    <x v="4"/>
    <x v="140"/>
    <x v="140"/>
  </r>
  <r>
    <x v="141"/>
    <x v="120"/>
    <x v="10"/>
    <x v="3"/>
    <x v="0"/>
    <x v="74"/>
    <x v="0"/>
    <x v="4"/>
    <x v="0"/>
    <x v="5"/>
    <x v="141"/>
    <x v="0"/>
    <x v="141"/>
    <x v="141"/>
  </r>
  <r>
    <x v="142"/>
    <x v="121"/>
    <x v="3"/>
    <x v="0"/>
    <x v="0"/>
    <x v="140"/>
    <x v="1"/>
    <x v="0"/>
    <x v="1"/>
    <x v="4"/>
    <x v="142"/>
    <x v="9"/>
    <x v="142"/>
    <x v="142"/>
  </r>
  <r>
    <x v="143"/>
    <x v="122"/>
    <x v="2"/>
    <x v="2"/>
    <x v="0"/>
    <x v="141"/>
    <x v="0"/>
    <x v="2"/>
    <x v="0"/>
    <x v="5"/>
    <x v="143"/>
    <x v="9"/>
    <x v="143"/>
    <x v="143"/>
  </r>
  <r>
    <x v="144"/>
    <x v="25"/>
    <x v="5"/>
    <x v="2"/>
    <x v="1"/>
    <x v="142"/>
    <x v="1"/>
    <x v="9"/>
    <x v="0"/>
    <x v="7"/>
    <x v="144"/>
    <x v="8"/>
    <x v="144"/>
    <x v="144"/>
  </r>
  <r>
    <x v="145"/>
    <x v="123"/>
    <x v="4"/>
    <x v="0"/>
    <x v="0"/>
    <x v="143"/>
    <x v="1"/>
    <x v="3"/>
    <x v="1"/>
    <x v="1"/>
    <x v="145"/>
    <x v="8"/>
    <x v="145"/>
    <x v="145"/>
  </r>
  <r>
    <x v="146"/>
    <x v="124"/>
    <x v="3"/>
    <x v="0"/>
    <x v="0"/>
    <x v="144"/>
    <x v="2"/>
    <x v="3"/>
    <x v="0"/>
    <x v="5"/>
    <x v="146"/>
    <x v="2"/>
    <x v="146"/>
    <x v="146"/>
  </r>
  <r>
    <x v="147"/>
    <x v="96"/>
    <x v="3"/>
    <x v="0"/>
    <x v="0"/>
    <x v="145"/>
    <x v="3"/>
    <x v="8"/>
    <x v="1"/>
    <x v="3"/>
    <x v="147"/>
    <x v="9"/>
    <x v="147"/>
    <x v="147"/>
  </r>
  <r>
    <x v="148"/>
    <x v="9"/>
    <x v="7"/>
    <x v="1"/>
    <x v="0"/>
    <x v="146"/>
    <x v="2"/>
    <x v="1"/>
    <x v="2"/>
    <x v="8"/>
    <x v="148"/>
    <x v="4"/>
    <x v="148"/>
    <x v="148"/>
  </r>
  <r>
    <x v="149"/>
    <x v="125"/>
    <x v="1"/>
    <x v="1"/>
    <x v="0"/>
    <x v="147"/>
    <x v="0"/>
    <x v="1"/>
    <x v="1"/>
    <x v="4"/>
    <x v="149"/>
    <x v="3"/>
    <x v="149"/>
    <x v="149"/>
  </r>
  <r>
    <x v="150"/>
    <x v="95"/>
    <x v="4"/>
    <x v="0"/>
    <x v="0"/>
    <x v="148"/>
    <x v="1"/>
    <x v="2"/>
    <x v="0"/>
    <x v="5"/>
    <x v="150"/>
    <x v="2"/>
    <x v="150"/>
    <x v="150"/>
  </r>
  <r>
    <x v="151"/>
    <x v="126"/>
    <x v="2"/>
    <x v="2"/>
    <x v="0"/>
    <x v="149"/>
    <x v="2"/>
    <x v="8"/>
    <x v="2"/>
    <x v="8"/>
    <x v="151"/>
    <x v="0"/>
    <x v="151"/>
    <x v="151"/>
  </r>
  <r>
    <x v="152"/>
    <x v="127"/>
    <x v="11"/>
    <x v="3"/>
    <x v="0"/>
    <x v="150"/>
    <x v="1"/>
    <x v="1"/>
    <x v="0"/>
    <x v="7"/>
    <x v="152"/>
    <x v="2"/>
    <x v="152"/>
    <x v="152"/>
  </r>
  <r>
    <x v="153"/>
    <x v="128"/>
    <x v="4"/>
    <x v="0"/>
    <x v="0"/>
    <x v="151"/>
    <x v="1"/>
    <x v="7"/>
    <x v="1"/>
    <x v="4"/>
    <x v="153"/>
    <x v="8"/>
    <x v="153"/>
    <x v="153"/>
  </r>
  <r>
    <x v="154"/>
    <x v="129"/>
    <x v="6"/>
    <x v="2"/>
    <x v="1"/>
    <x v="152"/>
    <x v="0"/>
    <x v="5"/>
    <x v="0"/>
    <x v="7"/>
    <x v="154"/>
    <x v="1"/>
    <x v="154"/>
    <x v="154"/>
  </r>
  <r>
    <x v="155"/>
    <x v="130"/>
    <x v="3"/>
    <x v="0"/>
    <x v="0"/>
    <x v="153"/>
    <x v="1"/>
    <x v="4"/>
    <x v="1"/>
    <x v="4"/>
    <x v="155"/>
    <x v="6"/>
    <x v="155"/>
    <x v="155"/>
  </r>
  <r>
    <x v="156"/>
    <x v="131"/>
    <x v="2"/>
    <x v="2"/>
    <x v="0"/>
    <x v="130"/>
    <x v="3"/>
    <x v="6"/>
    <x v="0"/>
    <x v="7"/>
    <x v="156"/>
    <x v="7"/>
    <x v="156"/>
    <x v="156"/>
  </r>
  <r>
    <x v="157"/>
    <x v="132"/>
    <x v="10"/>
    <x v="3"/>
    <x v="0"/>
    <x v="154"/>
    <x v="2"/>
    <x v="9"/>
    <x v="1"/>
    <x v="1"/>
    <x v="157"/>
    <x v="9"/>
    <x v="157"/>
    <x v="157"/>
  </r>
  <r>
    <x v="158"/>
    <x v="133"/>
    <x v="1"/>
    <x v="1"/>
    <x v="0"/>
    <x v="155"/>
    <x v="0"/>
    <x v="7"/>
    <x v="2"/>
    <x v="2"/>
    <x v="158"/>
    <x v="1"/>
    <x v="158"/>
    <x v="158"/>
  </r>
  <r>
    <x v="159"/>
    <x v="134"/>
    <x v="2"/>
    <x v="2"/>
    <x v="1"/>
    <x v="156"/>
    <x v="2"/>
    <x v="3"/>
    <x v="1"/>
    <x v="3"/>
    <x v="159"/>
    <x v="8"/>
    <x v="159"/>
    <x v="159"/>
  </r>
  <r>
    <x v="160"/>
    <x v="135"/>
    <x v="5"/>
    <x v="2"/>
    <x v="1"/>
    <x v="157"/>
    <x v="0"/>
    <x v="3"/>
    <x v="1"/>
    <x v="3"/>
    <x v="160"/>
    <x v="1"/>
    <x v="160"/>
    <x v="160"/>
  </r>
  <r>
    <x v="161"/>
    <x v="32"/>
    <x v="11"/>
    <x v="3"/>
    <x v="0"/>
    <x v="158"/>
    <x v="0"/>
    <x v="3"/>
    <x v="0"/>
    <x v="7"/>
    <x v="161"/>
    <x v="1"/>
    <x v="161"/>
    <x v="161"/>
  </r>
  <r>
    <x v="162"/>
    <x v="136"/>
    <x v="9"/>
    <x v="3"/>
    <x v="0"/>
    <x v="159"/>
    <x v="3"/>
    <x v="0"/>
    <x v="2"/>
    <x v="2"/>
    <x v="162"/>
    <x v="1"/>
    <x v="162"/>
    <x v="162"/>
  </r>
  <r>
    <x v="163"/>
    <x v="23"/>
    <x v="6"/>
    <x v="2"/>
    <x v="0"/>
    <x v="160"/>
    <x v="3"/>
    <x v="5"/>
    <x v="1"/>
    <x v="3"/>
    <x v="163"/>
    <x v="5"/>
    <x v="163"/>
    <x v="163"/>
  </r>
  <r>
    <x v="164"/>
    <x v="137"/>
    <x v="4"/>
    <x v="0"/>
    <x v="0"/>
    <x v="161"/>
    <x v="1"/>
    <x v="5"/>
    <x v="1"/>
    <x v="4"/>
    <x v="164"/>
    <x v="3"/>
    <x v="164"/>
    <x v="164"/>
  </r>
  <r>
    <x v="165"/>
    <x v="138"/>
    <x v="8"/>
    <x v="1"/>
    <x v="1"/>
    <x v="162"/>
    <x v="1"/>
    <x v="2"/>
    <x v="0"/>
    <x v="0"/>
    <x v="165"/>
    <x v="2"/>
    <x v="165"/>
    <x v="165"/>
  </r>
  <r>
    <x v="166"/>
    <x v="139"/>
    <x v="10"/>
    <x v="3"/>
    <x v="0"/>
    <x v="163"/>
    <x v="3"/>
    <x v="9"/>
    <x v="0"/>
    <x v="5"/>
    <x v="166"/>
    <x v="3"/>
    <x v="166"/>
    <x v="166"/>
  </r>
  <r>
    <x v="167"/>
    <x v="77"/>
    <x v="6"/>
    <x v="2"/>
    <x v="0"/>
    <x v="164"/>
    <x v="0"/>
    <x v="6"/>
    <x v="1"/>
    <x v="4"/>
    <x v="167"/>
    <x v="6"/>
    <x v="167"/>
    <x v="167"/>
  </r>
  <r>
    <x v="168"/>
    <x v="140"/>
    <x v="1"/>
    <x v="1"/>
    <x v="1"/>
    <x v="165"/>
    <x v="2"/>
    <x v="7"/>
    <x v="2"/>
    <x v="8"/>
    <x v="168"/>
    <x v="5"/>
    <x v="168"/>
    <x v="168"/>
  </r>
  <r>
    <x v="169"/>
    <x v="141"/>
    <x v="11"/>
    <x v="3"/>
    <x v="0"/>
    <x v="166"/>
    <x v="0"/>
    <x v="8"/>
    <x v="0"/>
    <x v="5"/>
    <x v="169"/>
    <x v="5"/>
    <x v="169"/>
    <x v="169"/>
  </r>
  <r>
    <x v="170"/>
    <x v="142"/>
    <x v="11"/>
    <x v="3"/>
    <x v="0"/>
    <x v="167"/>
    <x v="0"/>
    <x v="2"/>
    <x v="0"/>
    <x v="0"/>
    <x v="170"/>
    <x v="5"/>
    <x v="170"/>
    <x v="170"/>
  </r>
  <r>
    <x v="171"/>
    <x v="143"/>
    <x v="3"/>
    <x v="0"/>
    <x v="0"/>
    <x v="168"/>
    <x v="0"/>
    <x v="5"/>
    <x v="0"/>
    <x v="5"/>
    <x v="171"/>
    <x v="6"/>
    <x v="171"/>
    <x v="171"/>
  </r>
  <r>
    <x v="172"/>
    <x v="144"/>
    <x v="2"/>
    <x v="2"/>
    <x v="0"/>
    <x v="169"/>
    <x v="0"/>
    <x v="8"/>
    <x v="0"/>
    <x v="0"/>
    <x v="172"/>
    <x v="4"/>
    <x v="172"/>
    <x v="172"/>
  </r>
  <r>
    <x v="173"/>
    <x v="145"/>
    <x v="9"/>
    <x v="3"/>
    <x v="0"/>
    <x v="170"/>
    <x v="3"/>
    <x v="5"/>
    <x v="0"/>
    <x v="7"/>
    <x v="173"/>
    <x v="9"/>
    <x v="173"/>
    <x v="173"/>
  </r>
  <r>
    <x v="174"/>
    <x v="146"/>
    <x v="6"/>
    <x v="2"/>
    <x v="1"/>
    <x v="171"/>
    <x v="2"/>
    <x v="5"/>
    <x v="0"/>
    <x v="0"/>
    <x v="174"/>
    <x v="8"/>
    <x v="174"/>
    <x v="174"/>
  </r>
  <r>
    <x v="175"/>
    <x v="147"/>
    <x v="5"/>
    <x v="2"/>
    <x v="0"/>
    <x v="172"/>
    <x v="3"/>
    <x v="4"/>
    <x v="1"/>
    <x v="1"/>
    <x v="175"/>
    <x v="6"/>
    <x v="175"/>
    <x v="175"/>
  </r>
  <r>
    <x v="176"/>
    <x v="118"/>
    <x v="8"/>
    <x v="1"/>
    <x v="0"/>
    <x v="173"/>
    <x v="2"/>
    <x v="1"/>
    <x v="2"/>
    <x v="6"/>
    <x v="176"/>
    <x v="4"/>
    <x v="176"/>
    <x v="176"/>
  </r>
  <r>
    <x v="177"/>
    <x v="148"/>
    <x v="2"/>
    <x v="2"/>
    <x v="0"/>
    <x v="174"/>
    <x v="0"/>
    <x v="6"/>
    <x v="2"/>
    <x v="8"/>
    <x v="177"/>
    <x v="7"/>
    <x v="177"/>
    <x v="177"/>
  </r>
  <r>
    <x v="178"/>
    <x v="149"/>
    <x v="0"/>
    <x v="0"/>
    <x v="0"/>
    <x v="175"/>
    <x v="1"/>
    <x v="1"/>
    <x v="0"/>
    <x v="5"/>
    <x v="178"/>
    <x v="8"/>
    <x v="178"/>
    <x v="178"/>
  </r>
  <r>
    <x v="179"/>
    <x v="150"/>
    <x v="9"/>
    <x v="3"/>
    <x v="0"/>
    <x v="176"/>
    <x v="3"/>
    <x v="3"/>
    <x v="1"/>
    <x v="1"/>
    <x v="179"/>
    <x v="3"/>
    <x v="179"/>
    <x v="179"/>
  </r>
  <r>
    <x v="180"/>
    <x v="151"/>
    <x v="2"/>
    <x v="2"/>
    <x v="0"/>
    <x v="177"/>
    <x v="2"/>
    <x v="3"/>
    <x v="2"/>
    <x v="6"/>
    <x v="180"/>
    <x v="7"/>
    <x v="180"/>
    <x v="180"/>
  </r>
  <r>
    <x v="181"/>
    <x v="17"/>
    <x v="5"/>
    <x v="2"/>
    <x v="1"/>
    <x v="178"/>
    <x v="0"/>
    <x v="8"/>
    <x v="1"/>
    <x v="4"/>
    <x v="181"/>
    <x v="9"/>
    <x v="181"/>
    <x v="181"/>
  </r>
  <r>
    <x v="182"/>
    <x v="152"/>
    <x v="2"/>
    <x v="2"/>
    <x v="1"/>
    <x v="179"/>
    <x v="0"/>
    <x v="1"/>
    <x v="0"/>
    <x v="7"/>
    <x v="182"/>
    <x v="6"/>
    <x v="182"/>
    <x v="182"/>
  </r>
  <r>
    <x v="183"/>
    <x v="153"/>
    <x v="1"/>
    <x v="1"/>
    <x v="0"/>
    <x v="180"/>
    <x v="3"/>
    <x v="4"/>
    <x v="0"/>
    <x v="0"/>
    <x v="183"/>
    <x v="1"/>
    <x v="183"/>
    <x v="183"/>
  </r>
  <r>
    <x v="184"/>
    <x v="128"/>
    <x v="4"/>
    <x v="0"/>
    <x v="0"/>
    <x v="181"/>
    <x v="0"/>
    <x v="9"/>
    <x v="0"/>
    <x v="0"/>
    <x v="184"/>
    <x v="3"/>
    <x v="184"/>
    <x v="184"/>
  </r>
  <r>
    <x v="185"/>
    <x v="154"/>
    <x v="9"/>
    <x v="3"/>
    <x v="0"/>
    <x v="182"/>
    <x v="0"/>
    <x v="6"/>
    <x v="2"/>
    <x v="2"/>
    <x v="185"/>
    <x v="9"/>
    <x v="185"/>
    <x v="185"/>
  </r>
  <r>
    <x v="186"/>
    <x v="112"/>
    <x v="1"/>
    <x v="1"/>
    <x v="0"/>
    <x v="183"/>
    <x v="3"/>
    <x v="1"/>
    <x v="1"/>
    <x v="4"/>
    <x v="186"/>
    <x v="9"/>
    <x v="186"/>
    <x v="186"/>
  </r>
  <r>
    <x v="187"/>
    <x v="155"/>
    <x v="6"/>
    <x v="2"/>
    <x v="0"/>
    <x v="184"/>
    <x v="1"/>
    <x v="5"/>
    <x v="0"/>
    <x v="5"/>
    <x v="187"/>
    <x v="4"/>
    <x v="187"/>
    <x v="187"/>
  </r>
  <r>
    <x v="188"/>
    <x v="57"/>
    <x v="4"/>
    <x v="0"/>
    <x v="0"/>
    <x v="185"/>
    <x v="0"/>
    <x v="1"/>
    <x v="1"/>
    <x v="4"/>
    <x v="188"/>
    <x v="2"/>
    <x v="50"/>
    <x v="50"/>
  </r>
  <r>
    <x v="189"/>
    <x v="69"/>
    <x v="10"/>
    <x v="3"/>
    <x v="0"/>
    <x v="186"/>
    <x v="3"/>
    <x v="1"/>
    <x v="0"/>
    <x v="7"/>
    <x v="189"/>
    <x v="4"/>
    <x v="188"/>
    <x v="188"/>
  </r>
  <r>
    <x v="190"/>
    <x v="156"/>
    <x v="1"/>
    <x v="1"/>
    <x v="0"/>
    <x v="187"/>
    <x v="3"/>
    <x v="4"/>
    <x v="0"/>
    <x v="5"/>
    <x v="190"/>
    <x v="5"/>
    <x v="189"/>
    <x v="189"/>
  </r>
  <r>
    <x v="191"/>
    <x v="157"/>
    <x v="3"/>
    <x v="0"/>
    <x v="0"/>
    <x v="188"/>
    <x v="2"/>
    <x v="7"/>
    <x v="0"/>
    <x v="5"/>
    <x v="191"/>
    <x v="2"/>
    <x v="190"/>
    <x v="190"/>
  </r>
  <r>
    <x v="192"/>
    <x v="158"/>
    <x v="2"/>
    <x v="2"/>
    <x v="0"/>
    <x v="189"/>
    <x v="0"/>
    <x v="0"/>
    <x v="2"/>
    <x v="6"/>
    <x v="192"/>
    <x v="2"/>
    <x v="191"/>
    <x v="191"/>
  </r>
  <r>
    <x v="193"/>
    <x v="159"/>
    <x v="5"/>
    <x v="2"/>
    <x v="1"/>
    <x v="190"/>
    <x v="2"/>
    <x v="9"/>
    <x v="2"/>
    <x v="2"/>
    <x v="193"/>
    <x v="4"/>
    <x v="192"/>
    <x v="192"/>
  </r>
  <r>
    <x v="194"/>
    <x v="160"/>
    <x v="8"/>
    <x v="1"/>
    <x v="1"/>
    <x v="191"/>
    <x v="1"/>
    <x v="0"/>
    <x v="1"/>
    <x v="4"/>
    <x v="194"/>
    <x v="1"/>
    <x v="193"/>
    <x v="193"/>
  </r>
  <r>
    <x v="195"/>
    <x v="146"/>
    <x v="6"/>
    <x v="2"/>
    <x v="1"/>
    <x v="192"/>
    <x v="0"/>
    <x v="9"/>
    <x v="0"/>
    <x v="7"/>
    <x v="195"/>
    <x v="2"/>
    <x v="194"/>
    <x v="194"/>
  </r>
  <r>
    <x v="196"/>
    <x v="161"/>
    <x v="5"/>
    <x v="2"/>
    <x v="1"/>
    <x v="193"/>
    <x v="3"/>
    <x v="5"/>
    <x v="0"/>
    <x v="7"/>
    <x v="196"/>
    <x v="8"/>
    <x v="195"/>
    <x v="195"/>
  </r>
  <r>
    <x v="197"/>
    <x v="81"/>
    <x v="6"/>
    <x v="2"/>
    <x v="1"/>
    <x v="194"/>
    <x v="1"/>
    <x v="2"/>
    <x v="2"/>
    <x v="6"/>
    <x v="197"/>
    <x v="2"/>
    <x v="196"/>
    <x v="196"/>
  </r>
  <r>
    <x v="198"/>
    <x v="87"/>
    <x v="4"/>
    <x v="0"/>
    <x v="0"/>
    <x v="195"/>
    <x v="2"/>
    <x v="4"/>
    <x v="2"/>
    <x v="2"/>
    <x v="198"/>
    <x v="1"/>
    <x v="197"/>
    <x v="197"/>
  </r>
  <r>
    <x v="199"/>
    <x v="77"/>
    <x v="6"/>
    <x v="2"/>
    <x v="0"/>
    <x v="196"/>
    <x v="3"/>
    <x v="3"/>
    <x v="1"/>
    <x v="3"/>
    <x v="199"/>
    <x v="3"/>
    <x v="198"/>
    <x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16" firstHeaderRow="0" firstDataRow="1" firstDataCol="1"/>
  <pivotFields count="14">
    <pivotField dataField="1"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axis="axisRow" compact="0" multipleItemSelectionAllowed="1" showAll="0">
      <items count="13">
        <item x="5"/>
        <item x="6"/>
        <item x="2"/>
        <item x="8"/>
        <item x="1"/>
        <item x="7"/>
        <item x="3"/>
        <item x="4"/>
        <item x="0"/>
        <item x="9"/>
        <item x="10"/>
        <item x="1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dataField="1"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ID" fld="0" subtotal="count" baseField="0" baseItem="0"/>
    <dataField name="Sum of Amount" fld="12" baseField="0" baseItem="0"/>
    <dataField name="Sum of Quantity" fld="11" baseField="0" baseItem="0"/>
    <dataField name="Sum of Profit" fld="13" baseField="0" baseItem="0"/>
  </dataFields>
  <formats count="3">
    <format dxfId="0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3:H8" firstHeaderRow="1" firstDataRow="1" firstDataCol="1"/>
  <pivotFields count="14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showAll="0">
      <items count="13">
        <item x="5"/>
        <item x="6"/>
        <item x="2"/>
        <item x="8"/>
        <item x="1"/>
        <item x="7"/>
        <item x="3"/>
        <item x="4"/>
        <item x="0"/>
        <item x="9"/>
        <item x="10"/>
        <item x="11"/>
        <item t="default"/>
      </items>
    </pivotField>
    <pivotField axis="axisRow" compact="0" multipleItemSelectionAllowed="1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2" baseField="0" baseItem="0"/>
  </dataFields>
  <formats count="1"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4:M8" firstHeaderRow="1" firstDataRow="1" firstDataCol="1"/>
  <pivotFields count="14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showAll="0">
      <items count="13">
        <item x="5"/>
        <item x="6"/>
        <item x="2"/>
        <item x="8"/>
        <item x="1"/>
        <item x="7"/>
        <item x="3"/>
        <item x="4"/>
        <item x="0"/>
        <item x="9"/>
        <item x="10"/>
        <item x="1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2" baseField="0" baseItem="0"/>
  </dataFields>
  <formats count="1"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Q4:R8" firstHeaderRow="1" firstDataRow="1" firstDataCol="1"/>
  <pivotFields count="14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showAll="0">
      <items count="13">
        <item x="5"/>
        <item x="6"/>
        <item x="2"/>
        <item x="8"/>
        <item x="1"/>
        <item x="7"/>
        <item x="3"/>
        <item x="4"/>
        <item x="0"/>
        <item x="9"/>
        <item x="10"/>
        <item x="1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1" baseField="0" baseItem="0"/>
  </dataFields>
  <formats count="5">
    <format dxfId="5">
      <pivotArea collapsedLevelsAreSubtotals="1" fieldPosition="0"/>
    </format>
    <format dxfId="6">
      <pivotArea collapsedLevelsAreSubtotals="1" fieldPosition="0">
        <references count="1">
          <reference field="8" count="1" selected="0">
            <x v="0"/>
          </reference>
        </references>
      </pivotArea>
    </format>
    <format dxfId="7">
      <pivotArea collapsedLevelsAreSubtotals="1" fieldPosition="0">
        <references count="1">
          <reference field="8" count="1" selected="0">
            <x v="1"/>
          </reference>
        </references>
      </pivotArea>
    </format>
    <format dxfId="8">
      <pivotArea collapsedLevelsAreSubtotals="1" fieldPosition="0">
        <references count="1">
          <reference field="8" count="1" selected="0">
            <x v="2"/>
          </reference>
        </references>
      </pivotArea>
    </format>
    <format dxfId="9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3:G16" firstHeaderRow="0" firstDataRow="1" firstDataCol="1"/>
  <pivotFields count="14">
    <pivotField dataField="1"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axis="axisRow" compact="0" multipleItemSelectionAllowed="1" showAll="0">
      <items count="13">
        <item x="5"/>
        <item x="6"/>
        <item x="2"/>
        <item x="8"/>
        <item x="1"/>
        <item x="7"/>
        <item x="3"/>
        <item x="4"/>
        <item x="0"/>
        <item x="9"/>
        <item x="10"/>
        <item x="1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dataField="1"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ID" fld="0" subtotal="count" baseField="0" baseItem="0"/>
    <dataField name="Sum of Amount" fld="12" baseField="0" baseItem="0"/>
    <dataField name="Sum of Quantity" fld="11" baseField="0" baseItem="0"/>
    <dataField name="Sum of Profit" fld="13" baseField="0" baseItem="0"/>
  </dataFields>
  <formats count="3">
    <format dxfId="10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2">
      <pivotArea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I3:J8" firstHeaderRow="1" firstDataRow="1" firstDataCol="1"/>
  <pivotFields count="14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showAll="0">
      <items count="13">
        <item x="5"/>
        <item x="6"/>
        <item x="2"/>
        <item x="8"/>
        <item x="1"/>
        <item x="7"/>
        <item x="3"/>
        <item x="4"/>
        <item x="0"/>
        <item x="9"/>
        <item x="10"/>
        <item x="11"/>
        <item t="default"/>
      </items>
    </pivotField>
    <pivotField axis="axisRow" compact="0" multipleItemSelectionAllowed="1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2" baseField="0" baseItem="0"/>
  </dataFields>
  <formats count="1">
    <format dxfId="1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3:M7" firstHeaderRow="1" firstDataRow="1" firstDataCol="1"/>
  <pivotFields count="14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showAll="0">
      <items count="13">
        <item x="5"/>
        <item x="6"/>
        <item x="2"/>
        <item x="8"/>
        <item x="1"/>
        <item x="7"/>
        <item x="3"/>
        <item x="4"/>
        <item x="0"/>
        <item x="9"/>
        <item x="10"/>
        <item x="1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2" baseField="0" baseItem="0"/>
  </dataFields>
  <formats count="1">
    <format dxfId="1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O3:P7" firstHeaderRow="1" firstDataRow="1" firstDataCol="1"/>
  <pivotFields count="14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showAll="0">
      <items count="13">
        <item x="5"/>
        <item x="6"/>
        <item x="2"/>
        <item x="8"/>
        <item x="1"/>
        <item x="7"/>
        <item x="3"/>
        <item x="4"/>
        <item x="0"/>
        <item x="9"/>
        <item x="10"/>
        <item x="1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1" baseField="0" baseItem="0"/>
  </dataFields>
  <formats count="5">
    <format dxfId="15">
      <pivotArea collapsedLevelsAreSubtotals="1" fieldPosition="0"/>
    </format>
    <format dxfId="16">
      <pivotArea collapsedLevelsAreSubtotals="1" fieldPosition="0">
        <references count="1">
          <reference field="8" count="1" selected="0">
            <x v="0"/>
          </reference>
        </references>
      </pivotArea>
    </format>
    <format dxfId="17">
      <pivotArea collapsedLevelsAreSubtotals="1" fieldPosition="0">
        <references count="1">
          <reference field="8" count="1" selected="0">
            <x v="1"/>
          </reference>
        </references>
      </pivotArea>
    </format>
    <format dxfId="18">
      <pivotArea collapsedLevelsAreSubtotals="1" fieldPosition="0">
        <references count="1">
          <reference field="8" count="1" selected="0">
            <x v="2"/>
          </reference>
        </references>
      </pivotArea>
    </format>
    <format dxfId="19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6" name="PivotTable2"/>
    <pivotTable tabId="6" name="PivotTable3"/>
    <pivotTable tabId="6" name="PivotTable4"/>
    <pivotTable tabId="6" name="PivotTable5"/>
    <pivotTable tabId="7" name="PivotTable16"/>
    <pivotTable tabId="7" name="PivotTable17"/>
    <pivotTable tabId="7" name="PivotTable19"/>
    <pivotTable tabId="7" name="PivotTable20"/>
  </pivotTables>
  <data>
    <tabular pivotCacheId="1">
      <items count="12">
        <i x="5" s="1"/>
        <i x="6" s="1"/>
        <i x="2" s="1"/>
        <i x="8" s="1"/>
        <i x="1" s="1"/>
        <i x="7" s="1"/>
        <i x="3" s="1"/>
        <i x="4" s="1"/>
        <i x="0" s="1"/>
        <i x="9" s="1"/>
        <i x="10" s="1"/>
        <i x="1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6" name="PivotTable2"/>
    <pivotTable tabId="6" name="PivotTable3"/>
    <pivotTable tabId="6" name="PivotTable4"/>
    <pivotTable tabId="6" name="PivotTable5"/>
    <pivotTable tabId="7" name="PivotTable16"/>
    <pivotTable tabId="7" name="PivotTable17"/>
    <pivotTable tabId="7" name="PivotTable19"/>
    <pivotTable tabId="7" name="PivotTable20"/>
  </pivotTables>
  <data>
    <tabular pivotCacheId="1">
      <items count="4">
        <i x="0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6" name="PivotTable2"/>
    <pivotTable tabId="6" name="PivotTable3"/>
    <pivotTable tabId="6" name="PivotTable4"/>
    <pivotTable tabId="6" name="PivotTable5"/>
    <pivotTable tabId="7" name="PivotTable16"/>
    <pivotTable tabId="7" name="PivotTable17"/>
    <pivotTable tabId="7" name="PivotTable19"/>
    <pivotTable tabId="7" name="PivotTable20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" cache="Slicer_Month" caption="Month" rowHeight="225425"/>
  <slicer name="Region" cache="Slicer_Region" caption="Region" rowHeight="225425"/>
  <slicer name="Category" cache="Slicer_Category" caption="Category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8.xml"/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8"/>
  <sheetViews>
    <sheetView showGridLines="0" tabSelected="1" workbookViewId="0">
      <selection activeCell="B3" sqref="B3:P4"/>
    </sheetView>
  </sheetViews>
  <sheetFormatPr defaultColWidth="9.14285714285714" defaultRowHeight="15"/>
  <cols>
    <col min="4" max="4" width="26.2857142857143" customWidth="1"/>
    <col min="6" max="6" width="15.2857142857143" customWidth="1"/>
    <col min="7" max="7" width="15.1428571428571" customWidth="1"/>
    <col min="9" max="9" width="14.4285714285714" customWidth="1"/>
    <col min="12" max="12" width="15.4285714285714" customWidth="1"/>
    <col min="14" max="14" width="14.7142857142857" customWidth="1"/>
    <col min="15" max="15" width="14.2857142857143" customWidth="1"/>
    <col min="16" max="16" width="24.4285714285714" customWidth="1"/>
  </cols>
  <sheetData>
    <row r="1" s="7" customFormat="1" spans="1:1">
      <c r="A1" s="9"/>
    </row>
    <row r="2" s="8" customFormat="1" spans="1:1">
      <c r="A2" s="10"/>
    </row>
    <row r="3" ht="41" customHeight="1" spans="2:16">
      <c r="B3" s="11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59"/>
    </row>
    <row r="4" ht="35" customHeight="1" spans="2:16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60"/>
    </row>
    <row r="5" spans="2:16">
      <c r="B5" s="15"/>
      <c r="C5" s="16"/>
      <c r="D5" s="17"/>
      <c r="E5" s="18"/>
      <c r="F5" s="19"/>
      <c r="G5" s="20"/>
      <c r="H5" s="21"/>
      <c r="I5" s="61"/>
      <c r="J5" s="62"/>
      <c r="K5" s="63"/>
      <c r="L5" s="64"/>
      <c r="M5" s="65"/>
      <c r="N5" s="43"/>
      <c r="O5" s="44"/>
      <c r="P5" s="45"/>
    </row>
    <row r="6" ht="15.75" spans="2:16">
      <c r="B6" s="15"/>
      <c r="C6" s="16"/>
      <c r="D6" s="17"/>
      <c r="E6" s="18"/>
      <c r="F6" s="19"/>
      <c r="G6" s="20"/>
      <c r="H6" s="21"/>
      <c r="I6" s="61"/>
      <c r="J6" s="62"/>
      <c r="K6" s="63"/>
      <c r="L6" s="64"/>
      <c r="M6" s="65"/>
      <c r="N6" s="47"/>
      <c r="O6" s="48"/>
      <c r="P6" s="49"/>
    </row>
    <row r="7" spans="2:16">
      <c r="B7" s="22">
        <f>Pivotable!C19</f>
        <v>267512.92</v>
      </c>
      <c r="C7" s="23"/>
      <c r="D7" s="24"/>
      <c r="E7" s="25">
        <f>Pivotable!B19</f>
        <v>200</v>
      </c>
      <c r="F7" s="26"/>
      <c r="G7" s="27"/>
      <c r="H7" s="28">
        <f>Pivotable!D19</f>
        <v>1076</v>
      </c>
      <c r="I7" s="66"/>
      <c r="J7" s="67"/>
      <c r="K7" s="68">
        <f>Pivotable!E19</f>
        <v>26751.36</v>
      </c>
      <c r="L7" s="69"/>
      <c r="M7" s="69"/>
      <c r="N7" s="70"/>
      <c r="O7" s="71"/>
      <c r="P7" s="72"/>
    </row>
    <row r="8" ht="12" customHeight="1" spans="2:16">
      <c r="B8" s="29"/>
      <c r="C8" s="30"/>
      <c r="D8" s="31"/>
      <c r="E8" s="32"/>
      <c r="F8" s="33"/>
      <c r="G8" s="34"/>
      <c r="H8" s="35"/>
      <c r="I8" s="73"/>
      <c r="J8" s="74"/>
      <c r="K8" s="75"/>
      <c r="L8" s="76"/>
      <c r="M8" s="77"/>
      <c r="N8" s="78"/>
      <c r="O8" s="79"/>
      <c r="P8" s="80"/>
    </row>
    <row r="9" ht="14" customHeight="1" spans="2:16">
      <c r="B9" s="36"/>
      <c r="C9" s="37"/>
      <c r="D9" s="38"/>
      <c r="E9" s="39"/>
      <c r="F9" s="40"/>
      <c r="G9" s="41"/>
      <c r="H9" s="42"/>
      <c r="I9" s="81"/>
      <c r="J9" s="82"/>
      <c r="K9" s="83"/>
      <c r="L9" s="84"/>
      <c r="M9" s="84"/>
      <c r="N9" s="78"/>
      <c r="O9" s="79"/>
      <c r="P9" s="80"/>
    </row>
    <row r="10" spans="2:16">
      <c r="B10" s="43"/>
      <c r="C10" s="44"/>
      <c r="D10" s="45"/>
      <c r="E10" s="43"/>
      <c r="F10" s="44"/>
      <c r="G10" s="45"/>
      <c r="H10" s="46"/>
      <c r="I10" s="85"/>
      <c r="J10" s="86"/>
      <c r="K10" s="46"/>
      <c r="L10" s="85"/>
      <c r="M10" s="85"/>
      <c r="N10" s="78"/>
      <c r="O10" s="79"/>
      <c r="P10" s="80"/>
    </row>
    <row r="11" spans="2:16">
      <c r="B11" s="47"/>
      <c r="C11" s="48"/>
      <c r="D11" s="49"/>
      <c r="E11" s="47"/>
      <c r="F11" s="48"/>
      <c r="G11" s="49"/>
      <c r="H11" s="50"/>
      <c r="I11" s="57"/>
      <c r="J11" s="87"/>
      <c r="K11" s="50"/>
      <c r="L11" s="57"/>
      <c r="M11" s="56"/>
      <c r="N11" s="78"/>
      <c r="O11" s="79"/>
      <c r="P11" s="80"/>
    </row>
    <row r="12" spans="2:16">
      <c r="B12" s="47"/>
      <c r="C12" s="48"/>
      <c r="D12" s="49"/>
      <c r="E12" s="47"/>
      <c r="F12" s="48"/>
      <c r="G12" s="49"/>
      <c r="H12" s="50"/>
      <c r="I12" s="57"/>
      <c r="J12" s="87"/>
      <c r="K12" s="50"/>
      <c r="L12" s="57"/>
      <c r="M12" s="56"/>
      <c r="N12" s="78"/>
      <c r="O12" s="79"/>
      <c r="P12" s="80"/>
    </row>
    <row r="13" ht="15.75" spans="2:16">
      <c r="B13" s="51"/>
      <c r="C13" s="52"/>
      <c r="D13" s="53"/>
      <c r="E13" s="51"/>
      <c r="F13" s="52"/>
      <c r="G13" s="53"/>
      <c r="H13" s="54"/>
      <c r="I13" s="58"/>
      <c r="J13" s="88"/>
      <c r="K13" s="54"/>
      <c r="L13" s="58"/>
      <c r="M13" s="58"/>
      <c r="N13" s="89"/>
      <c r="O13" s="90"/>
      <c r="P13" s="91"/>
    </row>
    <row r="14" spans="2:16">
      <c r="B14" s="47"/>
      <c r="C14" s="55"/>
      <c r="D14" s="55"/>
      <c r="E14" s="55"/>
      <c r="F14" s="49"/>
      <c r="G14" s="50"/>
      <c r="H14" s="56"/>
      <c r="I14" s="56"/>
      <c r="J14" s="56"/>
      <c r="K14" s="56"/>
      <c r="L14" s="87"/>
      <c r="M14" s="47"/>
      <c r="N14" s="55"/>
      <c r="O14" s="55"/>
      <c r="P14" s="49"/>
    </row>
    <row r="15" spans="2:16">
      <c r="B15" s="47"/>
      <c r="C15" s="48"/>
      <c r="D15" s="48"/>
      <c r="E15" s="48"/>
      <c r="F15" s="49"/>
      <c r="G15" s="50"/>
      <c r="H15" s="57"/>
      <c r="I15" s="57"/>
      <c r="J15" s="57"/>
      <c r="K15" s="57"/>
      <c r="L15" s="87"/>
      <c r="M15" s="47"/>
      <c r="N15" s="48"/>
      <c r="O15" s="48"/>
      <c r="P15" s="49"/>
    </row>
    <row r="16" spans="2:16">
      <c r="B16" s="47"/>
      <c r="C16" s="48"/>
      <c r="D16" s="48"/>
      <c r="E16" s="48"/>
      <c r="F16" s="49"/>
      <c r="G16" s="50"/>
      <c r="H16" s="57"/>
      <c r="I16" s="57"/>
      <c r="J16" s="57"/>
      <c r="K16" s="57"/>
      <c r="L16" s="87"/>
      <c r="M16" s="47"/>
      <c r="N16" s="48"/>
      <c r="O16" s="48"/>
      <c r="P16" s="49"/>
    </row>
    <row r="17" spans="2:16">
      <c r="B17" s="47"/>
      <c r="C17" s="48"/>
      <c r="D17" s="48"/>
      <c r="E17" s="48"/>
      <c r="F17" s="49"/>
      <c r="G17" s="50"/>
      <c r="H17" s="57"/>
      <c r="I17" s="57"/>
      <c r="J17" s="57"/>
      <c r="K17" s="57"/>
      <c r="L17" s="87"/>
      <c r="M17" s="47"/>
      <c r="N17" s="48"/>
      <c r="O17" s="48"/>
      <c r="P17" s="49"/>
    </row>
    <row r="18" spans="2:16">
      <c r="B18" s="47"/>
      <c r="C18" s="48"/>
      <c r="D18" s="48"/>
      <c r="E18" s="48"/>
      <c r="F18" s="49"/>
      <c r="G18" s="50"/>
      <c r="H18" s="57"/>
      <c r="I18" s="57"/>
      <c r="J18" s="57"/>
      <c r="K18" s="57"/>
      <c r="L18" s="87"/>
      <c r="M18" s="47"/>
      <c r="N18" s="48"/>
      <c r="O18" s="48"/>
      <c r="P18" s="49"/>
    </row>
    <row r="19" spans="1:16">
      <c r="A19" s="3"/>
      <c r="B19" s="47"/>
      <c r="C19" s="48"/>
      <c r="D19" s="48"/>
      <c r="E19" s="48"/>
      <c r="F19" s="49"/>
      <c r="G19" s="50"/>
      <c r="H19" s="57"/>
      <c r="I19" s="57"/>
      <c r="J19" s="57"/>
      <c r="K19" s="57"/>
      <c r="L19" s="87"/>
      <c r="M19" s="47"/>
      <c r="N19" s="48"/>
      <c r="O19" s="48"/>
      <c r="P19" s="49"/>
    </row>
    <row r="20" spans="2:16">
      <c r="B20" s="47"/>
      <c r="C20" s="48"/>
      <c r="D20" s="48"/>
      <c r="E20" s="48"/>
      <c r="F20" s="49"/>
      <c r="G20" s="50"/>
      <c r="H20" s="57"/>
      <c r="I20" s="57"/>
      <c r="J20" s="57"/>
      <c r="K20" s="57"/>
      <c r="L20" s="87"/>
      <c r="M20" s="47"/>
      <c r="N20" s="48"/>
      <c r="O20" s="48"/>
      <c r="P20" s="49"/>
    </row>
    <row r="21" spans="2:16">
      <c r="B21" s="47"/>
      <c r="C21" s="48"/>
      <c r="D21" s="48"/>
      <c r="E21" s="48"/>
      <c r="F21" s="49"/>
      <c r="G21" s="50"/>
      <c r="H21" s="57"/>
      <c r="I21" s="57"/>
      <c r="J21" s="57"/>
      <c r="K21" s="57"/>
      <c r="L21" s="87"/>
      <c r="M21" s="47"/>
      <c r="N21" s="48"/>
      <c r="O21" s="48"/>
      <c r="P21" s="49"/>
    </row>
    <row r="22" spans="2:16">
      <c r="B22" s="47"/>
      <c r="C22" s="48"/>
      <c r="D22" s="48"/>
      <c r="E22" s="48"/>
      <c r="F22" s="49"/>
      <c r="G22" s="50"/>
      <c r="H22" s="57"/>
      <c r="I22" s="57"/>
      <c r="J22" s="57"/>
      <c r="K22" s="57"/>
      <c r="L22" s="87"/>
      <c r="M22" s="47"/>
      <c r="N22" s="48"/>
      <c r="O22" s="48"/>
      <c r="P22" s="49"/>
    </row>
    <row r="23" spans="2:16">
      <c r="B23" s="47"/>
      <c r="C23" s="48"/>
      <c r="D23" s="48"/>
      <c r="E23" s="48"/>
      <c r="F23" s="49"/>
      <c r="G23" s="50"/>
      <c r="H23" s="57"/>
      <c r="I23" s="57"/>
      <c r="J23" s="57"/>
      <c r="K23" s="57"/>
      <c r="L23" s="87"/>
      <c r="M23" s="47"/>
      <c r="N23" s="48"/>
      <c r="O23" s="48"/>
      <c r="P23" s="49"/>
    </row>
    <row r="24" spans="2:16">
      <c r="B24" s="47"/>
      <c r="C24" s="48"/>
      <c r="D24" s="48"/>
      <c r="E24" s="48"/>
      <c r="F24" s="49"/>
      <c r="G24" s="50"/>
      <c r="H24" s="57"/>
      <c r="I24" s="57"/>
      <c r="J24" s="57"/>
      <c r="K24" s="57"/>
      <c r="L24" s="87"/>
      <c r="M24" s="47"/>
      <c r="N24" s="48"/>
      <c r="O24" s="48"/>
      <c r="P24" s="49"/>
    </row>
    <row r="25" spans="2:16">
      <c r="B25" s="47"/>
      <c r="C25" s="48"/>
      <c r="D25" s="48"/>
      <c r="E25" s="48"/>
      <c r="F25" s="49"/>
      <c r="G25" s="50"/>
      <c r="H25" s="57"/>
      <c r="I25" s="57"/>
      <c r="J25" s="57"/>
      <c r="K25" s="57"/>
      <c r="L25" s="87"/>
      <c r="M25" s="47"/>
      <c r="N25" s="48"/>
      <c r="O25" s="48"/>
      <c r="P25" s="49"/>
    </row>
    <row r="26" spans="2:16">
      <c r="B26" s="47"/>
      <c r="C26" s="48"/>
      <c r="D26" s="48"/>
      <c r="E26" s="48"/>
      <c r="F26" s="49"/>
      <c r="G26" s="50"/>
      <c r="H26" s="57"/>
      <c r="I26" s="57"/>
      <c r="J26" s="57"/>
      <c r="K26" s="57"/>
      <c r="L26" s="87"/>
      <c r="M26" s="47"/>
      <c r="N26" s="48"/>
      <c r="O26" s="48"/>
      <c r="P26" s="49"/>
    </row>
    <row r="27" spans="2:16">
      <c r="B27" s="47"/>
      <c r="C27" s="48"/>
      <c r="D27" s="48"/>
      <c r="E27" s="48"/>
      <c r="F27" s="49"/>
      <c r="G27" s="50"/>
      <c r="H27" s="57"/>
      <c r="I27" s="57"/>
      <c r="J27" s="57"/>
      <c r="K27" s="57"/>
      <c r="L27" s="87"/>
      <c r="M27" s="47"/>
      <c r="N27" s="48"/>
      <c r="O27" s="48"/>
      <c r="P27" s="49"/>
    </row>
    <row r="28" ht="15.75" spans="2:16">
      <c r="B28" s="51"/>
      <c r="C28" s="52"/>
      <c r="D28" s="52"/>
      <c r="E28" s="52"/>
      <c r="F28" s="53"/>
      <c r="G28" s="54"/>
      <c r="H28" s="58"/>
      <c r="I28" s="58"/>
      <c r="J28" s="58"/>
      <c r="K28" s="58"/>
      <c r="L28" s="88"/>
      <c r="M28" s="51"/>
      <c r="N28" s="52"/>
      <c r="O28" s="52"/>
      <c r="P28" s="53"/>
    </row>
  </sheetData>
  <mergeCells count="19">
    <mergeCell ref="B5:D6"/>
    <mergeCell ref="E5:G6"/>
    <mergeCell ref="H5:J6"/>
    <mergeCell ref="K5:M6"/>
    <mergeCell ref="N5:P6"/>
    <mergeCell ref="B7:D9"/>
    <mergeCell ref="E7:G9"/>
    <mergeCell ref="H7:J9"/>
    <mergeCell ref="K7:M9"/>
    <mergeCell ref="B14:F28"/>
    <mergeCell ref="G14:L28"/>
    <mergeCell ref="M14:P28"/>
    <mergeCell ref="B10:D13"/>
    <mergeCell ref="E10:G13"/>
    <mergeCell ref="H10:J13"/>
    <mergeCell ref="K10:M13"/>
    <mergeCell ref="N7:P13"/>
    <mergeCell ref="A1:XFD2"/>
    <mergeCell ref="B3:P4"/>
  </mergeCells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Pivotable!C4:C15</xm:f>
              <xm:sqref>B10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Pivotable!B4:B15</xm:f>
              <xm:sqref>E10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Pivotable!D4:D15</xm:f>
              <xm:sqref>H10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Pivotable!E4:E15</xm:f>
              <xm:sqref>K10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19"/>
  <sheetViews>
    <sheetView zoomScale="80" zoomScaleNormal="80" workbookViewId="0">
      <selection activeCell="Q4" sqref="Q4:R8"/>
    </sheetView>
  </sheetViews>
  <sheetFormatPr defaultColWidth="9.14285714285714" defaultRowHeight="15"/>
  <cols>
    <col min="1" max="1" width="12.1428571428571"/>
    <col min="2" max="5" width="17.8571428571429"/>
    <col min="7" max="7" width="12.1428571428571"/>
    <col min="8" max="8" width="16"/>
    <col min="9" max="10" width="16.5714285714286"/>
    <col min="11" max="11" width="17.8571428571429"/>
    <col min="12" max="12" width="15.5714285714286"/>
    <col min="13" max="14" width="16"/>
    <col min="15" max="15" width="10.5714285714286"/>
    <col min="17" max="17" width="15.5714285714286"/>
    <col min="18" max="18" width="16.5714285714286"/>
    <col min="19" max="19" width="15.2857142857143" customWidth="1"/>
    <col min="20" max="20" width="10.5714285714286"/>
  </cols>
  <sheetData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6</v>
      </c>
      <c r="H3" t="s">
        <v>3</v>
      </c>
    </row>
    <row r="4" spans="1:18">
      <c r="A4" t="s">
        <v>7</v>
      </c>
      <c r="B4">
        <v>23</v>
      </c>
      <c r="C4" s="1">
        <v>26121.71</v>
      </c>
      <c r="D4">
        <v>119</v>
      </c>
      <c r="E4" s="2">
        <v>2612.17</v>
      </c>
      <c r="G4" t="s">
        <v>8</v>
      </c>
      <c r="H4" s="1">
        <v>55946.56</v>
      </c>
      <c r="I4" t="s">
        <v>8</v>
      </c>
      <c r="J4" s="1">
        <f>GETPIVOTDATA("Amount",$G$3,"Quarter",G4)</f>
        <v>55946.56</v>
      </c>
      <c r="L4" t="s">
        <v>9</v>
      </c>
      <c r="M4" t="s">
        <v>3</v>
      </c>
      <c r="Q4" t="s">
        <v>9</v>
      </c>
      <c r="R4" t="s">
        <v>4</v>
      </c>
    </row>
    <row r="5" spans="1:20">
      <c r="A5" t="s">
        <v>10</v>
      </c>
      <c r="B5">
        <v>25</v>
      </c>
      <c r="C5" s="1">
        <v>40182.82</v>
      </c>
      <c r="D5">
        <v>143</v>
      </c>
      <c r="E5" s="2">
        <v>4018.3</v>
      </c>
      <c r="G5" t="s">
        <v>11</v>
      </c>
      <c r="H5" s="1">
        <v>66953.65</v>
      </c>
      <c r="I5" t="s">
        <v>11</v>
      </c>
      <c r="J5" s="1">
        <f>GETPIVOTDATA("Amount",$G$3,"Quarter",G5)</f>
        <v>66953.65</v>
      </c>
      <c r="L5" t="s">
        <v>12</v>
      </c>
      <c r="M5" s="1">
        <v>102703.74</v>
      </c>
      <c r="N5" t="s">
        <v>12</v>
      </c>
      <c r="O5" s="1">
        <f>GETPIVOTDATA("Amount",$L$4,"Category",L5)</f>
        <v>102703.74</v>
      </c>
      <c r="Q5" t="s">
        <v>12</v>
      </c>
      <c r="R5" s="3">
        <v>409</v>
      </c>
      <c r="S5" t="s">
        <v>12</v>
      </c>
      <c r="T5" s="3">
        <f>GETPIVOTDATA("Quantity",$Q$4,"Category",Q5)</f>
        <v>409</v>
      </c>
    </row>
    <row r="6" spans="1:20">
      <c r="A6" t="s">
        <v>13</v>
      </c>
      <c r="B6">
        <v>21</v>
      </c>
      <c r="C6" s="1">
        <v>24129.28</v>
      </c>
      <c r="D6">
        <v>116</v>
      </c>
      <c r="E6" s="2">
        <v>2412.92</v>
      </c>
      <c r="G6" t="s">
        <v>14</v>
      </c>
      <c r="H6" s="1">
        <v>90433.81</v>
      </c>
      <c r="I6" t="s">
        <v>14</v>
      </c>
      <c r="J6" s="1">
        <f>GETPIVOTDATA("Amount",$G$3,"Quarter",G6)</f>
        <v>90433.81</v>
      </c>
      <c r="L6" t="s">
        <v>15</v>
      </c>
      <c r="M6" s="1">
        <v>84772.03</v>
      </c>
      <c r="N6" t="s">
        <v>15</v>
      </c>
      <c r="O6" s="1">
        <f>GETPIVOTDATA("Amount",$L$4,"Category",L6)</f>
        <v>84772.03</v>
      </c>
      <c r="Q6" t="s">
        <v>15</v>
      </c>
      <c r="R6" s="3">
        <v>312</v>
      </c>
      <c r="S6" t="s">
        <v>15</v>
      </c>
      <c r="T6" s="3">
        <f>GETPIVOTDATA("Quantity",$Q$4,"Category",Q6)</f>
        <v>312</v>
      </c>
    </row>
    <row r="7" spans="1:20">
      <c r="A7" t="s">
        <v>16</v>
      </c>
      <c r="B7">
        <v>21</v>
      </c>
      <c r="C7" s="1">
        <v>29914.07</v>
      </c>
      <c r="D7">
        <v>122</v>
      </c>
      <c r="E7" s="2">
        <v>2991.42</v>
      </c>
      <c r="G7" t="s">
        <v>17</v>
      </c>
      <c r="H7" s="1">
        <v>54178.9</v>
      </c>
      <c r="I7" s="5" t="s">
        <v>17</v>
      </c>
      <c r="J7" s="1">
        <f>GETPIVOTDATA("Amount",$G$3,"Quarter",G7)</f>
        <v>54178.9</v>
      </c>
      <c r="L7" t="s">
        <v>18</v>
      </c>
      <c r="M7" s="1">
        <v>80037.15</v>
      </c>
      <c r="N7" s="5" t="s">
        <v>18</v>
      </c>
      <c r="O7" s="1">
        <f>GETPIVOTDATA("Amount",$L$4,"Category",L7)</f>
        <v>80037.15</v>
      </c>
      <c r="Q7" t="s">
        <v>18</v>
      </c>
      <c r="R7" s="3">
        <v>355</v>
      </c>
      <c r="S7" s="5" t="s">
        <v>18</v>
      </c>
      <c r="T7" s="3">
        <f>GETPIVOTDATA("Quantity",$Q$4,"Category",Q7)</f>
        <v>355</v>
      </c>
    </row>
    <row r="8" spans="1:20">
      <c r="A8" t="s">
        <v>19</v>
      </c>
      <c r="B8">
        <v>19</v>
      </c>
      <c r="C8" s="1">
        <v>25220.22</v>
      </c>
      <c r="D8">
        <v>120</v>
      </c>
      <c r="E8" s="2">
        <v>2522.04</v>
      </c>
      <c r="G8" t="s">
        <v>20</v>
      </c>
      <c r="H8" s="1">
        <v>267512.92</v>
      </c>
      <c r="I8" s="6" t="s">
        <v>20</v>
      </c>
      <c r="J8" s="1">
        <f>SUM(J4:J7)</f>
        <v>267512.92</v>
      </c>
      <c r="L8" t="s">
        <v>20</v>
      </c>
      <c r="M8" s="1">
        <v>267512.92</v>
      </c>
      <c r="N8" s="6" t="s">
        <v>20</v>
      </c>
      <c r="O8" s="1">
        <f>SUM(O5:O7)</f>
        <v>267512.92</v>
      </c>
      <c r="Q8" t="s">
        <v>20</v>
      </c>
      <c r="R8" s="3">
        <v>1076</v>
      </c>
      <c r="S8" s="6" t="s">
        <v>20</v>
      </c>
      <c r="T8" s="3">
        <f>SUM(T5:T7)</f>
        <v>1076</v>
      </c>
    </row>
    <row r="9" spans="1:5">
      <c r="A9" t="s">
        <v>21</v>
      </c>
      <c r="B9">
        <v>10</v>
      </c>
      <c r="C9" s="1">
        <v>11819.36</v>
      </c>
      <c r="D9">
        <v>61</v>
      </c>
      <c r="E9" s="2">
        <v>1181.94</v>
      </c>
    </row>
    <row r="10" spans="1:5">
      <c r="A10" t="s">
        <v>22</v>
      </c>
      <c r="B10">
        <v>12</v>
      </c>
      <c r="C10" s="1">
        <v>12561.22</v>
      </c>
      <c r="D10">
        <v>38</v>
      </c>
      <c r="E10" s="2">
        <v>1256.12</v>
      </c>
    </row>
    <row r="11" spans="1:5">
      <c r="A11" t="s">
        <v>23</v>
      </c>
      <c r="B11">
        <v>18</v>
      </c>
      <c r="C11" s="1">
        <v>18635.53</v>
      </c>
      <c r="D11">
        <v>91</v>
      </c>
      <c r="E11" s="2">
        <v>1863.58</v>
      </c>
    </row>
    <row r="12" spans="1:5">
      <c r="A12" t="s">
        <v>24</v>
      </c>
      <c r="B12">
        <v>12</v>
      </c>
      <c r="C12" s="1">
        <v>24749.81</v>
      </c>
      <c r="D12">
        <v>81</v>
      </c>
      <c r="E12" s="2">
        <v>2474.97</v>
      </c>
    </row>
    <row r="13" spans="1:5">
      <c r="A13" t="s">
        <v>25</v>
      </c>
      <c r="B13">
        <v>11</v>
      </c>
      <c r="C13" s="1">
        <v>9912.13</v>
      </c>
      <c r="D13">
        <v>45</v>
      </c>
      <c r="E13" s="2">
        <v>991.21</v>
      </c>
    </row>
    <row r="14" spans="1:5">
      <c r="A14" t="s">
        <v>26</v>
      </c>
      <c r="B14">
        <v>16</v>
      </c>
      <c r="C14" s="1">
        <v>20248.72</v>
      </c>
      <c r="D14">
        <v>67</v>
      </c>
      <c r="E14" s="2">
        <v>2024.87</v>
      </c>
    </row>
    <row r="15" spans="1:5">
      <c r="A15" t="s">
        <v>27</v>
      </c>
      <c r="B15">
        <v>12</v>
      </c>
      <c r="C15" s="1">
        <v>24018.05</v>
      </c>
      <c r="D15">
        <v>73</v>
      </c>
      <c r="E15" s="2">
        <v>2401.82</v>
      </c>
    </row>
    <row r="16" spans="1:5">
      <c r="A16" t="s">
        <v>20</v>
      </c>
      <c r="B16">
        <v>200</v>
      </c>
      <c r="C16" s="1">
        <v>267512.92</v>
      </c>
      <c r="D16">
        <v>1076</v>
      </c>
      <c r="E16" s="2">
        <v>26751.36</v>
      </c>
    </row>
    <row r="19" spans="2:5">
      <c r="B19">
        <f>GETPIVOTDATA("Count of Order ID",$A$3)</f>
        <v>200</v>
      </c>
      <c r="C19" s="1">
        <f>GETPIVOTDATA("Sum of Amount",$A$3)</f>
        <v>267512.92</v>
      </c>
      <c r="D19">
        <f>GETPIVOTDATA("Sum of Quantity",$A$3)</f>
        <v>1076</v>
      </c>
      <c r="E19" s="1">
        <f>GETPIVOTDATA("Sum of Profit",$A$3)</f>
        <v>26751.36</v>
      </c>
    </row>
  </sheetData>
  <pageMargins left="0.75" right="0.75" top="1" bottom="1" header="0.5" footer="0.5"/>
  <headerFooter/>
  <drawing r:id="rId5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Pivotable!B4:B15</xm:f>
              <xm:sqref>B21</xm:sqref>
            </x14:sparkline>
          </x14:sparklines>
        </x14:sparklineGroup>
        <x14:sparklineGroup type="line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Pivotable!C4:C15</xm:f>
              <xm:sqref>C21</xm:sqref>
            </x14:sparkline>
          </x14:sparklines>
        </x14:sparklineGroup>
        <x14:sparklineGroup type="line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Pivotable!D4:D15</xm:f>
              <xm:sqref>D21</xm:sqref>
            </x14:sparkline>
          </x14:sparklines>
        </x14:sparklineGroup>
        <x14:sparklineGroup type="line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Pivotable!E4:E15</xm:f>
              <xm:sqref>E21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Pivotable!B4:B15</xm:f>
              <xm:sqref>B22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Pivotable!C4:C15</xm:f>
              <xm:sqref>C22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Pivotable!D4:D15</xm:f>
              <xm:sqref>D22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Pivotable!E4:E15</xm:f>
              <xm:sqref>E22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1"/>
  <sheetViews>
    <sheetView workbookViewId="0">
      <selection activeCell="D9" sqref="D9"/>
    </sheetView>
  </sheetViews>
  <sheetFormatPr defaultColWidth="9" defaultRowHeight="15"/>
  <cols>
    <col min="1" max="1" width="13.8571428571429" customWidth="1"/>
    <col min="2" max="2" width="13.5714285714286" customWidth="1"/>
    <col min="3" max="5" width="11.7142857142857" customWidth="1"/>
    <col min="6" max="6" width="14.7142857142857" customWidth="1"/>
    <col min="7" max="7" width="11.2857142857143" customWidth="1"/>
    <col min="8" max="8" width="12.5714285714286" customWidth="1"/>
    <col min="9" max="9" width="13" customWidth="1"/>
    <col min="10" max="10" width="11" customWidth="1"/>
    <col min="11" max="11" width="12.2857142857143" customWidth="1"/>
    <col min="12" max="12" width="11.7142857142857" customWidth="1"/>
    <col min="13" max="13" width="11.2857142857143" customWidth="1"/>
    <col min="14" max="14" width="11.7142857142857" customWidth="1"/>
  </cols>
  <sheetData>
    <row r="1" spans="1:14">
      <c r="A1" s="4" t="s">
        <v>28</v>
      </c>
      <c r="B1" s="4" t="s">
        <v>29</v>
      </c>
      <c r="C1" s="4" t="s">
        <v>1</v>
      </c>
      <c r="D1" s="4" t="s">
        <v>6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9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</row>
    <row r="2" spans="1:14">
      <c r="A2" t="s">
        <v>39</v>
      </c>
      <c r="B2" t="s">
        <v>40</v>
      </c>
      <c r="C2" t="str">
        <f>TEXT(B2,"mmm")</f>
        <v>Sep</v>
      </c>
      <c r="D2" t="str">
        <f>"Q"&amp;INT((MONTH(DATEVALUE("1-"&amp;C2&amp;"-2023"))+2)/3)</f>
        <v>Q3</v>
      </c>
      <c r="E2">
        <v>2023</v>
      </c>
      <c r="F2" t="s">
        <v>41</v>
      </c>
      <c r="G2" t="s">
        <v>42</v>
      </c>
      <c r="H2" t="s">
        <v>43</v>
      </c>
      <c r="I2" t="s">
        <v>12</v>
      </c>
      <c r="J2" t="s">
        <v>44</v>
      </c>
      <c r="K2">
        <v>329.5</v>
      </c>
      <c r="L2">
        <v>9</v>
      </c>
      <c r="M2">
        <v>2965.5</v>
      </c>
      <c r="N2">
        <v>296.55</v>
      </c>
    </row>
    <row r="3" spans="1:14">
      <c r="A3" t="s">
        <v>45</v>
      </c>
      <c r="B3" t="s">
        <v>46</v>
      </c>
      <c r="C3" t="str">
        <f t="shared" ref="C3:C34" si="0">TEXT(B3,"mmm")</f>
        <v>Sep</v>
      </c>
      <c r="D3" t="str">
        <f t="shared" ref="D3:D34" si="1">"Q"&amp;INT((MONTH(DATEVALUE("1-"&amp;C3&amp;"-2023"))+2)/3)</f>
        <v>Q3</v>
      </c>
      <c r="E3">
        <v>2023</v>
      </c>
      <c r="F3" t="s">
        <v>47</v>
      </c>
      <c r="G3" t="s">
        <v>42</v>
      </c>
      <c r="H3" t="s">
        <v>48</v>
      </c>
      <c r="I3" t="s">
        <v>15</v>
      </c>
      <c r="J3" t="s">
        <v>49</v>
      </c>
      <c r="K3">
        <v>257.13</v>
      </c>
      <c r="L3">
        <v>9</v>
      </c>
      <c r="M3">
        <v>2314.17</v>
      </c>
      <c r="N3">
        <v>231.42</v>
      </c>
    </row>
    <row r="4" spans="1:14">
      <c r="A4" t="s">
        <v>50</v>
      </c>
      <c r="B4" t="s">
        <v>51</v>
      </c>
      <c r="C4" t="str">
        <f t="shared" si="0"/>
        <v>May</v>
      </c>
      <c r="D4" t="str">
        <f t="shared" si="1"/>
        <v>Q2</v>
      </c>
      <c r="E4">
        <v>2024</v>
      </c>
      <c r="F4" t="s">
        <v>52</v>
      </c>
      <c r="G4" t="s">
        <v>53</v>
      </c>
      <c r="H4" t="s">
        <v>54</v>
      </c>
      <c r="I4" t="s">
        <v>18</v>
      </c>
      <c r="J4" t="s">
        <v>55</v>
      </c>
      <c r="K4">
        <v>119.03</v>
      </c>
      <c r="L4">
        <v>5</v>
      </c>
      <c r="M4">
        <v>595.15</v>
      </c>
      <c r="N4">
        <v>59.52</v>
      </c>
    </row>
    <row r="5" spans="1:14">
      <c r="A5" t="s">
        <v>56</v>
      </c>
      <c r="B5" t="s">
        <v>57</v>
      </c>
      <c r="C5" t="str">
        <f t="shared" si="0"/>
        <v>Mar</v>
      </c>
      <c r="D5" t="str">
        <f t="shared" si="1"/>
        <v>Q1</v>
      </c>
      <c r="E5">
        <v>2023</v>
      </c>
      <c r="F5" t="s">
        <v>58</v>
      </c>
      <c r="G5" t="s">
        <v>42</v>
      </c>
      <c r="H5" t="s">
        <v>59</v>
      </c>
      <c r="I5" t="s">
        <v>15</v>
      </c>
      <c r="J5" t="s">
        <v>60</v>
      </c>
      <c r="K5">
        <v>376.05</v>
      </c>
      <c r="L5">
        <v>3</v>
      </c>
      <c r="M5">
        <v>1128.15</v>
      </c>
      <c r="N5">
        <v>112.82</v>
      </c>
    </row>
    <row r="6" spans="1:14">
      <c r="A6" t="s">
        <v>61</v>
      </c>
      <c r="B6" t="s">
        <v>62</v>
      </c>
      <c r="C6" t="str">
        <f t="shared" si="0"/>
        <v>Jul</v>
      </c>
      <c r="D6" t="str">
        <f t="shared" si="1"/>
        <v>Q3</v>
      </c>
      <c r="E6">
        <v>2023</v>
      </c>
      <c r="F6" t="s">
        <v>63</v>
      </c>
      <c r="G6" t="s">
        <v>64</v>
      </c>
      <c r="H6" t="s">
        <v>59</v>
      </c>
      <c r="I6" t="s">
        <v>18</v>
      </c>
      <c r="J6" t="s">
        <v>55</v>
      </c>
      <c r="K6">
        <v>408.12</v>
      </c>
      <c r="L6">
        <v>4</v>
      </c>
      <c r="M6">
        <v>1632.48</v>
      </c>
      <c r="N6">
        <v>163.25</v>
      </c>
    </row>
    <row r="7" spans="1:14">
      <c r="A7" t="s">
        <v>65</v>
      </c>
      <c r="B7" t="s">
        <v>66</v>
      </c>
      <c r="C7" t="str">
        <f t="shared" si="0"/>
        <v>Aug</v>
      </c>
      <c r="D7" t="str">
        <f t="shared" si="1"/>
        <v>Q3</v>
      </c>
      <c r="E7">
        <v>2023</v>
      </c>
      <c r="F7" t="s">
        <v>67</v>
      </c>
      <c r="G7" t="s">
        <v>42</v>
      </c>
      <c r="H7" t="s">
        <v>68</v>
      </c>
      <c r="I7" t="s">
        <v>15</v>
      </c>
      <c r="J7" t="s">
        <v>69</v>
      </c>
      <c r="K7">
        <v>167.2</v>
      </c>
      <c r="L7">
        <v>4</v>
      </c>
      <c r="M7">
        <v>668.8</v>
      </c>
      <c r="N7">
        <v>66.88</v>
      </c>
    </row>
    <row r="8" spans="1:14">
      <c r="A8" t="s">
        <v>70</v>
      </c>
      <c r="B8" t="s">
        <v>71</v>
      </c>
      <c r="C8" t="str">
        <f t="shared" si="0"/>
        <v>Jan</v>
      </c>
      <c r="D8" t="str">
        <f t="shared" si="1"/>
        <v>Q1</v>
      </c>
      <c r="E8">
        <v>2023</v>
      </c>
      <c r="F8" t="s">
        <v>72</v>
      </c>
      <c r="G8" t="s">
        <v>73</v>
      </c>
      <c r="H8" t="s">
        <v>48</v>
      </c>
      <c r="I8" t="s">
        <v>15</v>
      </c>
      <c r="J8" t="s">
        <v>49</v>
      </c>
      <c r="K8">
        <v>471.68</v>
      </c>
      <c r="L8">
        <v>3</v>
      </c>
      <c r="M8">
        <v>1415.04</v>
      </c>
      <c r="N8">
        <v>141.5</v>
      </c>
    </row>
    <row r="9" spans="1:14">
      <c r="A9" t="s">
        <v>74</v>
      </c>
      <c r="B9" t="s">
        <v>75</v>
      </c>
      <c r="C9" t="str">
        <f t="shared" si="0"/>
        <v>Feb</v>
      </c>
      <c r="D9" t="str">
        <f t="shared" si="1"/>
        <v>Q1</v>
      </c>
      <c r="E9">
        <v>2023</v>
      </c>
      <c r="F9" t="s">
        <v>76</v>
      </c>
      <c r="G9" t="s">
        <v>64</v>
      </c>
      <c r="H9" t="s">
        <v>59</v>
      </c>
      <c r="I9" t="s">
        <v>18</v>
      </c>
      <c r="J9" t="s">
        <v>55</v>
      </c>
      <c r="K9">
        <v>292.39</v>
      </c>
      <c r="L9">
        <v>4</v>
      </c>
      <c r="M9">
        <v>1169.56</v>
      </c>
      <c r="N9">
        <v>116.96</v>
      </c>
    </row>
    <row r="10" spans="1:14">
      <c r="A10" t="s">
        <v>77</v>
      </c>
      <c r="B10" t="s">
        <v>78</v>
      </c>
      <c r="C10" t="str">
        <f t="shared" si="0"/>
        <v>Mar</v>
      </c>
      <c r="D10" t="str">
        <f t="shared" si="1"/>
        <v>Q1</v>
      </c>
      <c r="E10">
        <v>2023</v>
      </c>
      <c r="F10" t="s">
        <v>79</v>
      </c>
      <c r="G10" t="s">
        <v>42</v>
      </c>
      <c r="H10" t="s">
        <v>59</v>
      </c>
      <c r="I10" t="s">
        <v>12</v>
      </c>
      <c r="J10" t="s">
        <v>80</v>
      </c>
      <c r="K10">
        <v>280.24</v>
      </c>
      <c r="L10">
        <v>3</v>
      </c>
      <c r="M10">
        <v>840.72</v>
      </c>
      <c r="N10">
        <v>84.07</v>
      </c>
    </row>
    <row r="11" spans="1:14">
      <c r="A11" t="s">
        <v>81</v>
      </c>
      <c r="B11" t="s">
        <v>82</v>
      </c>
      <c r="C11" t="str">
        <f t="shared" si="0"/>
        <v>Jun</v>
      </c>
      <c r="D11" t="str">
        <f t="shared" si="1"/>
        <v>Q2</v>
      </c>
      <c r="E11">
        <v>2023</v>
      </c>
      <c r="F11" t="s">
        <v>83</v>
      </c>
      <c r="G11" t="s">
        <v>64</v>
      </c>
      <c r="H11" t="s">
        <v>43</v>
      </c>
      <c r="I11" t="s">
        <v>15</v>
      </c>
      <c r="J11" t="s">
        <v>69</v>
      </c>
      <c r="K11">
        <v>214.56</v>
      </c>
      <c r="L11">
        <v>4</v>
      </c>
      <c r="M11">
        <v>858.24</v>
      </c>
      <c r="N11">
        <v>85.82</v>
      </c>
    </row>
    <row r="12" spans="1:14">
      <c r="A12" t="s">
        <v>84</v>
      </c>
      <c r="B12" t="s">
        <v>85</v>
      </c>
      <c r="C12" t="str">
        <f t="shared" si="0"/>
        <v>Apr</v>
      </c>
      <c r="D12" t="str">
        <f t="shared" si="1"/>
        <v>Q2</v>
      </c>
      <c r="E12">
        <v>2023</v>
      </c>
      <c r="F12" t="s">
        <v>86</v>
      </c>
      <c r="G12" t="s">
        <v>64</v>
      </c>
      <c r="H12" t="s">
        <v>48</v>
      </c>
      <c r="I12" t="s">
        <v>12</v>
      </c>
      <c r="J12" t="s">
        <v>44</v>
      </c>
      <c r="K12">
        <v>125.99</v>
      </c>
      <c r="L12">
        <v>5</v>
      </c>
      <c r="M12">
        <v>629.95</v>
      </c>
      <c r="N12">
        <v>63</v>
      </c>
    </row>
    <row r="13" spans="1:14">
      <c r="A13" t="s">
        <v>87</v>
      </c>
      <c r="B13" t="s">
        <v>88</v>
      </c>
      <c r="C13" t="str">
        <f t="shared" si="0"/>
        <v>Jul</v>
      </c>
      <c r="D13" t="str">
        <f t="shared" si="1"/>
        <v>Q3</v>
      </c>
      <c r="E13">
        <v>2023</v>
      </c>
      <c r="F13" t="s">
        <v>89</v>
      </c>
      <c r="G13" t="s">
        <v>42</v>
      </c>
      <c r="H13" t="s">
        <v>90</v>
      </c>
      <c r="I13" t="s">
        <v>15</v>
      </c>
      <c r="J13" t="s">
        <v>60</v>
      </c>
      <c r="K13">
        <v>307.87</v>
      </c>
      <c r="L13">
        <v>8</v>
      </c>
      <c r="M13">
        <v>2462.96</v>
      </c>
      <c r="N13">
        <v>246.3</v>
      </c>
    </row>
    <row r="14" spans="1:14">
      <c r="A14" t="s">
        <v>91</v>
      </c>
      <c r="B14" t="s">
        <v>92</v>
      </c>
      <c r="C14" t="str">
        <f t="shared" si="0"/>
        <v>Jan</v>
      </c>
      <c r="D14" t="str">
        <f t="shared" si="1"/>
        <v>Q1</v>
      </c>
      <c r="E14">
        <v>2023</v>
      </c>
      <c r="F14" t="s">
        <v>93</v>
      </c>
      <c r="G14" t="s">
        <v>64</v>
      </c>
      <c r="H14" t="s">
        <v>94</v>
      </c>
      <c r="I14" t="s">
        <v>12</v>
      </c>
      <c r="J14" t="s">
        <v>44</v>
      </c>
      <c r="K14">
        <v>479.15</v>
      </c>
      <c r="L14">
        <v>10</v>
      </c>
      <c r="M14">
        <v>4791.5</v>
      </c>
      <c r="N14">
        <v>479.15</v>
      </c>
    </row>
    <row r="15" spans="1:14">
      <c r="A15" t="s">
        <v>95</v>
      </c>
      <c r="B15" t="s">
        <v>96</v>
      </c>
      <c r="C15" t="str">
        <f t="shared" si="0"/>
        <v>Oct</v>
      </c>
      <c r="D15" t="str">
        <f t="shared" si="1"/>
        <v>Q4</v>
      </c>
      <c r="E15">
        <v>2023</v>
      </c>
      <c r="F15" t="s">
        <v>97</v>
      </c>
      <c r="G15" t="s">
        <v>73</v>
      </c>
      <c r="H15" t="s">
        <v>90</v>
      </c>
      <c r="I15" t="s">
        <v>15</v>
      </c>
      <c r="J15" t="s">
        <v>60</v>
      </c>
      <c r="K15">
        <v>45.08</v>
      </c>
      <c r="L15">
        <v>4</v>
      </c>
      <c r="M15">
        <v>180.32</v>
      </c>
      <c r="N15">
        <v>18.03</v>
      </c>
    </row>
    <row r="16" spans="1:14">
      <c r="A16" t="s">
        <v>98</v>
      </c>
      <c r="B16" t="s">
        <v>99</v>
      </c>
      <c r="C16" t="str">
        <f t="shared" si="0"/>
        <v>Nov</v>
      </c>
      <c r="D16" t="str">
        <f t="shared" si="1"/>
        <v>Q4</v>
      </c>
      <c r="E16">
        <v>2023</v>
      </c>
      <c r="F16" t="s">
        <v>100</v>
      </c>
      <c r="G16" t="s">
        <v>42</v>
      </c>
      <c r="H16" t="s">
        <v>59</v>
      </c>
      <c r="I16" t="s">
        <v>15</v>
      </c>
      <c r="J16" t="s">
        <v>49</v>
      </c>
      <c r="K16">
        <v>150.57</v>
      </c>
      <c r="L16">
        <v>2</v>
      </c>
      <c r="M16">
        <v>301.14</v>
      </c>
      <c r="N16">
        <v>30.11</v>
      </c>
    </row>
    <row r="17" spans="1:14">
      <c r="A17" t="s">
        <v>101</v>
      </c>
      <c r="B17" t="s">
        <v>102</v>
      </c>
      <c r="C17" t="str">
        <f t="shared" si="0"/>
        <v>Feb</v>
      </c>
      <c r="D17" t="str">
        <f t="shared" si="1"/>
        <v>Q1</v>
      </c>
      <c r="E17">
        <v>2023</v>
      </c>
      <c r="F17" t="s">
        <v>103</v>
      </c>
      <c r="G17" t="s">
        <v>42</v>
      </c>
      <c r="H17" t="s">
        <v>94</v>
      </c>
      <c r="I17" t="s">
        <v>15</v>
      </c>
      <c r="J17" t="s">
        <v>69</v>
      </c>
      <c r="K17">
        <v>482.65</v>
      </c>
      <c r="L17">
        <v>6</v>
      </c>
      <c r="M17">
        <v>2895.9</v>
      </c>
      <c r="N17">
        <v>289.59</v>
      </c>
    </row>
    <row r="18" spans="1:14">
      <c r="A18" t="s">
        <v>104</v>
      </c>
      <c r="B18" t="s">
        <v>105</v>
      </c>
      <c r="C18" t="str">
        <f t="shared" si="0"/>
        <v>Oct</v>
      </c>
      <c r="D18" t="str">
        <f t="shared" si="1"/>
        <v>Q4</v>
      </c>
      <c r="E18">
        <v>2023</v>
      </c>
      <c r="F18" t="s">
        <v>106</v>
      </c>
      <c r="G18" t="s">
        <v>64</v>
      </c>
      <c r="H18" t="s">
        <v>107</v>
      </c>
      <c r="I18" t="s">
        <v>15</v>
      </c>
      <c r="J18" t="s">
        <v>69</v>
      </c>
      <c r="K18">
        <v>381.85</v>
      </c>
      <c r="L18">
        <v>4</v>
      </c>
      <c r="M18">
        <v>1527.4</v>
      </c>
      <c r="N18">
        <v>152.74</v>
      </c>
    </row>
    <row r="19" spans="1:14">
      <c r="A19" t="s">
        <v>108</v>
      </c>
      <c r="B19" t="s">
        <v>109</v>
      </c>
      <c r="C19" t="str">
        <f t="shared" si="0"/>
        <v>Jan</v>
      </c>
      <c r="D19" t="str">
        <f t="shared" si="1"/>
        <v>Q1</v>
      </c>
      <c r="E19">
        <v>2024</v>
      </c>
      <c r="F19" t="s">
        <v>110</v>
      </c>
      <c r="G19" t="s">
        <v>64</v>
      </c>
      <c r="H19" t="s">
        <v>90</v>
      </c>
      <c r="I19" t="s">
        <v>15</v>
      </c>
      <c r="J19" t="s">
        <v>69</v>
      </c>
      <c r="K19">
        <v>309.84</v>
      </c>
      <c r="L19">
        <v>2</v>
      </c>
      <c r="M19">
        <v>619.68</v>
      </c>
      <c r="N19">
        <v>61.97</v>
      </c>
    </row>
    <row r="20" spans="1:14">
      <c r="A20" t="s">
        <v>111</v>
      </c>
      <c r="B20" t="s">
        <v>112</v>
      </c>
      <c r="C20" t="str">
        <f t="shared" si="0"/>
        <v>Mar</v>
      </c>
      <c r="D20" t="str">
        <f t="shared" si="1"/>
        <v>Q1</v>
      </c>
      <c r="E20">
        <v>2024</v>
      </c>
      <c r="F20" t="s">
        <v>113</v>
      </c>
      <c r="G20" t="s">
        <v>53</v>
      </c>
      <c r="H20" t="s">
        <v>90</v>
      </c>
      <c r="I20" t="s">
        <v>18</v>
      </c>
      <c r="J20" t="s">
        <v>114</v>
      </c>
      <c r="K20">
        <v>146.67</v>
      </c>
      <c r="L20">
        <v>9</v>
      </c>
      <c r="M20">
        <v>1320.03</v>
      </c>
      <c r="N20">
        <v>132</v>
      </c>
    </row>
    <row r="21" spans="1:14">
      <c r="A21" t="s">
        <v>115</v>
      </c>
      <c r="B21" t="s">
        <v>116</v>
      </c>
      <c r="C21" t="str">
        <f t="shared" si="0"/>
        <v>Mar</v>
      </c>
      <c r="D21" t="str">
        <f t="shared" si="1"/>
        <v>Q1</v>
      </c>
      <c r="E21">
        <v>2024</v>
      </c>
      <c r="F21" t="s">
        <v>117</v>
      </c>
      <c r="G21" t="s">
        <v>73</v>
      </c>
      <c r="H21" t="s">
        <v>94</v>
      </c>
      <c r="I21" t="s">
        <v>12</v>
      </c>
      <c r="J21" t="s">
        <v>118</v>
      </c>
      <c r="K21">
        <v>323.6</v>
      </c>
      <c r="L21">
        <v>4</v>
      </c>
      <c r="M21">
        <v>1294.4</v>
      </c>
      <c r="N21">
        <v>129.44</v>
      </c>
    </row>
    <row r="22" spans="1:14">
      <c r="A22" t="s">
        <v>119</v>
      </c>
      <c r="B22" t="s">
        <v>120</v>
      </c>
      <c r="C22" t="str">
        <f t="shared" si="0"/>
        <v>Dec</v>
      </c>
      <c r="D22" t="str">
        <f t="shared" si="1"/>
        <v>Q4</v>
      </c>
      <c r="E22">
        <v>2023</v>
      </c>
      <c r="F22" t="s">
        <v>121</v>
      </c>
      <c r="G22" t="s">
        <v>42</v>
      </c>
      <c r="H22" t="s">
        <v>54</v>
      </c>
      <c r="I22" t="s">
        <v>15</v>
      </c>
      <c r="J22" t="s">
        <v>60</v>
      </c>
      <c r="K22">
        <v>328.49</v>
      </c>
      <c r="L22">
        <v>5</v>
      </c>
      <c r="M22">
        <v>1642.45</v>
      </c>
      <c r="N22">
        <v>164.25</v>
      </c>
    </row>
    <row r="23" spans="1:14">
      <c r="A23" t="s">
        <v>122</v>
      </c>
      <c r="B23" t="s">
        <v>123</v>
      </c>
      <c r="C23" t="str">
        <f t="shared" si="0"/>
        <v>Feb</v>
      </c>
      <c r="D23" t="str">
        <f t="shared" si="1"/>
        <v>Q1</v>
      </c>
      <c r="E23">
        <v>2023</v>
      </c>
      <c r="F23" t="s">
        <v>124</v>
      </c>
      <c r="G23" t="s">
        <v>42</v>
      </c>
      <c r="H23" t="s">
        <v>68</v>
      </c>
      <c r="I23" t="s">
        <v>15</v>
      </c>
      <c r="J23" t="s">
        <v>49</v>
      </c>
      <c r="K23">
        <v>57.61</v>
      </c>
      <c r="L23">
        <v>6</v>
      </c>
      <c r="M23">
        <v>345.66</v>
      </c>
      <c r="N23">
        <v>34.57</v>
      </c>
    </row>
    <row r="24" spans="1:14">
      <c r="A24" t="s">
        <v>125</v>
      </c>
      <c r="B24" t="s">
        <v>126</v>
      </c>
      <c r="C24" t="str">
        <f t="shared" si="0"/>
        <v>Apr</v>
      </c>
      <c r="D24" t="str">
        <f t="shared" si="1"/>
        <v>Q2</v>
      </c>
      <c r="E24">
        <v>2024</v>
      </c>
      <c r="F24" t="s">
        <v>127</v>
      </c>
      <c r="G24" t="s">
        <v>53</v>
      </c>
      <c r="H24" t="s">
        <v>48</v>
      </c>
      <c r="I24" t="s">
        <v>15</v>
      </c>
      <c r="J24" t="s">
        <v>69</v>
      </c>
      <c r="K24">
        <v>79.59</v>
      </c>
      <c r="L24">
        <v>3</v>
      </c>
      <c r="M24">
        <v>238.77</v>
      </c>
      <c r="N24">
        <v>23.88</v>
      </c>
    </row>
    <row r="25" spans="1:14">
      <c r="A25" t="s">
        <v>128</v>
      </c>
      <c r="B25" t="s">
        <v>129</v>
      </c>
      <c r="C25" t="str">
        <f t="shared" si="0"/>
        <v>Feb</v>
      </c>
      <c r="D25" t="str">
        <f t="shared" si="1"/>
        <v>Q1</v>
      </c>
      <c r="E25">
        <v>2023</v>
      </c>
      <c r="F25" t="s">
        <v>130</v>
      </c>
      <c r="G25" t="s">
        <v>53</v>
      </c>
      <c r="H25" t="s">
        <v>68</v>
      </c>
      <c r="I25" t="s">
        <v>15</v>
      </c>
      <c r="J25" t="s">
        <v>60</v>
      </c>
      <c r="K25">
        <v>283.83</v>
      </c>
      <c r="L25">
        <v>8</v>
      </c>
      <c r="M25">
        <v>2270.64</v>
      </c>
      <c r="N25">
        <v>227.06</v>
      </c>
    </row>
    <row r="26" spans="1:14">
      <c r="A26" t="s">
        <v>131</v>
      </c>
      <c r="B26" t="s">
        <v>132</v>
      </c>
      <c r="C26" t="str">
        <f t="shared" si="0"/>
        <v>Apr</v>
      </c>
      <c r="D26" t="str">
        <f t="shared" si="1"/>
        <v>Q2</v>
      </c>
      <c r="E26">
        <v>2023</v>
      </c>
      <c r="F26" t="s">
        <v>133</v>
      </c>
      <c r="G26" t="s">
        <v>73</v>
      </c>
      <c r="H26" t="s">
        <v>43</v>
      </c>
      <c r="I26" t="s">
        <v>12</v>
      </c>
      <c r="J26" t="s">
        <v>44</v>
      </c>
      <c r="K26">
        <v>455.38</v>
      </c>
      <c r="L26">
        <v>4</v>
      </c>
      <c r="M26">
        <v>1821.52</v>
      </c>
      <c r="N26">
        <v>182.15</v>
      </c>
    </row>
    <row r="27" spans="1:14">
      <c r="A27" t="s">
        <v>134</v>
      </c>
      <c r="B27" t="s">
        <v>135</v>
      </c>
      <c r="C27" t="str">
        <f t="shared" si="0"/>
        <v>Jan</v>
      </c>
      <c r="D27" t="str">
        <f t="shared" si="1"/>
        <v>Q1</v>
      </c>
      <c r="E27">
        <v>2024</v>
      </c>
      <c r="F27" t="s">
        <v>136</v>
      </c>
      <c r="G27" t="s">
        <v>73</v>
      </c>
      <c r="H27" t="s">
        <v>90</v>
      </c>
      <c r="I27" t="s">
        <v>18</v>
      </c>
      <c r="J27" t="s">
        <v>114</v>
      </c>
      <c r="K27">
        <v>114.79</v>
      </c>
      <c r="L27">
        <v>7</v>
      </c>
      <c r="M27">
        <v>803.53</v>
      </c>
      <c r="N27">
        <v>80.35</v>
      </c>
    </row>
    <row r="28" spans="1:14">
      <c r="A28" t="s">
        <v>137</v>
      </c>
      <c r="B28" t="s">
        <v>138</v>
      </c>
      <c r="C28" t="str">
        <f t="shared" si="0"/>
        <v>Mar</v>
      </c>
      <c r="D28" t="str">
        <f t="shared" si="1"/>
        <v>Q1</v>
      </c>
      <c r="E28">
        <v>2023</v>
      </c>
      <c r="F28" t="s">
        <v>139</v>
      </c>
      <c r="G28" t="s">
        <v>73</v>
      </c>
      <c r="H28" t="s">
        <v>140</v>
      </c>
      <c r="I28" t="s">
        <v>12</v>
      </c>
      <c r="J28" t="s">
        <v>118</v>
      </c>
      <c r="K28">
        <v>154.29</v>
      </c>
      <c r="L28">
        <v>6</v>
      </c>
      <c r="M28">
        <v>925.74</v>
      </c>
      <c r="N28">
        <v>92.57</v>
      </c>
    </row>
    <row r="29" spans="1:14">
      <c r="A29" t="s">
        <v>141</v>
      </c>
      <c r="B29" t="s">
        <v>142</v>
      </c>
      <c r="C29" t="str">
        <f t="shared" si="0"/>
        <v>May</v>
      </c>
      <c r="D29" t="str">
        <f t="shared" si="1"/>
        <v>Q2</v>
      </c>
      <c r="E29">
        <v>2024</v>
      </c>
      <c r="F29" t="s">
        <v>143</v>
      </c>
      <c r="G29" t="s">
        <v>64</v>
      </c>
      <c r="H29" t="s">
        <v>94</v>
      </c>
      <c r="I29" t="s">
        <v>12</v>
      </c>
      <c r="J29" t="s">
        <v>118</v>
      </c>
      <c r="K29">
        <v>46.28</v>
      </c>
      <c r="L29">
        <v>5</v>
      </c>
      <c r="M29">
        <v>231.4</v>
      </c>
      <c r="N29">
        <v>23.14</v>
      </c>
    </row>
    <row r="30" spans="1:14">
      <c r="A30" t="s">
        <v>144</v>
      </c>
      <c r="B30" t="s">
        <v>145</v>
      </c>
      <c r="C30" t="str">
        <f t="shared" si="0"/>
        <v>Mar</v>
      </c>
      <c r="D30" t="str">
        <f t="shared" si="1"/>
        <v>Q1</v>
      </c>
      <c r="E30">
        <v>2024</v>
      </c>
      <c r="F30" t="s">
        <v>146</v>
      </c>
      <c r="G30" t="s">
        <v>42</v>
      </c>
      <c r="H30" t="s">
        <v>59</v>
      </c>
      <c r="I30" t="s">
        <v>18</v>
      </c>
      <c r="J30" t="s">
        <v>114</v>
      </c>
      <c r="K30">
        <v>221.47</v>
      </c>
      <c r="L30">
        <v>5</v>
      </c>
      <c r="M30">
        <v>1107.35</v>
      </c>
      <c r="N30">
        <v>110.73</v>
      </c>
    </row>
    <row r="31" spans="1:14">
      <c r="A31" t="s">
        <v>147</v>
      </c>
      <c r="B31" t="s">
        <v>148</v>
      </c>
      <c r="C31" t="str">
        <f t="shared" si="0"/>
        <v>Dec</v>
      </c>
      <c r="D31" t="str">
        <f t="shared" si="1"/>
        <v>Q4</v>
      </c>
      <c r="E31">
        <v>2023</v>
      </c>
      <c r="F31" t="s">
        <v>149</v>
      </c>
      <c r="G31" t="s">
        <v>64</v>
      </c>
      <c r="H31" t="s">
        <v>43</v>
      </c>
      <c r="I31" t="s">
        <v>12</v>
      </c>
      <c r="J31" t="s">
        <v>80</v>
      </c>
      <c r="K31">
        <v>406.42</v>
      </c>
      <c r="L31">
        <v>9</v>
      </c>
      <c r="M31">
        <v>3657.78</v>
      </c>
      <c r="N31">
        <v>365.78</v>
      </c>
    </row>
    <row r="32" spans="1:14">
      <c r="A32" t="s">
        <v>150</v>
      </c>
      <c r="B32" t="s">
        <v>148</v>
      </c>
      <c r="C32" t="str">
        <f t="shared" si="0"/>
        <v>Dec</v>
      </c>
      <c r="D32" t="str">
        <f t="shared" si="1"/>
        <v>Q4</v>
      </c>
      <c r="E32">
        <v>2023</v>
      </c>
      <c r="F32" t="s">
        <v>151</v>
      </c>
      <c r="G32" t="s">
        <v>42</v>
      </c>
      <c r="H32" t="s">
        <v>59</v>
      </c>
      <c r="I32" t="s">
        <v>18</v>
      </c>
      <c r="J32" t="s">
        <v>114</v>
      </c>
      <c r="K32">
        <v>147.62</v>
      </c>
      <c r="L32">
        <v>4</v>
      </c>
      <c r="M32">
        <v>590.48</v>
      </c>
      <c r="N32">
        <v>59.05</v>
      </c>
    </row>
    <row r="33" spans="1:14">
      <c r="A33" t="s">
        <v>152</v>
      </c>
      <c r="B33" t="s">
        <v>153</v>
      </c>
      <c r="C33" t="str">
        <f t="shared" si="0"/>
        <v>Feb</v>
      </c>
      <c r="D33" t="str">
        <f t="shared" si="1"/>
        <v>Q1</v>
      </c>
      <c r="E33">
        <v>2024</v>
      </c>
      <c r="F33" t="s">
        <v>154</v>
      </c>
      <c r="G33" t="s">
        <v>64</v>
      </c>
      <c r="H33" t="s">
        <v>90</v>
      </c>
      <c r="I33" t="s">
        <v>12</v>
      </c>
      <c r="J33" t="s">
        <v>80</v>
      </c>
      <c r="K33">
        <v>24.57</v>
      </c>
      <c r="L33">
        <v>5</v>
      </c>
      <c r="M33">
        <v>122.85</v>
      </c>
      <c r="N33">
        <v>12.29</v>
      </c>
    </row>
    <row r="34" spans="1:14">
      <c r="A34" t="s">
        <v>155</v>
      </c>
      <c r="B34" t="s">
        <v>156</v>
      </c>
      <c r="C34" t="str">
        <f t="shared" si="0"/>
        <v>Mar</v>
      </c>
      <c r="D34" t="str">
        <f t="shared" si="1"/>
        <v>Q1</v>
      </c>
      <c r="E34">
        <v>2024</v>
      </c>
      <c r="F34" t="s">
        <v>157</v>
      </c>
      <c r="G34" t="s">
        <v>64</v>
      </c>
      <c r="H34" t="s">
        <v>107</v>
      </c>
      <c r="I34" t="s">
        <v>15</v>
      </c>
      <c r="J34" t="s">
        <v>60</v>
      </c>
      <c r="K34">
        <v>63.81</v>
      </c>
      <c r="L34">
        <v>7</v>
      </c>
      <c r="M34">
        <v>446.67</v>
      </c>
      <c r="N34">
        <v>44.67</v>
      </c>
    </row>
    <row r="35" spans="1:14">
      <c r="A35" t="s">
        <v>158</v>
      </c>
      <c r="B35" t="s">
        <v>159</v>
      </c>
      <c r="C35" t="str">
        <f t="shared" ref="C35:C66" si="2">TEXT(B35,"mmm")</f>
        <v>Dec</v>
      </c>
      <c r="D35" t="str">
        <f t="shared" ref="D35:D66" si="3">"Q"&amp;INT((MONTH(DATEVALUE("1-"&amp;C35&amp;"-2023"))+2)/3)</f>
        <v>Q4</v>
      </c>
      <c r="E35">
        <v>2023</v>
      </c>
      <c r="F35" t="s">
        <v>160</v>
      </c>
      <c r="G35" t="s">
        <v>53</v>
      </c>
      <c r="H35" t="s">
        <v>54</v>
      </c>
      <c r="I35" t="s">
        <v>18</v>
      </c>
      <c r="J35" t="s">
        <v>114</v>
      </c>
      <c r="K35">
        <v>353.33</v>
      </c>
      <c r="L35">
        <v>9</v>
      </c>
      <c r="M35">
        <v>3179.97</v>
      </c>
      <c r="N35">
        <v>318</v>
      </c>
    </row>
    <row r="36" spans="1:14">
      <c r="A36" t="s">
        <v>161</v>
      </c>
      <c r="B36" t="s">
        <v>162</v>
      </c>
      <c r="C36" t="str">
        <f t="shared" si="2"/>
        <v>Apr</v>
      </c>
      <c r="D36" t="str">
        <f t="shared" si="3"/>
        <v>Q2</v>
      </c>
      <c r="E36">
        <v>2024</v>
      </c>
      <c r="F36" t="s">
        <v>163</v>
      </c>
      <c r="G36" t="s">
        <v>64</v>
      </c>
      <c r="H36" t="s">
        <v>140</v>
      </c>
      <c r="I36" t="s">
        <v>12</v>
      </c>
      <c r="J36" t="s">
        <v>44</v>
      </c>
      <c r="K36">
        <v>46.31</v>
      </c>
      <c r="L36">
        <v>9</v>
      </c>
      <c r="M36">
        <v>416.79</v>
      </c>
      <c r="N36">
        <v>41.68</v>
      </c>
    </row>
    <row r="37" spans="1:14">
      <c r="A37" t="s">
        <v>164</v>
      </c>
      <c r="B37" t="s">
        <v>165</v>
      </c>
      <c r="C37" t="str">
        <f t="shared" si="2"/>
        <v>Jan</v>
      </c>
      <c r="D37" t="str">
        <f t="shared" si="3"/>
        <v>Q1</v>
      </c>
      <c r="E37">
        <v>2024</v>
      </c>
      <c r="F37" t="s">
        <v>166</v>
      </c>
      <c r="G37" t="s">
        <v>73</v>
      </c>
      <c r="H37" t="s">
        <v>140</v>
      </c>
      <c r="I37" t="s">
        <v>12</v>
      </c>
      <c r="J37" t="s">
        <v>80</v>
      </c>
      <c r="K37">
        <v>261.27</v>
      </c>
      <c r="L37">
        <v>1</v>
      </c>
      <c r="M37">
        <v>261.27</v>
      </c>
      <c r="N37">
        <v>26.13</v>
      </c>
    </row>
    <row r="38" spans="1:14">
      <c r="A38" t="s">
        <v>167</v>
      </c>
      <c r="B38" t="s">
        <v>168</v>
      </c>
      <c r="C38" t="str">
        <f t="shared" si="2"/>
        <v>Nov</v>
      </c>
      <c r="D38" t="str">
        <f t="shared" si="3"/>
        <v>Q4</v>
      </c>
      <c r="E38">
        <v>2023</v>
      </c>
      <c r="F38" t="s">
        <v>169</v>
      </c>
      <c r="G38" t="s">
        <v>64</v>
      </c>
      <c r="H38" t="s">
        <v>68</v>
      </c>
      <c r="I38" t="s">
        <v>12</v>
      </c>
      <c r="J38" t="s">
        <v>44</v>
      </c>
      <c r="K38">
        <v>310.78</v>
      </c>
      <c r="L38">
        <v>5</v>
      </c>
      <c r="M38">
        <v>1553.9</v>
      </c>
      <c r="N38">
        <v>155.39</v>
      </c>
    </row>
    <row r="39" spans="1:14">
      <c r="A39" t="s">
        <v>170</v>
      </c>
      <c r="B39" t="s">
        <v>171</v>
      </c>
      <c r="C39" t="str">
        <f t="shared" si="2"/>
        <v>Aug</v>
      </c>
      <c r="D39" t="str">
        <f t="shared" si="3"/>
        <v>Q3</v>
      </c>
      <c r="E39">
        <v>2023</v>
      </c>
      <c r="F39" t="s">
        <v>172</v>
      </c>
      <c r="G39" t="s">
        <v>53</v>
      </c>
      <c r="H39" t="s">
        <v>48</v>
      </c>
      <c r="I39" t="s">
        <v>15</v>
      </c>
      <c r="J39" t="s">
        <v>49</v>
      </c>
      <c r="K39">
        <v>221.3</v>
      </c>
      <c r="L39">
        <v>9</v>
      </c>
      <c r="M39">
        <v>1991.7</v>
      </c>
      <c r="N39">
        <v>199.17</v>
      </c>
    </row>
    <row r="40" spans="1:14">
      <c r="A40" t="s">
        <v>173</v>
      </c>
      <c r="B40" t="s">
        <v>174</v>
      </c>
      <c r="C40" t="str">
        <f t="shared" si="2"/>
        <v>Apr</v>
      </c>
      <c r="D40" t="str">
        <f t="shared" si="3"/>
        <v>Q2</v>
      </c>
      <c r="E40">
        <v>2024</v>
      </c>
      <c r="F40" t="s">
        <v>175</v>
      </c>
      <c r="G40" t="s">
        <v>42</v>
      </c>
      <c r="H40" t="s">
        <v>59</v>
      </c>
      <c r="I40" t="s">
        <v>12</v>
      </c>
      <c r="J40" t="s">
        <v>118</v>
      </c>
      <c r="K40">
        <v>203.26</v>
      </c>
      <c r="L40">
        <v>5</v>
      </c>
      <c r="M40">
        <v>1016.3</v>
      </c>
      <c r="N40">
        <v>101.63</v>
      </c>
    </row>
    <row r="41" spans="1:14">
      <c r="A41" t="s">
        <v>176</v>
      </c>
      <c r="B41" t="s">
        <v>177</v>
      </c>
      <c r="C41" t="str">
        <f t="shared" si="2"/>
        <v>Aug</v>
      </c>
      <c r="D41" t="str">
        <f t="shared" si="3"/>
        <v>Q3</v>
      </c>
      <c r="E41">
        <v>2023</v>
      </c>
      <c r="F41" t="s">
        <v>178</v>
      </c>
      <c r="G41" t="s">
        <v>64</v>
      </c>
      <c r="H41" t="s">
        <v>90</v>
      </c>
      <c r="I41" t="s">
        <v>15</v>
      </c>
      <c r="J41" t="s">
        <v>60</v>
      </c>
      <c r="K41">
        <v>394.7</v>
      </c>
      <c r="L41">
        <v>1</v>
      </c>
      <c r="M41">
        <v>394.7</v>
      </c>
      <c r="N41">
        <v>39.47</v>
      </c>
    </row>
    <row r="42" spans="1:14">
      <c r="A42" t="s">
        <v>179</v>
      </c>
      <c r="B42" t="s">
        <v>177</v>
      </c>
      <c r="C42" t="str">
        <f t="shared" si="2"/>
        <v>Aug</v>
      </c>
      <c r="D42" t="str">
        <f t="shared" si="3"/>
        <v>Q3</v>
      </c>
      <c r="E42">
        <v>2023</v>
      </c>
      <c r="F42" t="s">
        <v>180</v>
      </c>
      <c r="G42" t="s">
        <v>42</v>
      </c>
      <c r="H42" t="s">
        <v>107</v>
      </c>
      <c r="I42" t="s">
        <v>15</v>
      </c>
      <c r="J42" t="s">
        <v>49</v>
      </c>
      <c r="K42">
        <v>406.53</v>
      </c>
      <c r="L42">
        <v>6</v>
      </c>
      <c r="M42">
        <v>2439.18</v>
      </c>
      <c r="N42">
        <v>243.92</v>
      </c>
    </row>
    <row r="43" spans="1:14">
      <c r="A43" t="s">
        <v>181</v>
      </c>
      <c r="B43" t="s">
        <v>182</v>
      </c>
      <c r="C43" t="str">
        <f t="shared" si="2"/>
        <v>Apr</v>
      </c>
      <c r="D43" t="str">
        <f t="shared" si="3"/>
        <v>Q2</v>
      </c>
      <c r="E43">
        <v>2023</v>
      </c>
      <c r="F43" t="s">
        <v>183</v>
      </c>
      <c r="G43" t="s">
        <v>64</v>
      </c>
      <c r="H43" t="s">
        <v>48</v>
      </c>
      <c r="I43" t="s">
        <v>15</v>
      </c>
      <c r="J43" t="s">
        <v>69</v>
      </c>
      <c r="K43">
        <v>111.59</v>
      </c>
      <c r="L43">
        <v>3</v>
      </c>
      <c r="M43">
        <v>334.77</v>
      </c>
      <c r="N43">
        <v>33.48</v>
      </c>
    </row>
    <row r="44" spans="1:14">
      <c r="A44" t="s">
        <v>184</v>
      </c>
      <c r="B44" t="s">
        <v>185</v>
      </c>
      <c r="C44" t="str">
        <f t="shared" si="2"/>
        <v>Jun</v>
      </c>
      <c r="D44" t="str">
        <f t="shared" si="3"/>
        <v>Q2</v>
      </c>
      <c r="E44">
        <v>2023</v>
      </c>
      <c r="F44" t="s">
        <v>186</v>
      </c>
      <c r="G44" t="s">
        <v>42</v>
      </c>
      <c r="H44" t="s">
        <v>90</v>
      </c>
      <c r="I44" t="s">
        <v>15</v>
      </c>
      <c r="J44" t="s">
        <v>69</v>
      </c>
      <c r="K44">
        <v>131.07</v>
      </c>
      <c r="L44">
        <v>7</v>
      </c>
      <c r="M44">
        <v>917.49</v>
      </c>
      <c r="N44">
        <v>91.75</v>
      </c>
    </row>
    <row r="45" spans="1:14">
      <c r="A45" t="s">
        <v>187</v>
      </c>
      <c r="B45" t="s">
        <v>188</v>
      </c>
      <c r="C45" t="str">
        <f t="shared" si="2"/>
        <v>Apr</v>
      </c>
      <c r="D45" t="str">
        <f t="shared" si="3"/>
        <v>Q2</v>
      </c>
      <c r="E45">
        <v>2024</v>
      </c>
      <c r="F45" t="s">
        <v>189</v>
      </c>
      <c r="G45" t="s">
        <v>73</v>
      </c>
      <c r="H45" t="s">
        <v>59</v>
      </c>
      <c r="I45" t="s">
        <v>18</v>
      </c>
      <c r="J45" t="s">
        <v>190</v>
      </c>
      <c r="K45">
        <v>281.9</v>
      </c>
      <c r="L45">
        <v>1</v>
      </c>
      <c r="M45">
        <v>281.9</v>
      </c>
      <c r="N45">
        <v>28.19</v>
      </c>
    </row>
    <row r="46" spans="1:14">
      <c r="A46" t="s">
        <v>191</v>
      </c>
      <c r="B46" t="s">
        <v>192</v>
      </c>
      <c r="C46" t="str">
        <f t="shared" si="2"/>
        <v>Jan</v>
      </c>
      <c r="D46" t="str">
        <f t="shared" si="3"/>
        <v>Q1</v>
      </c>
      <c r="E46">
        <v>2024</v>
      </c>
      <c r="F46" t="s">
        <v>193</v>
      </c>
      <c r="G46" t="s">
        <v>73</v>
      </c>
      <c r="H46" t="s">
        <v>48</v>
      </c>
      <c r="I46" t="s">
        <v>12</v>
      </c>
      <c r="J46" t="s">
        <v>44</v>
      </c>
      <c r="K46">
        <v>281.26</v>
      </c>
      <c r="L46">
        <v>2</v>
      </c>
      <c r="M46">
        <v>562.52</v>
      </c>
      <c r="N46">
        <v>56.25</v>
      </c>
    </row>
    <row r="47" spans="1:14">
      <c r="A47" t="s">
        <v>194</v>
      </c>
      <c r="B47" t="s">
        <v>195</v>
      </c>
      <c r="C47" t="str">
        <f t="shared" si="2"/>
        <v>Jan</v>
      </c>
      <c r="D47" t="str">
        <f t="shared" si="3"/>
        <v>Q1</v>
      </c>
      <c r="E47">
        <v>2024</v>
      </c>
      <c r="F47" t="s">
        <v>196</v>
      </c>
      <c r="G47" t="s">
        <v>42</v>
      </c>
      <c r="H47" t="s">
        <v>43</v>
      </c>
      <c r="I47" t="s">
        <v>12</v>
      </c>
      <c r="J47" t="s">
        <v>80</v>
      </c>
      <c r="K47">
        <v>212.79</v>
      </c>
      <c r="L47">
        <v>1</v>
      </c>
      <c r="M47">
        <v>212.79</v>
      </c>
      <c r="N47">
        <v>21.28</v>
      </c>
    </row>
    <row r="48" spans="1:14">
      <c r="A48" t="s">
        <v>197</v>
      </c>
      <c r="B48" t="s">
        <v>198</v>
      </c>
      <c r="C48" t="str">
        <f t="shared" si="2"/>
        <v>Aug</v>
      </c>
      <c r="D48" t="str">
        <f t="shared" si="3"/>
        <v>Q3</v>
      </c>
      <c r="E48">
        <v>2023</v>
      </c>
      <c r="F48" t="s">
        <v>199</v>
      </c>
      <c r="G48" t="s">
        <v>64</v>
      </c>
      <c r="H48" t="s">
        <v>48</v>
      </c>
      <c r="I48" t="s">
        <v>15</v>
      </c>
      <c r="J48" t="s">
        <v>60</v>
      </c>
      <c r="K48">
        <v>307.95</v>
      </c>
      <c r="L48">
        <v>3</v>
      </c>
      <c r="M48">
        <v>923.85</v>
      </c>
      <c r="N48">
        <v>92.39</v>
      </c>
    </row>
    <row r="49" spans="1:14">
      <c r="A49" t="s">
        <v>200</v>
      </c>
      <c r="B49" t="s">
        <v>201</v>
      </c>
      <c r="C49" t="str">
        <f t="shared" si="2"/>
        <v>Mar</v>
      </c>
      <c r="D49" t="str">
        <f t="shared" si="3"/>
        <v>Q1</v>
      </c>
      <c r="E49">
        <v>2024</v>
      </c>
      <c r="F49" t="s">
        <v>202</v>
      </c>
      <c r="G49" t="s">
        <v>73</v>
      </c>
      <c r="H49" t="s">
        <v>43</v>
      </c>
      <c r="I49" t="s">
        <v>18</v>
      </c>
      <c r="J49" t="s">
        <v>114</v>
      </c>
      <c r="K49">
        <v>292.46</v>
      </c>
      <c r="L49">
        <v>9</v>
      </c>
      <c r="M49">
        <v>2632.14</v>
      </c>
      <c r="N49">
        <v>263.21</v>
      </c>
    </row>
    <row r="50" spans="1:14">
      <c r="A50" t="s">
        <v>203</v>
      </c>
      <c r="B50" t="s">
        <v>204</v>
      </c>
      <c r="C50" t="str">
        <f t="shared" si="2"/>
        <v>May</v>
      </c>
      <c r="D50" t="str">
        <f t="shared" si="3"/>
        <v>Q2</v>
      </c>
      <c r="E50">
        <v>2023</v>
      </c>
      <c r="F50" t="s">
        <v>205</v>
      </c>
      <c r="G50" t="s">
        <v>64</v>
      </c>
      <c r="H50" t="s">
        <v>68</v>
      </c>
      <c r="I50" t="s">
        <v>12</v>
      </c>
      <c r="J50" t="s">
        <v>80</v>
      </c>
      <c r="K50">
        <v>145.84</v>
      </c>
      <c r="L50">
        <v>10</v>
      </c>
      <c r="M50">
        <v>1458.4</v>
      </c>
      <c r="N50">
        <v>145.84</v>
      </c>
    </row>
    <row r="51" spans="1:14">
      <c r="A51" t="s">
        <v>206</v>
      </c>
      <c r="B51" t="s">
        <v>207</v>
      </c>
      <c r="C51" t="str">
        <f t="shared" si="2"/>
        <v>Jan</v>
      </c>
      <c r="D51" t="str">
        <f t="shared" si="3"/>
        <v>Q1</v>
      </c>
      <c r="E51">
        <v>2024</v>
      </c>
      <c r="F51" t="s">
        <v>208</v>
      </c>
      <c r="G51" t="s">
        <v>73</v>
      </c>
      <c r="H51" t="s">
        <v>90</v>
      </c>
      <c r="I51" t="s">
        <v>12</v>
      </c>
      <c r="J51" t="s">
        <v>118</v>
      </c>
      <c r="K51">
        <v>80.01</v>
      </c>
      <c r="L51">
        <v>8</v>
      </c>
      <c r="M51">
        <v>640.08</v>
      </c>
      <c r="N51">
        <v>64.01</v>
      </c>
    </row>
    <row r="52" spans="1:14">
      <c r="A52" t="s">
        <v>209</v>
      </c>
      <c r="B52" t="s">
        <v>210</v>
      </c>
      <c r="C52" t="str">
        <f t="shared" si="2"/>
        <v>Sep</v>
      </c>
      <c r="D52" t="str">
        <f t="shared" si="3"/>
        <v>Q3</v>
      </c>
      <c r="E52">
        <v>2023</v>
      </c>
      <c r="F52" t="s">
        <v>211</v>
      </c>
      <c r="G52" t="s">
        <v>53</v>
      </c>
      <c r="H52" t="s">
        <v>90</v>
      </c>
      <c r="I52" t="s">
        <v>18</v>
      </c>
      <c r="J52" t="s">
        <v>190</v>
      </c>
      <c r="K52">
        <v>126.54</v>
      </c>
      <c r="L52">
        <v>1</v>
      </c>
      <c r="M52">
        <v>126.54</v>
      </c>
      <c r="N52">
        <v>12.65</v>
      </c>
    </row>
    <row r="53" spans="1:14">
      <c r="A53" t="s">
        <v>212</v>
      </c>
      <c r="B53" t="s">
        <v>213</v>
      </c>
      <c r="C53" t="str">
        <f t="shared" si="2"/>
        <v>Oct</v>
      </c>
      <c r="D53" t="str">
        <f t="shared" si="3"/>
        <v>Q4</v>
      </c>
      <c r="E53">
        <v>2023</v>
      </c>
      <c r="F53" t="s">
        <v>214</v>
      </c>
      <c r="G53" t="s">
        <v>73</v>
      </c>
      <c r="H53" t="s">
        <v>68</v>
      </c>
      <c r="I53" t="s">
        <v>12</v>
      </c>
      <c r="J53" t="s">
        <v>80</v>
      </c>
      <c r="K53">
        <v>15.27</v>
      </c>
      <c r="L53">
        <v>2</v>
      </c>
      <c r="M53">
        <v>30.54</v>
      </c>
      <c r="N53">
        <v>3.05</v>
      </c>
    </row>
    <row r="54" spans="1:14">
      <c r="A54" t="s">
        <v>215</v>
      </c>
      <c r="B54" t="s">
        <v>216</v>
      </c>
      <c r="C54" t="str">
        <f t="shared" si="2"/>
        <v>Nov</v>
      </c>
      <c r="D54" t="str">
        <f t="shared" si="3"/>
        <v>Q4</v>
      </c>
      <c r="E54">
        <v>2023</v>
      </c>
      <c r="F54" t="s">
        <v>217</v>
      </c>
      <c r="G54" t="s">
        <v>64</v>
      </c>
      <c r="H54" t="s">
        <v>94</v>
      </c>
      <c r="I54" t="s">
        <v>12</v>
      </c>
      <c r="J54" t="s">
        <v>80</v>
      </c>
      <c r="K54">
        <v>262.61</v>
      </c>
      <c r="L54">
        <v>3</v>
      </c>
      <c r="M54">
        <v>787.83</v>
      </c>
      <c r="N54">
        <v>78.78</v>
      </c>
    </row>
    <row r="55" spans="1:14">
      <c r="A55" t="s">
        <v>218</v>
      </c>
      <c r="B55" t="s">
        <v>219</v>
      </c>
      <c r="C55" t="str">
        <f t="shared" si="2"/>
        <v>Aug</v>
      </c>
      <c r="D55" t="str">
        <f t="shared" si="3"/>
        <v>Q3</v>
      </c>
      <c r="E55">
        <v>2023</v>
      </c>
      <c r="F55" t="s">
        <v>220</v>
      </c>
      <c r="G55" t="s">
        <v>73</v>
      </c>
      <c r="H55" t="s">
        <v>107</v>
      </c>
      <c r="I55" t="s">
        <v>18</v>
      </c>
      <c r="J55" t="s">
        <v>114</v>
      </c>
      <c r="K55">
        <v>320.19</v>
      </c>
      <c r="L55">
        <v>9</v>
      </c>
      <c r="M55">
        <v>2881.71</v>
      </c>
      <c r="N55">
        <v>288.17</v>
      </c>
    </row>
    <row r="56" spans="1:14">
      <c r="A56" t="s">
        <v>221</v>
      </c>
      <c r="B56" t="s">
        <v>222</v>
      </c>
      <c r="C56" t="str">
        <f t="shared" si="2"/>
        <v>Jun</v>
      </c>
      <c r="D56" t="str">
        <f t="shared" si="3"/>
        <v>Q2</v>
      </c>
      <c r="E56">
        <v>2023</v>
      </c>
      <c r="F56" t="s">
        <v>223</v>
      </c>
      <c r="G56" t="s">
        <v>64</v>
      </c>
      <c r="H56" t="s">
        <v>68</v>
      </c>
      <c r="I56" t="s">
        <v>15</v>
      </c>
      <c r="J56" t="s">
        <v>69</v>
      </c>
      <c r="K56">
        <v>418.84</v>
      </c>
      <c r="L56">
        <v>4</v>
      </c>
      <c r="M56">
        <v>1675.36</v>
      </c>
      <c r="N56">
        <v>167.54</v>
      </c>
    </row>
    <row r="57" spans="1:14">
      <c r="A57" t="s">
        <v>224</v>
      </c>
      <c r="B57" t="s">
        <v>225</v>
      </c>
      <c r="C57" t="str">
        <f t="shared" si="2"/>
        <v>May</v>
      </c>
      <c r="D57" t="str">
        <f t="shared" si="3"/>
        <v>Q2</v>
      </c>
      <c r="E57">
        <v>2023</v>
      </c>
      <c r="F57" t="s">
        <v>226</v>
      </c>
      <c r="G57" t="s">
        <v>53</v>
      </c>
      <c r="H57" t="s">
        <v>90</v>
      </c>
      <c r="I57" t="s">
        <v>18</v>
      </c>
      <c r="J57" t="s">
        <v>114</v>
      </c>
      <c r="K57">
        <v>386.65</v>
      </c>
      <c r="L57">
        <v>6</v>
      </c>
      <c r="M57">
        <v>2319.9</v>
      </c>
      <c r="N57">
        <v>231.99</v>
      </c>
    </row>
    <row r="58" spans="1:14">
      <c r="A58" t="s">
        <v>227</v>
      </c>
      <c r="B58" t="s">
        <v>228</v>
      </c>
      <c r="C58" t="str">
        <f t="shared" si="2"/>
        <v>Feb</v>
      </c>
      <c r="D58" t="str">
        <f t="shared" si="3"/>
        <v>Q1</v>
      </c>
      <c r="E58">
        <v>2023</v>
      </c>
      <c r="F58" t="s">
        <v>229</v>
      </c>
      <c r="G58" t="s">
        <v>53</v>
      </c>
      <c r="H58" t="s">
        <v>90</v>
      </c>
      <c r="I58" t="s">
        <v>12</v>
      </c>
      <c r="J58" t="s">
        <v>44</v>
      </c>
      <c r="K58">
        <v>103.39</v>
      </c>
      <c r="L58">
        <v>3</v>
      </c>
      <c r="M58">
        <v>310.17</v>
      </c>
      <c r="N58">
        <v>31.02</v>
      </c>
    </row>
    <row r="59" spans="1:14">
      <c r="A59" t="s">
        <v>230</v>
      </c>
      <c r="B59" t="s">
        <v>231</v>
      </c>
      <c r="C59" t="str">
        <f t="shared" si="2"/>
        <v>Oct</v>
      </c>
      <c r="D59" t="str">
        <f t="shared" si="3"/>
        <v>Q4</v>
      </c>
      <c r="E59">
        <v>2023</v>
      </c>
      <c r="F59" t="s">
        <v>232</v>
      </c>
      <c r="G59" t="s">
        <v>73</v>
      </c>
      <c r="H59" t="s">
        <v>59</v>
      </c>
      <c r="I59" t="s">
        <v>15</v>
      </c>
      <c r="J59" t="s">
        <v>49</v>
      </c>
      <c r="K59">
        <v>274.87</v>
      </c>
      <c r="L59">
        <v>7</v>
      </c>
      <c r="M59">
        <v>1924.09</v>
      </c>
      <c r="N59">
        <v>192.41</v>
      </c>
    </row>
    <row r="60" spans="1:14">
      <c r="A60" t="s">
        <v>233</v>
      </c>
      <c r="B60" t="s">
        <v>234</v>
      </c>
      <c r="C60" t="str">
        <f t="shared" si="2"/>
        <v>Feb</v>
      </c>
      <c r="D60" t="str">
        <f t="shared" si="3"/>
        <v>Q1</v>
      </c>
      <c r="E60">
        <v>2024</v>
      </c>
      <c r="F60" t="s">
        <v>235</v>
      </c>
      <c r="G60" t="s">
        <v>42</v>
      </c>
      <c r="H60" t="s">
        <v>68</v>
      </c>
      <c r="I60" t="s">
        <v>12</v>
      </c>
      <c r="J60" t="s">
        <v>118</v>
      </c>
      <c r="K60">
        <v>157.26</v>
      </c>
      <c r="L60">
        <v>3</v>
      </c>
      <c r="M60">
        <v>471.78</v>
      </c>
      <c r="N60">
        <v>47.18</v>
      </c>
    </row>
    <row r="61" spans="1:14">
      <c r="A61" t="s">
        <v>236</v>
      </c>
      <c r="B61" t="s">
        <v>237</v>
      </c>
      <c r="C61" t="str">
        <f t="shared" si="2"/>
        <v>Aug</v>
      </c>
      <c r="D61" t="str">
        <f t="shared" si="3"/>
        <v>Q3</v>
      </c>
      <c r="E61">
        <v>2023</v>
      </c>
      <c r="F61" t="s">
        <v>238</v>
      </c>
      <c r="G61" t="s">
        <v>53</v>
      </c>
      <c r="H61" t="s">
        <v>68</v>
      </c>
      <c r="I61" t="s">
        <v>18</v>
      </c>
      <c r="J61" t="s">
        <v>114</v>
      </c>
      <c r="K61">
        <v>215.97</v>
      </c>
      <c r="L61">
        <v>1</v>
      </c>
      <c r="M61">
        <v>215.97</v>
      </c>
      <c r="N61">
        <v>21.6</v>
      </c>
    </row>
    <row r="62" spans="1:14">
      <c r="A62" t="s">
        <v>239</v>
      </c>
      <c r="B62" t="s">
        <v>240</v>
      </c>
      <c r="C62" t="str">
        <f t="shared" si="2"/>
        <v>Feb</v>
      </c>
      <c r="D62" t="str">
        <f t="shared" si="3"/>
        <v>Q1</v>
      </c>
      <c r="E62">
        <v>2024</v>
      </c>
      <c r="F62" t="s">
        <v>241</v>
      </c>
      <c r="G62" t="s">
        <v>53</v>
      </c>
      <c r="H62" t="s">
        <v>107</v>
      </c>
      <c r="I62" t="s">
        <v>15</v>
      </c>
      <c r="J62" t="s">
        <v>60</v>
      </c>
      <c r="K62">
        <v>336.49</v>
      </c>
      <c r="L62">
        <v>8</v>
      </c>
      <c r="M62">
        <v>2691.92</v>
      </c>
      <c r="N62">
        <v>269.19</v>
      </c>
    </row>
    <row r="63" spans="1:14">
      <c r="A63" t="s">
        <v>242</v>
      </c>
      <c r="B63" t="s">
        <v>243</v>
      </c>
      <c r="C63" t="str">
        <f t="shared" si="2"/>
        <v>Apr</v>
      </c>
      <c r="D63" t="str">
        <f t="shared" si="3"/>
        <v>Q2</v>
      </c>
      <c r="E63">
        <v>2024</v>
      </c>
      <c r="F63" t="s">
        <v>244</v>
      </c>
      <c r="G63" t="s">
        <v>73</v>
      </c>
      <c r="H63" t="s">
        <v>94</v>
      </c>
      <c r="I63" t="s">
        <v>15</v>
      </c>
      <c r="J63" t="s">
        <v>60</v>
      </c>
      <c r="K63">
        <v>297.04</v>
      </c>
      <c r="L63">
        <v>8</v>
      </c>
      <c r="M63">
        <v>2376.32</v>
      </c>
      <c r="N63">
        <v>237.63</v>
      </c>
    </row>
    <row r="64" spans="1:14">
      <c r="A64" t="s">
        <v>245</v>
      </c>
      <c r="B64" t="s">
        <v>246</v>
      </c>
      <c r="C64" t="str">
        <f t="shared" si="2"/>
        <v>May</v>
      </c>
      <c r="D64" t="str">
        <f t="shared" si="3"/>
        <v>Q2</v>
      </c>
      <c r="E64">
        <v>2023</v>
      </c>
      <c r="F64" t="s">
        <v>247</v>
      </c>
      <c r="G64" t="s">
        <v>53</v>
      </c>
      <c r="H64" t="s">
        <v>48</v>
      </c>
      <c r="I64" t="s">
        <v>18</v>
      </c>
      <c r="J64" t="s">
        <v>55</v>
      </c>
      <c r="K64">
        <v>158.11</v>
      </c>
      <c r="L64">
        <v>8</v>
      </c>
      <c r="M64">
        <v>1264.88</v>
      </c>
      <c r="N64">
        <v>126.49</v>
      </c>
    </row>
    <row r="65" spans="1:14">
      <c r="A65" t="s">
        <v>248</v>
      </c>
      <c r="B65" t="s">
        <v>249</v>
      </c>
      <c r="C65" t="str">
        <f t="shared" si="2"/>
        <v>Jun</v>
      </c>
      <c r="D65" t="str">
        <f t="shared" si="3"/>
        <v>Q2</v>
      </c>
      <c r="E65">
        <v>2023</v>
      </c>
      <c r="F65" t="s">
        <v>250</v>
      </c>
      <c r="G65" t="s">
        <v>73</v>
      </c>
      <c r="H65" t="s">
        <v>251</v>
      </c>
      <c r="I65" t="s">
        <v>12</v>
      </c>
      <c r="J65" t="s">
        <v>118</v>
      </c>
      <c r="K65">
        <v>403.9</v>
      </c>
      <c r="L65">
        <v>9</v>
      </c>
      <c r="M65">
        <v>3635.1</v>
      </c>
      <c r="N65">
        <v>363.51</v>
      </c>
    </row>
    <row r="66" spans="1:14">
      <c r="A66" t="s">
        <v>252</v>
      </c>
      <c r="B66" t="s">
        <v>253</v>
      </c>
      <c r="C66" t="str">
        <f t="shared" si="2"/>
        <v>Feb</v>
      </c>
      <c r="D66" t="str">
        <f t="shared" si="3"/>
        <v>Q1</v>
      </c>
      <c r="E66">
        <v>2023</v>
      </c>
      <c r="F66" t="s">
        <v>254</v>
      </c>
      <c r="G66" t="s">
        <v>53</v>
      </c>
      <c r="H66" t="s">
        <v>68</v>
      </c>
      <c r="I66" t="s">
        <v>18</v>
      </c>
      <c r="J66" t="s">
        <v>190</v>
      </c>
      <c r="K66">
        <v>180.84</v>
      </c>
      <c r="L66">
        <v>10</v>
      </c>
      <c r="M66">
        <v>1808.4</v>
      </c>
      <c r="N66">
        <v>180.84</v>
      </c>
    </row>
    <row r="67" spans="1:14">
      <c r="A67" t="s">
        <v>255</v>
      </c>
      <c r="B67" t="s">
        <v>256</v>
      </c>
      <c r="C67" t="str">
        <f t="shared" ref="C67:C98" si="4">TEXT(B67,"mmm")</f>
        <v>Nov</v>
      </c>
      <c r="D67" t="str">
        <f t="shared" ref="D67:D98" si="5">"Q"&amp;INT((MONTH(DATEVALUE("1-"&amp;C67&amp;"-2023"))+2)/3)</f>
        <v>Q4</v>
      </c>
      <c r="E67">
        <v>2023</v>
      </c>
      <c r="F67" t="s">
        <v>257</v>
      </c>
      <c r="G67" t="s">
        <v>73</v>
      </c>
      <c r="H67" t="s">
        <v>43</v>
      </c>
      <c r="I67" t="s">
        <v>12</v>
      </c>
      <c r="J67" t="s">
        <v>44</v>
      </c>
      <c r="K67">
        <v>402.57</v>
      </c>
      <c r="L67">
        <v>1</v>
      </c>
      <c r="M67">
        <v>402.57</v>
      </c>
      <c r="N67">
        <v>40.26</v>
      </c>
    </row>
    <row r="68" spans="1:14">
      <c r="A68" t="s">
        <v>258</v>
      </c>
      <c r="B68" t="s">
        <v>259</v>
      </c>
      <c r="C68" t="str">
        <f t="shared" si="4"/>
        <v>Jun</v>
      </c>
      <c r="D68" t="str">
        <f t="shared" si="5"/>
        <v>Q2</v>
      </c>
      <c r="E68">
        <v>2023</v>
      </c>
      <c r="F68" t="s">
        <v>260</v>
      </c>
      <c r="G68" t="s">
        <v>42</v>
      </c>
      <c r="H68" t="s">
        <v>48</v>
      </c>
      <c r="I68" t="s">
        <v>12</v>
      </c>
      <c r="J68" t="s">
        <v>44</v>
      </c>
      <c r="K68">
        <v>25.91</v>
      </c>
      <c r="L68">
        <v>7</v>
      </c>
      <c r="M68">
        <v>181.37</v>
      </c>
      <c r="N68">
        <v>18.14</v>
      </c>
    </row>
    <row r="69" spans="1:14">
      <c r="A69" t="s">
        <v>261</v>
      </c>
      <c r="B69" t="s">
        <v>259</v>
      </c>
      <c r="C69" t="str">
        <f t="shared" si="4"/>
        <v>Jun</v>
      </c>
      <c r="D69" t="str">
        <f t="shared" si="5"/>
        <v>Q2</v>
      </c>
      <c r="E69">
        <v>2023</v>
      </c>
      <c r="F69" t="s">
        <v>262</v>
      </c>
      <c r="G69" t="s">
        <v>42</v>
      </c>
      <c r="H69" t="s">
        <v>68</v>
      </c>
      <c r="I69" t="s">
        <v>18</v>
      </c>
      <c r="J69" t="s">
        <v>114</v>
      </c>
      <c r="K69">
        <v>111.02</v>
      </c>
      <c r="L69">
        <v>3</v>
      </c>
      <c r="M69">
        <v>333.06</v>
      </c>
      <c r="N69">
        <v>33.31</v>
      </c>
    </row>
    <row r="70" spans="1:14">
      <c r="A70" t="s">
        <v>263</v>
      </c>
      <c r="B70" t="s">
        <v>264</v>
      </c>
      <c r="C70" t="str">
        <f t="shared" si="4"/>
        <v>Apr</v>
      </c>
      <c r="D70" t="str">
        <f t="shared" si="5"/>
        <v>Q2</v>
      </c>
      <c r="E70">
        <v>2024</v>
      </c>
      <c r="F70" t="s">
        <v>265</v>
      </c>
      <c r="G70" t="s">
        <v>42</v>
      </c>
      <c r="H70" t="s">
        <v>68</v>
      </c>
      <c r="I70" t="s">
        <v>18</v>
      </c>
      <c r="J70" t="s">
        <v>55</v>
      </c>
      <c r="K70">
        <v>332.18</v>
      </c>
      <c r="L70">
        <v>9</v>
      </c>
      <c r="M70">
        <v>2989.62</v>
      </c>
      <c r="N70">
        <v>298.96</v>
      </c>
    </row>
    <row r="71" spans="1:14">
      <c r="A71" t="s">
        <v>266</v>
      </c>
      <c r="B71" t="s">
        <v>267</v>
      </c>
      <c r="C71" t="str">
        <f t="shared" si="4"/>
        <v>Mar</v>
      </c>
      <c r="D71" t="str">
        <f t="shared" si="5"/>
        <v>Q1</v>
      </c>
      <c r="E71">
        <v>2024</v>
      </c>
      <c r="F71" t="s">
        <v>268</v>
      </c>
      <c r="G71" t="s">
        <v>64</v>
      </c>
      <c r="H71" t="s">
        <v>90</v>
      </c>
      <c r="I71" t="s">
        <v>12</v>
      </c>
      <c r="J71" t="s">
        <v>80</v>
      </c>
      <c r="K71">
        <v>292.4</v>
      </c>
      <c r="L71">
        <v>2</v>
      </c>
      <c r="M71">
        <v>584.8</v>
      </c>
      <c r="N71">
        <v>58.48</v>
      </c>
    </row>
    <row r="72" spans="1:14">
      <c r="A72" t="s">
        <v>269</v>
      </c>
      <c r="B72" t="s">
        <v>270</v>
      </c>
      <c r="C72" t="str">
        <f t="shared" si="4"/>
        <v>Sep</v>
      </c>
      <c r="D72" t="str">
        <f t="shared" si="5"/>
        <v>Q3</v>
      </c>
      <c r="E72">
        <v>2023</v>
      </c>
      <c r="F72" t="s">
        <v>271</v>
      </c>
      <c r="G72" t="s">
        <v>73</v>
      </c>
      <c r="H72" t="s">
        <v>94</v>
      </c>
      <c r="I72" t="s">
        <v>18</v>
      </c>
      <c r="J72" t="s">
        <v>55</v>
      </c>
      <c r="K72">
        <v>58.92</v>
      </c>
      <c r="L72">
        <v>5</v>
      </c>
      <c r="M72">
        <v>294.6</v>
      </c>
      <c r="N72">
        <v>29.46</v>
      </c>
    </row>
    <row r="73" spans="1:14">
      <c r="A73" t="s">
        <v>272</v>
      </c>
      <c r="B73" t="s">
        <v>273</v>
      </c>
      <c r="C73" t="str">
        <f t="shared" si="4"/>
        <v>Nov</v>
      </c>
      <c r="D73" t="str">
        <f t="shared" si="5"/>
        <v>Q4</v>
      </c>
      <c r="E73">
        <v>2023</v>
      </c>
      <c r="F73" t="s">
        <v>274</v>
      </c>
      <c r="G73" t="s">
        <v>42</v>
      </c>
      <c r="H73" t="s">
        <v>90</v>
      </c>
      <c r="I73" t="s">
        <v>15</v>
      </c>
      <c r="J73" t="s">
        <v>49</v>
      </c>
      <c r="K73">
        <v>443.48</v>
      </c>
      <c r="L73">
        <v>5</v>
      </c>
      <c r="M73">
        <v>2217.4</v>
      </c>
      <c r="N73">
        <v>221.74</v>
      </c>
    </row>
    <row r="74" spans="1:14">
      <c r="A74" t="s">
        <v>275</v>
      </c>
      <c r="B74" t="s">
        <v>276</v>
      </c>
      <c r="C74" t="str">
        <f t="shared" si="4"/>
        <v>Nov</v>
      </c>
      <c r="D74" t="str">
        <f t="shared" si="5"/>
        <v>Q4</v>
      </c>
      <c r="E74">
        <v>2023</v>
      </c>
      <c r="F74" t="s">
        <v>277</v>
      </c>
      <c r="G74" t="s">
        <v>64</v>
      </c>
      <c r="H74" t="s">
        <v>48</v>
      </c>
      <c r="I74" t="s">
        <v>15</v>
      </c>
      <c r="J74" t="s">
        <v>49</v>
      </c>
      <c r="K74">
        <v>146.1</v>
      </c>
      <c r="L74">
        <v>1</v>
      </c>
      <c r="M74">
        <v>146.1</v>
      </c>
      <c r="N74">
        <v>14.61</v>
      </c>
    </row>
    <row r="75" spans="1:14">
      <c r="A75" t="s">
        <v>278</v>
      </c>
      <c r="B75" t="s">
        <v>279</v>
      </c>
      <c r="C75" t="str">
        <f t="shared" si="4"/>
        <v>May</v>
      </c>
      <c r="D75" t="str">
        <f t="shared" si="5"/>
        <v>Q2</v>
      </c>
      <c r="E75">
        <v>2024</v>
      </c>
      <c r="F75" t="s">
        <v>280</v>
      </c>
      <c r="G75" t="s">
        <v>42</v>
      </c>
      <c r="H75" t="s">
        <v>54</v>
      </c>
      <c r="I75" t="s">
        <v>18</v>
      </c>
      <c r="J75" t="s">
        <v>190</v>
      </c>
      <c r="K75">
        <v>239.95</v>
      </c>
      <c r="L75">
        <v>7</v>
      </c>
      <c r="M75">
        <v>1679.65</v>
      </c>
      <c r="N75">
        <v>167.97</v>
      </c>
    </row>
    <row r="76" spans="1:14">
      <c r="A76" t="s">
        <v>281</v>
      </c>
      <c r="B76" t="s">
        <v>148</v>
      </c>
      <c r="C76" t="str">
        <f t="shared" si="4"/>
        <v>Dec</v>
      </c>
      <c r="D76" t="str">
        <f t="shared" si="5"/>
        <v>Q4</v>
      </c>
      <c r="E76">
        <v>2023</v>
      </c>
      <c r="F76" t="s">
        <v>282</v>
      </c>
      <c r="G76" t="s">
        <v>42</v>
      </c>
      <c r="H76" t="s">
        <v>94</v>
      </c>
      <c r="I76" t="s">
        <v>18</v>
      </c>
      <c r="J76" t="s">
        <v>55</v>
      </c>
      <c r="K76">
        <v>374.9</v>
      </c>
      <c r="L76">
        <v>5</v>
      </c>
      <c r="M76">
        <v>1874.5</v>
      </c>
      <c r="N76">
        <v>187.45</v>
      </c>
    </row>
    <row r="77" spans="1:14">
      <c r="A77" t="s">
        <v>283</v>
      </c>
      <c r="B77" t="s">
        <v>284</v>
      </c>
      <c r="C77" t="str">
        <f t="shared" si="4"/>
        <v>Apr</v>
      </c>
      <c r="D77" t="str">
        <f t="shared" si="5"/>
        <v>Q2</v>
      </c>
      <c r="E77">
        <v>2024</v>
      </c>
      <c r="F77" t="s">
        <v>285</v>
      </c>
      <c r="G77" t="s">
        <v>64</v>
      </c>
      <c r="H77" t="s">
        <v>107</v>
      </c>
      <c r="I77" t="s">
        <v>12</v>
      </c>
      <c r="J77" t="s">
        <v>80</v>
      </c>
      <c r="K77">
        <v>58.38</v>
      </c>
      <c r="L77">
        <v>6</v>
      </c>
      <c r="M77">
        <v>350.28</v>
      </c>
      <c r="N77">
        <v>35.03</v>
      </c>
    </row>
    <row r="78" spans="1:14">
      <c r="A78" t="s">
        <v>286</v>
      </c>
      <c r="B78" t="s">
        <v>287</v>
      </c>
      <c r="C78" t="str">
        <f t="shared" si="4"/>
        <v>Jun</v>
      </c>
      <c r="D78" t="str">
        <f t="shared" si="5"/>
        <v>Q2</v>
      </c>
      <c r="E78">
        <v>2023</v>
      </c>
      <c r="F78" t="s">
        <v>288</v>
      </c>
      <c r="G78" t="s">
        <v>53</v>
      </c>
      <c r="H78" t="s">
        <v>59</v>
      </c>
      <c r="I78" t="s">
        <v>12</v>
      </c>
      <c r="J78" t="s">
        <v>44</v>
      </c>
      <c r="K78">
        <v>51.42</v>
      </c>
      <c r="L78">
        <v>1</v>
      </c>
      <c r="M78">
        <v>51.42</v>
      </c>
      <c r="N78">
        <v>5.14</v>
      </c>
    </row>
    <row r="79" spans="1:14">
      <c r="A79" t="s">
        <v>289</v>
      </c>
      <c r="B79" t="s">
        <v>290</v>
      </c>
      <c r="C79" t="str">
        <f t="shared" si="4"/>
        <v>Apr</v>
      </c>
      <c r="D79" t="str">
        <f t="shared" si="5"/>
        <v>Q2</v>
      </c>
      <c r="E79">
        <v>2024</v>
      </c>
      <c r="F79" t="s">
        <v>291</v>
      </c>
      <c r="G79" t="s">
        <v>73</v>
      </c>
      <c r="H79" t="s">
        <v>140</v>
      </c>
      <c r="I79" t="s">
        <v>18</v>
      </c>
      <c r="J79" t="s">
        <v>114</v>
      </c>
      <c r="K79">
        <v>10.37</v>
      </c>
      <c r="L79">
        <v>8</v>
      </c>
      <c r="M79">
        <v>82.96</v>
      </c>
      <c r="N79">
        <v>8.3</v>
      </c>
    </row>
    <row r="80" spans="1:14">
      <c r="A80" t="s">
        <v>292</v>
      </c>
      <c r="B80" t="s">
        <v>293</v>
      </c>
      <c r="C80" t="str">
        <f t="shared" si="4"/>
        <v>Jul</v>
      </c>
      <c r="D80" t="str">
        <f t="shared" si="5"/>
        <v>Q3</v>
      </c>
      <c r="E80">
        <v>2023</v>
      </c>
      <c r="F80" t="s">
        <v>294</v>
      </c>
      <c r="G80" t="s">
        <v>64</v>
      </c>
      <c r="H80" t="s">
        <v>107</v>
      </c>
      <c r="I80" t="s">
        <v>15</v>
      </c>
      <c r="J80" t="s">
        <v>69</v>
      </c>
      <c r="K80">
        <v>165</v>
      </c>
      <c r="L80">
        <v>1</v>
      </c>
      <c r="M80">
        <v>165</v>
      </c>
      <c r="N80">
        <v>16.5</v>
      </c>
    </row>
    <row r="81" spans="1:14">
      <c r="A81" t="s">
        <v>295</v>
      </c>
      <c r="B81" t="s">
        <v>296</v>
      </c>
      <c r="C81" t="str">
        <f t="shared" si="4"/>
        <v>Apr</v>
      </c>
      <c r="D81" t="str">
        <f t="shared" si="5"/>
        <v>Q2</v>
      </c>
      <c r="E81">
        <v>2024</v>
      </c>
      <c r="F81" t="s">
        <v>297</v>
      </c>
      <c r="G81" t="s">
        <v>42</v>
      </c>
      <c r="H81" t="s">
        <v>94</v>
      </c>
      <c r="I81" t="s">
        <v>15</v>
      </c>
      <c r="J81" t="s">
        <v>49</v>
      </c>
      <c r="K81">
        <v>466.48</v>
      </c>
      <c r="L81">
        <v>10</v>
      </c>
      <c r="M81">
        <v>4664.8</v>
      </c>
      <c r="N81">
        <v>466.48</v>
      </c>
    </row>
    <row r="82" spans="1:14">
      <c r="A82" t="s">
        <v>298</v>
      </c>
      <c r="B82" t="s">
        <v>299</v>
      </c>
      <c r="C82" t="str">
        <f t="shared" si="4"/>
        <v>Mar</v>
      </c>
      <c r="D82" t="str">
        <f t="shared" si="5"/>
        <v>Q1</v>
      </c>
      <c r="E82">
        <v>2024</v>
      </c>
      <c r="F82" t="s">
        <v>300</v>
      </c>
      <c r="G82" t="s">
        <v>42</v>
      </c>
      <c r="H82" t="s">
        <v>48</v>
      </c>
      <c r="I82" t="s">
        <v>12</v>
      </c>
      <c r="J82" t="s">
        <v>44</v>
      </c>
      <c r="K82">
        <v>98.74</v>
      </c>
      <c r="L82">
        <v>9</v>
      </c>
      <c r="M82">
        <v>888.66</v>
      </c>
      <c r="N82">
        <v>88.87</v>
      </c>
    </row>
    <row r="83" spans="1:14">
      <c r="A83" t="s">
        <v>301</v>
      </c>
      <c r="B83" t="s">
        <v>302</v>
      </c>
      <c r="C83" t="str">
        <f t="shared" si="4"/>
        <v>Feb</v>
      </c>
      <c r="D83" t="str">
        <f t="shared" si="5"/>
        <v>Q1</v>
      </c>
      <c r="E83">
        <v>2023</v>
      </c>
      <c r="F83" t="s">
        <v>303</v>
      </c>
      <c r="G83" t="s">
        <v>64</v>
      </c>
      <c r="H83" t="s">
        <v>251</v>
      </c>
      <c r="I83" t="s">
        <v>12</v>
      </c>
      <c r="J83" t="s">
        <v>80</v>
      </c>
      <c r="K83">
        <v>451.1</v>
      </c>
      <c r="L83">
        <v>2</v>
      </c>
      <c r="M83">
        <v>902.2</v>
      </c>
      <c r="N83">
        <v>90.22</v>
      </c>
    </row>
    <row r="84" spans="1:14">
      <c r="A84" t="s">
        <v>304</v>
      </c>
      <c r="B84" t="s">
        <v>305</v>
      </c>
      <c r="C84" t="str">
        <f t="shared" si="4"/>
        <v>Feb</v>
      </c>
      <c r="D84" t="str">
        <f t="shared" si="5"/>
        <v>Q1</v>
      </c>
      <c r="E84">
        <v>2024</v>
      </c>
      <c r="F84" t="s">
        <v>306</v>
      </c>
      <c r="G84" t="s">
        <v>53</v>
      </c>
      <c r="H84" t="s">
        <v>43</v>
      </c>
      <c r="I84" t="s">
        <v>12</v>
      </c>
      <c r="J84" t="s">
        <v>118</v>
      </c>
      <c r="K84">
        <v>52.68</v>
      </c>
      <c r="L84">
        <v>4</v>
      </c>
      <c r="M84">
        <v>210.72</v>
      </c>
      <c r="N84">
        <v>21.07</v>
      </c>
    </row>
    <row r="85" spans="1:14">
      <c r="A85" t="s">
        <v>307</v>
      </c>
      <c r="B85" t="s">
        <v>210</v>
      </c>
      <c r="C85" t="str">
        <f t="shared" si="4"/>
        <v>Sep</v>
      </c>
      <c r="D85" t="str">
        <f t="shared" si="5"/>
        <v>Q3</v>
      </c>
      <c r="E85">
        <v>2023</v>
      </c>
      <c r="F85" t="s">
        <v>308</v>
      </c>
      <c r="G85" t="s">
        <v>64</v>
      </c>
      <c r="H85" t="s">
        <v>68</v>
      </c>
      <c r="I85" t="s">
        <v>18</v>
      </c>
      <c r="J85" t="s">
        <v>114</v>
      </c>
      <c r="K85">
        <v>428.86</v>
      </c>
      <c r="L85">
        <v>9</v>
      </c>
      <c r="M85">
        <v>3859.74</v>
      </c>
      <c r="N85">
        <v>385.97</v>
      </c>
    </row>
    <row r="86" spans="1:14">
      <c r="A86" t="s">
        <v>309</v>
      </c>
      <c r="B86" t="s">
        <v>310</v>
      </c>
      <c r="C86" t="str">
        <f t="shared" si="4"/>
        <v>Jan</v>
      </c>
      <c r="D86" t="str">
        <f t="shared" si="5"/>
        <v>Q1</v>
      </c>
      <c r="E86">
        <v>2024</v>
      </c>
      <c r="F86" t="s">
        <v>311</v>
      </c>
      <c r="G86" t="s">
        <v>73</v>
      </c>
      <c r="H86" t="s">
        <v>90</v>
      </c>
      <c r="I86" t="s">
        <v>18</v>
      </c>
      <c r="J86" t="s">
        <v>114</v>
      </c>
      <c r="K86">
        <v>213.55</v>
      </c>
      <c r="L86">
        <v>8</v>
      </c>
      <c r="M86">
        <v>1708.4</v>
      </c>
      <c r="N86">
        <v>170.84</v>
      </c>
    </row>
    <row r="87" spans="1:14">
      <c r="A87" t="s">
        <v>312</v>
      </c>
      <c r="B87" t="s">
        <v>313</v>
      </c>
      <c r="C87" t="str">
        <f t="shared" si="4"/>
        <v>Sep</v>
      </c>
      <c r="D87" t="str">
        <f t="shared" si="5"/>
        <v>Q3</v>
      </c>
      <c r="E87">
        <v>2023</v>
      </c>
      <c r="F87" t="s">
        <v>314</v>
      </c>
      <c r="G87" t="s">
        <v>64</v>
      </c>
      <c r="H87" t="s">
        <v>251</v>
      </c>
      <c r="I87" t="s">
        <v>15</v>
      </c>
      <c r="J87" t="s">
        <v>49</v>
      </c>
      <c r="K87">
        <v>345.22</v>
      </c>
      <c r="L87">
        <v>10</v>
      </c>
      <c r="M87">
        <v>3452.2</v>
      </c>
      <c r="N87">
        <v>345.22</v>
      </c>
    </row>
    <row r="88" spans="1:14">
      <c r="A88" t="s">
        <v>315</v>
      </c>
      <c r="B88" t="s">
        <v>142</v>
      </c>
      <c r="C88" t="str">
        <f t="shared" si="4"/>
        <v>May</v>
      </c>
      <c r="D88" t="str">
        <f t="shared" si="5"/>
        <v>Q2</v>
      </c>
      <c r="E88">
        <v>2024</v>
      </c>
      <c r="F88" t="s">
        <v>316</v>
      </c>
      <c r="G88" t="s">
        <v>73</v>
      </c>
      <c r="H88" t="s">
        <v>54</v>
      </c>
      <c r="I88" t="s">
        <v>18</v>
      </c>
      <c r="J88" t="s">
        <v>190</v>
      </c>
      <c r="K88">
        <v>409.91</v>
      </c>
      <c r="L88">
        <v>6</v>
      </c>
      <c r="M88">
        <v>2459.46</v>
      </c>
      <c r="N88">
        <v>245.95</v>
      </c>
    </row>
    <row r="89" spans="1:14">
      <c r="A89" t="s">
        <v>317</v>
      </c>
      <c r="B89" t="s">
        <v>318</v>
      </c>
      <c r="C89" t="str">
        <f t="shared" si="4"/>
        <v>Feb</v>
      </c>
      <c r="D89" t="str">
        <f t="shared" si="5"/>
        <v>Q1</v>
      </c>
      <c r="E89">
        <v>2024</v>
      </c>
      <c r="F89" t="s">
        <v>319</v>
      </c>
      <c r="G89" t="s">
        <v>42</v>
      </c>
      <c r="H89" t="s">
        <v>59</v>
      </c>
      <c r="I89" t="s">
        <v>18</v>
      </c>
      <c r="J89" t="s">
        <v>190</v>
      </c>
      <c r="K89">
        <v>343.81</v>
      </c>
      <c r="L89">
        <v>10</v>
      </c>
      <c r="M89">
        <v>3438.1</v>
      </c>
      <c r="N89">
        <v>343.81</v>
      </c>
    </row>
    <row r="90" spans="1:14">
      <c r="A90" t="s">
        <v>320</v>
      </c>
      <c r="B90" t="s">
        <v>321</v>
      </c>
      <c r="C90" t="str">
        <f t="shared" si="4"/>
        <v>May</v>
      </c>
      <c r="D90" t="str">
        <f t="shared" si="5"/>
        <v>Q2</v>
      </c>
      <c r="E90">
        <v>2023</v>
      </c>
      <c r="F90" t="s">
        <v>322</v>
      </c>
      <c r="G90" t="s">
        <v>73</v>
      </c>
      <c r="H90" t="s">
        <v>54</v>
      </c>
      <c r="I90" t="s">
        <v>12</v>
      </c>
      <c r="J90" t="s">
        <v>118</v>
      </c>
      <c r="K90">
        <v>373.21</v>
      </c>
      <c r="L90">
        <v>10</v>
      </c>
      <c r="M90">
        <v>3732.1</v>
      </c>
      <c r="N90">
        <v>373.21</v>
      </c>
    </row>
    <row r="91" spans="1:14">
      <c r="A91" t="s">
        <v>323</v>
      </c>
      <c r="B91" t="s">
        <v>324</v>
      </c>
      <c r="C91" t="str">
        <f t="shared" si="4"/>
        <v>Jul</v>
      </c>
      <c r="D91" t="str">
        <f t="shared" si="5"/>
        <v>Q3</v>
      </c>
      <c r="E91">
        <v>2023</v>
      </c>
      <c r="F91" t="s">
        <v>325</v>
      </c>
      <c r="G91" t="s">
        <v>42</v>
      </c>
      <c r="H91" t="s">
        <v>251</v>
      </c>
      <c r="I91" t="s">
        <v>18</v>
      </c>
      <c r="J91" t="s">
        <v>190</v>
      </c>
      <c r="K91">
        <v>416.67</v>
      </c>
      <c r="L91">
        <v>9</v>
      </c>
      <c r="M91">
        <v>3750.03</v>
      </c>
      <c r="N91">
        <v>375</v>
      </c>
    </row>
    <row r="92" spans="1:14">
      <c r="A92" t="s">
        <v>326</v>
      </c>
      <c r="B92" t="s">
        <v>327</v>
      </c>
      <c r="C92" t="str">
        <f t="shared" si="4"/>
        <v>May</v>
      </c>
      <c r="D92" t="str">
        <f t="shared" si="5"/>
        <v>Q2</v>
      </c>
      <c r="E92">
        <v>2024</v>
      </c>
      <c r="F92" t="s">
        <v>328</v>
      </c>
      <c r="G92" t="s">
        <v>42</v>
      </c>
      <c r="H92" t="s">
        <v>140</v>
      </c>
      <c r="I92" t="s">
        <v>15</v>
      </c>
      <c r="J92" t="s">
        <v>49</v>
      </c>
      <c r="K92">
        <v>337.29</v>
      </c>
      <c r="L92">
        <v>5</v>
      </c>
      <c r="M92">
        <v>1686.45</v>
      </c>
      <c r="N92">
        <v>168.65</v>
      </c>
    </row>
    <row r="93" spans="1:14">
      <c r="A93" t="s">
        <v>329</v>
      </c>
      <c r="B93" t="s">
        <v>330</v>
      </c>
      <c r="C93" t="str">
        <f t="shared" si="4"/>
        <v>Aug</v>
      </c>
      <c r="D93" t="str">
        <f t="shared" si="5"/>
        <v>Q3</v>
      </c>
      <c r="E93">
        <v>2023</v>
      </c>
      <c r="F93" t="s">
        <v>331</v>
      </c>
      <c r="G93" t="s">
        <v>53</v>
      </c>
      <c r="H93" t="s">
        <v>251</v>
      </c>
      <c r="I93" t="s">
        <v>15</v>
      </c>
      <c r="J93" t="s">
        <v>49</v>
      </c>
      <c r="K93">
        <v>152.82</v>
      </c>
      <c r="L93">
        <v>10</v>
      </c>
      <c r="M93">
        <v>1528.2</v>
      </c>
      <c r="N93">
        <v>152.82</v>
      </c>
    </row>
    <row r="94" spans="1:14">
      <c r="A94" t="s">
        <v>332</v>
      </c>
      <c r="B94" t="s">
        <v>333</v>
      </c>
      <c r="C94" t="str">
        <f t="shared" si="4"/>
        <v>Dec</v>
      </c>
      <c r="D94" t="str">
        <f t="shared" si="5"/>
        <v>Q4</v>
      </c>
      <c r="E94">
        <v>2023</v>
      </c>
      <c r="F94" t="s">
        <v>334</v>
      </c>
      <c r="G94" t="s">
        <v>64</v>
      </c>
      <c r="H94" t="s">
        <v>90</v>
      </c>
      <c r="I94" t="s">
        <v>15</v>
      </c>
      <c r="J94" t="s">
        <v>69</v>
      </c>
      <c r="K94">
        <v>398.96</v>
      </c>
      <c r="L94">
        <v>9</v>
      </c>
      <c r="M94">
        <v>3590.64</v>
      </c>
      <c r="N94">
        <v>359.06</v>
      </c>
    </row>
    <row r="95" spans="1:14">
      <c r="A95" t="s">
        <v>335</v>
      </c>
      <c r="B95" t="s">
        <v>336</v>
      </c>
      <c r="C95" t="str">
        <f t="shared" si="4"/>
        <v>Aug</v>
      </c>
      <c r="D95" t="str">
        <f t="shared" si="5"/>
        <v>Q3</v>
      </c>
      <c r="E95">
        <v>2023</v>
      </c>
      <c r="F95" t="s">
        <v>337</v>
      </c>
      <c r="G95" t="s">
        <v>53</v>
      </c>
      <c r="H95" t="s">
        <v>54</v>
      </c>
      <c r="I95" t="s">
        <v>15</v>
      </c>
      <c r="J95" t="s">
        <v>60</v>
      </c>
      <c r="K95">
        <v>218.68</v>
      </c>
      <c r="L95">
        <v>7</v>
      </c>
      <c r="M95">
        <v>1530.76</v>
      </c>
      <c r="N95">
        <v>153.08</v>
      </c>
    </row>
    <row r="96" spans="1:14">
      <c r="A96" t="s">
        <v>338</v>
      </c>
      <c r="B96" t="s">
        <v>339</v>
      </c>
      <c r="C96" t="str">
        <f t="shared" si="4"/>
        <v>Oct</v>
      </c>
      <c r="D96" t="str">
        <f t="shared" si="5"/>
        <v>Q4</v>
      </c>
      <c r="E96">
        <v>2023</v>
      </c>
      <c r="F96" t="s">
        <v>340</v>
      </c>
      <c r="G96" t="s">
        <v>53</v>
      </c>
      <c r="H96" t="s">
        <v>48</v>
      </c>
      <c r="I96" t="s">
        <v>12</v>
      </c>
      <c r="J96" t="s">
        <v>118</v>
      </c>
      <c r="K96">
        <v>471.19</v>
      </c>
      <c r="L96">
        <v>7</v>
      </c>
      <c r="M96">
        <v>3298.33</v>
      </c>
      <c r="N96">
        <v>329.83</v>
      </c>
    </row>
    <row r="97" spans="1:14">
      <c r="A97" t="s">
        <v>341</v>
      </c>
      <c r="B97" t="s">
        <v>207</v>
      </c>
      <c r="C97" t="str">
        <f t="shared" si="4"/>
        <v>Jan</v>
      </c>
      <c r="D97" t="str">
        <f t="shared" si="5"/>
        <v>Q1</v>
      </c>
      <c r="E97">
        <v>2024</v>
      </c>
      <c r="F97" t="s">
        <v>342</v>
      </c>
      <c r="G97" t="s">
        <v>73</v>
      </c>
      <c r="H97" t="s">
        <v>94</v>
      </c>
      <c r="I97" t="s">
        <v>18</v>
      </c>
      <c r="J97" t="s">
        <v>190</v>
      </c>
      <c r="K97">
        <v>54.57</v>
      </c>
      <c r="L97">
        <v>4</v>
      </c>
      <c r="M97">
        <v>218.28</v>
      </c>
      <c r="N97">
        <v>21.83</v>
      </c>
    </row>
    <row r="98" spans="1:14">
      <c r="A98" t="s">
        <v>343</v>
      </c>
      <c r="B98" t="s">
        <v>344</v>
      </c>
      <c r="C98" t="str">
        <f t="shared" si="4"/>
        <v>Jun</v>
      </c>
      <c r="D98" t="str">
        <f t="shared" si="5"/>
        <v>Q2</v>
      </c>
      <c r="E98">
        <v>2023</v>
      </c>
      <c r="F98" t="s">
        <v>345</v>
      </c>
      <c r="G98" t="s">
        <v>53</v>
      </c>
      <c r="H98" t="s">
        <v>94</v>
      </c>
      <c r="I98" t="s">
        <v>18</v>
      </c>
      <c r="J98" t="s">
        <v>114</v>
      </c>
      <c r="K98">
        <v>159</v>
      </c>
      <c r="L98">
        <v>8</v>
      </c>
      <c r="M98">
        <v>1272</v>
      </c>
      <c r="N98">
        <v>127.2</v>
      </c>
    </row>
    <row r="99" spans="1:14">
      <c r="A99" t="s">
        <v>346</v>
      </c>
      <c r="B99" t="s">
        <v>347</v>
      </c>
      <c r="C99" t="str">
        <f t="shared" ref="C99:C130" si="6">TEXT(B99,"mmm")</f>
        <v>Jan</v>
      </c>
      <c r="D99" t="str">
        <f t="shared" ref="D99:D130" si="7">"Q"&amp;INT((MONTH(DATEVALUE("1-"&amp;C99&amp;"-2023"))+2)/3)</f>
        <v>Q1</v>
      </c>
      <c r="E99">
        <v>2024</v>
      </c>
      <c r="F99" t="s">
        <v>348</v>
      </c>
      <c r="G99" t="s">
        <v>73</v>
      </c>
      <c r="H99" t="s">
        <v>48</v>
      </c>
      <c r="I99" t="s">
        <v>15</v>
      </c>
      <c r="J99" t="s">
        <v>60</v>
      </c>
      <c r="K99">
        <v>214.33</v>
      </c>
      <c r="L99">
        <v>10</v>
      </c>
      <c r="M99">
        <v>2143.3</v>
      </c>
      <c r="N99">
        <v>214.33</v>
      </c>
    </row>
    <row r="100" spans="1:14">
      <c r="A100" t="s">
        <v>349</v>
      </c>
      <c r="B100" t="s">
        <v>85</v>
      </c>
      <c r="C100" t="str">
        <f t="shared" si="6"/>
        <v>Apr</v>
      </c>
      <c r="D100" t="str">
        <f t="shared" si="7"/>
        <v>Q2</v>
      </c>
      <c r="E100">
        <v>2023</v>
      </c>
      <c r="F100" t="s">
        <v>350</v>
      </c>
      <c r="G100" t="s">
        <v>42</v>
      </c>
      <c r="H100" t="s">
        <v>94</v>
      </c>
      <c r="I100" t="s">
        <v>12</v>
      </c>
      <c r="J100" t="s">
        <v>44</v>
      </c>
      <c r="K100">
        <v>425.56</v>
      </c>
      <c r="L100">
        <v>9</v>
      </c>
      <c r="M100">
        <v>3830.04</v>
      </c>
      <c r="N100">
        <v>383</v>
      </c>
    </row>
    <row r="101" spans="1:14">
      <c r="A101" t="s">
        <v>351</v>
      </c>
      <c r="B101" t="s">
        <v>352</v>
      </c>
      <c r="C101" t="str">
        <f t="shared" si="6"/>
        <v>Feb</v>
      </c>
      <c r="D101" t="str">
        <f t="shared" si="7"/>
        <v>Q1</v>
      </c>
      <c r="E101">
        <v>2023</v>
      </c>
      <c r="F101" t="s">
        <v>353</v>
      </c>
      <c r="G101" t="s">
        <v>42</v>
      </c>
      <c r="H101" t="s">
        <v>59</v>
      </c>
      <c r="I101" t="s">
        <v>12</v>
      </c>
      <c r="J101" t="s">
        <v>118</v>
      </c>
      <c r="K101">
        <v>161.47</v>
      </c>
      <c r="L101">
        <v>7</v>
      </c>
      <c r="M101">
        <v>1130.29</v>
      </c>
      <c r="N101">
        <v>113.03</v>
      </c>
    </row>
    <row r="102" spans="1:14">
      <c r="A102" t="s">
        <v>354</v>
      </c>
      <c r="B102" t="s">
        <v>355</v>
      </c>
      <c r="C102" t="str">
        <f t="shared" si="6"/>
        <v>Dec</v>
      </c>
      <c r="D102" t="str">
        <f t="shared" si="7"/>
        <v>Q4</v>
      </c>
      <c r="E102">
        <v>2023</v>
      </c>
      <c r="F102" t="s">
        <v>356</v>
      </c>
      <c r="G102" t="s">
        <v>53</v>
      </c>
      <c r="H102" t="s">
        <v>90</v>
      </c>
      <c r="I102" t="s">
        <v>15</v>
      </c>
      <c r="J102" t="s">
        <v>69</v>
      </c>
      <c r="K102">
        <v>221.56</v>
      </c>
      <c r="L102">
        <v>2</v>
      </c>
      <c r="M102">
        <v>443.12</v>
      </c>
      <c r="N102">
        <v>44.31</v>
      </c>
    </row>
    <row r="103" spans="1:14">
      <c r="A103" t="s">
        <v>357</v>
      </c>
      <c r="B103" t="s">
        <v>358</v>
      </c>
      <c r="C103" t="str">
        <f t="shared" si="6"/>
        <v>Apr</v>
      </c>
      <c r="D103" t="str">
        <f t="shared" si="7"/>
        <v>Q2</v>
      </c>
      <c r="E103">
        <v>2024</v>
      </c>
      <c r="F103" t="s">
        <v>359</v>
      </c>
      <c r="G103" t="s">
        <v>53</v>
      </c>
      <c r="H103" t="s">
        <v>107</v>
      </c>
      <c r="I103" t="s">
        <v>12</v>
      </c>
      <c r="J103" t="s">
        <v>44</v>
      </c>
      <c r="K103">
        <v>234.43</v>
      </c>
      <c r="L103">
        <v>6</v>
      </c>
      <c r="M103">
        <v>1406.58</v>
      </c>
      <c r="N103">
        <v>140.66</v>
      </c>
    </row>
    <row r="104" spans="1:14">
      <c r="A104" t="s">
        <v>360</v>
      </c>
      <c r="B104" t="s">
        <v>361</v>
      </c>
      <c r="C104" t="str">
        <f t="shared" si="6"/>
        <v>Jul</v>
      </c>
      <c r="D104" t="str">
        <f t="shared" si="7"/>
        <v>Q3</v>
      </c>
      <c r="E104">
        <v>2023</v>
      </c>
      <c r="F104" t="s">
        <v>362</v>
      </c>
      <c r="G104" t="s">
        <v>73</v>
      </c>
      <c r="H104" t="s">
        <v>107</v>
      </c>
      <c r="I104" t="s">
        <v>18</v>
      </c>
      <c r="J104" t="s">
        <v>114</v>
      </c>
      <c r="K104">
        <v>227.67</v>
      </c>
      <c r="L104">
        <v>2</v>
      </c>
      <c r="M104">
        <v>455.34</v>
      </c>
      <c r="N104">
        <v>45.53</v>
      </c>
    </row>
    <row r="105" spans="1:14">
      <c r="A105" t="s">
        <v>363</v>
      </c>
      <c r="B105" t="s">
        <v>216</v>
      </c>
      <c r="C105" t="str">
        <f t="shared" si="6"/>
        <v>Nov</v>
      </c>
      <c r="D105" t="str">
        <f t="shared" si="7"/>
        <v>Q4</v>
      </c>
      <c r="E105">
        <v>2023</v>
      </c>
      <c r="F105" t="s">
        <v>364</v>
      </c>
      <c r="G105" t="s">
        <v>42</v>
      </c>
      <c r="H105" t="s">
        <v>140</v>
      </c>
      <c r="I105" t="s">
        <v>12</v>
      </c>
      <c r="J105" t="s">
        <v>118</v>
      </c>
      <c r="K105">
        <v>285.7</v>
      </c>
      <c r="L105">
        <v>2</v>
      </c>
      <c r="M105">
        <v>571.4</v>
      </c>
      <c r="N105">
        <v>57.14</v>
      </c>
    </row>
    <row r="106" spans="1:14">
      <c r="A106" t="s">
        <v>365</v>
      </c>
      <c r="B106" t="s">
        <v>366</v>
      </c>
      <c r="C106" t="str">
        <f t="shared" si="6"/>
        <v>Aug</v>
      </c>
      <c r="D106" t="str">
        <f t="shared" si="7"/>
        <v>Q3</v>
      </c>
      <c r="E106">
        <v>2023</v>
      </c>
      <c r="F106" t="s">
        <v>367</v>
      </c>
      <c r="G106" t="s">
        <v>73</v>
      </c>
      <c r="H106" t="s">
        <v>48</v>
      </c>
      <c r="I106" t="s">
        <v>18</v>
      </c>
      <c r="J106" t="s">
        <v>55</v>
      </c>
      <c r="K106">
        <v>226.99</v>
      </c>
      <c r="L106">
        <v>4</v>
      </c>
      <c r="M106">
        <v>907.96</v>
      </c>
      <c r="N106">
        <v>90.8</v>
      </c>
    </row>
    <row r="107" spans="1:14">
      <c r="A107" t="s">
        <v>368</v>
      </c>
      <c r="B107" t="s">
        <v>46</v>
      </c>
      <c r="C107" t="str">
        <f t="shared" si="6"/>
        <v>Sep</v>
      </c>
      <c r="D107" t="str">
        <f t="shared" si="7"/>
        <v>Q3</v>
      </c>
      <c r="E107">
        <v>2023</v>
      </c>
      <c r="F107" t="s">
        <v>369</v>
      </c>
      <c r="G107" t="s">
        <v>53</v>
      </c>
      <c r="H107" t="s">
        <v>94</v>
      </c>
      <c r="I107" t="s">
        <v>15</v>
      </c>
      <c r="J107" t="s">
        <v>69</v>
      </c>
      <c r="K107">
        <v>116.2</v>
      </c>
      <c r="L107">
        <v>2</v>
      </c>
      <c r="M107">
        <v>232.4</v>
      </c>
      <c r="N107">
        <v>23.24</v>
      </c>
    </row>
    <row r="108" spans="1:14">
      <c r="A108" t="s">
        <v>370</v>
      </c>
      <c r="B108" t="s">
        <v>195</v>
      </c>
      <c r="C108" t="str">
        <f t="shared" si="6"/>
        <v>Jan</v>
      </c>
      <c r="D108" t="str">
        <f t="shared" si="7"/>
        <v>Q1</v>
      </c>
      <c r="E108">
        <v>2024</v>
      </c>
      <c r="F108" t="s">
        <v>371</v>
      </c>
      <c r="G108" t="s">
        <v>64</v>
      </c>
      <c r="H108" t="s">
        <v>68</v>
      </c>
      <c r="I108" t="s">
        <v>12</v>
      </c>
      <c r="J108" t="s">
        <v>80</v>
      </c>
      <c r="K108">
        <v>186.75</v>
      </c>
      <c r="L108">
        <v>6</v>
      </c>
      <c r="M108">
        <v>1120.5</v>
      </c>
      <c r="N108">
        <v>112.05</v>
      </c>
    </row>
    <row r="109" spans="1:14">
      <c r="A109" t="s">
        <v>372</v>
      </c>
      <c r="B109" t="s">
        <v>373</v>
      </c>
      <c r="C109" t="str">
        <f t="shared" si="6"/>
        <v>Jul</v>
      </c>
      <c r="D109" t="str">
        <f t="shared" si="7"/>
        <v>Q3</v>
      </c>
      <c r="E109">
        <v>2023</v>
      </c>
      <c r="F109" t="s">
        <v>374</v>
      </c>
      <c r="G109" t="s">
        <v>64</v>
      </c>
      <c r="H109" t="s">
        <v>68</v>
      </c>
      <c r="I109" t="s">
        <v>15</v>
      </c>
      <c r="J109" t="s">
        <v>49</v>
      </c>
      <c r="K109">
        <v>262.28</v>
      </c>
      <c r="L109">
        <v>2</v>
      </c>
      <c r="M109">
        <v>524.56</v>
      </c>
      <c r="N109">
        <v>52.46</v>
      </c>
    </row>
    <row r="110" spans="1:14">
      <c r="A110" t="s">
        <v>375</v>
      </c>
      <c r="B110" t="s">
        <v>376</v>
      </c>
      <c r="C110" t="str">
        <f t="shared" si="6"/>
        <v>May</v>
      </c>
      <c r="D110" t="str">
        <f t="shared" si="7"/>
        <v>Q2</v>
      </c>
      <c r="E110">
        <v>2023</v>
      </c>
      <c r="F110" t="s">
        <v>58</v>
      </c>
      <c r="G110" t="s">
        <v>42</v>
      </c>
      <c r="H110" t="s">
        <v>48</v>
      </c>
      <c r="I110" t="s">
        <v>18</v>
      </c>
      <c r="J110" t="s">
        <v>190</v>
      </c>
      <c r="K110">
        <v>23.46</v>
      </c>
      <c r="L110">
        <v>10</v>
      </c>
      <c r="M110">
        <v>234.6</v>
      </c>
      <c r="N110">
        <v>23.46</v>
      </c>
    </row>
    <row r="111" spans="1:14">
      <c r="A111" t="s">
        <v>377</v>
      </c>
      <c r="B111" t="s">
        <v>378</v>
      </c>
      <c r="C111" t="str">
        <f t="shared" si="6"/>
        <v>Feb</v>
      </c>
      <c r="D111" t="str">
        <f t="shared" si="7"/>
        <v>Q1</v>
      </c>
      <c r="E111">
        <v>2023</v>
      </c>
      <c r="F111" t="s">
        <v>379</v>
      </c>
      <c r="G111" t="s">
        <v>53</v>
      </c>
      <c r="H111" t="s">
        <v>54</v>
      </c>
      <c r="I111" t="s">
        <v>12</v>
      </c>
      <c r="J111" t="s">
        <v>118</v>
      </c>
      <c r="K111">
        <v>477.73</v>
      </c>
      <c r="L111">
        <v>6</v>
      </c>
      <c r="M111">
        <v>2866.38</v>
      </c>
      <c r="N111">
        <v>286.64</v>
      </c>
    </row>
    <row r="112" spans="1:14">
      <c r="A112" t="s">
        <v>380</v>
      </c>
      <c r="B112" t="s">
        <v>381</v>
      </c>
      <c r="C112" t="str">
        <f t="shared" si="6"/>
        <v>Sep</v>
      </c>
      <c r="D112" t="str">
        <f t="shared" si="7"/>
        <v>Q3</v>
      </c>
      <c r="E112">
        <v>2023</v>
      </c>
      <c r="F112" t="s">
        <v>382</v>
      </c>
      <c r="G112" t="s">
        <v>42</v>
      </c>
      <c r="H112" t="s">
        <v>90</v>
      </c>
      <c r="I112" t="s">
        <v>12</v>
      </c>
      <c r="J112" t="s">
        <v>44</v>
      </c>
      <c r="K112">
        <v>149.23</v>
      </c>
      <c r="L112">
        <v>8</v>
      </c>
      <c r="M112">
        <v>1193.84</v>
      </c>
      <c r="N112">
        <v>119.38</v>
      </c>
    </row>
    <row r="113" spans="1:14">
      <c r="A113" t="s">
        <v>383</v>
      </c>
      <c r="B113" t="s">
        <v>384</v>
      </c>
      <c r="C113" t="str">
        <f t="shared" si="6"/>
        <v>Sep</v>
      </c>
      <c r="D113" t="str">
        <f t="shared" si="7"/>
        <v>Q3</v>
      </c>
      <c r="E113">
        <v>2023</v>
      </c>
      <c r="F113" t="s">
        <v>385</v>
      </c>
      <c r="G113" t="s">
        <v>53</v>
      </c>
      <c r="H113" t="s">
        <v>90</v>
      </c>
      <c r="I113" t="s">
        <v>18</v>
      </c>
      <c r="J113" t="s">
        <v>114</v>
      </c>
      <c r="K113">
        <v>447.97</v>
      </c>
      <c r="L113">
        <v>9</v>
      </c>
      <c r="M113">
        <v>4031.73</v>
      </c>
      <c r="N113">
        <v>403.17</v>
      </c>
    </row>
    <row r="114" spans="1:14">
      <c r="A114" t="s">
        <v>386</v>
      </c>
      <c r="B114" t="s">
        <v>384</v>
      </c>
      <c r="C114" t="str">
        <f t="shared" si="6"/>
        <v>Sep</v>
      </c>
      <c r="D114" t="str">
        <f t="shared" si="7"/>
        <v>Q3</v>
      </c>
      <c r="E114">
        <v>2023</v>
      </c>
      <c r="F114" t="s">
        <v>387</v>
      </c>
      <c r="G114" t="s">
        <v>73</v>
      </c>
      <c r="H114" t="s">
        <v>107</v>
      </c>
      <c r="I114" t="s">
        <v>12</v>
      </c>
      <c r="J114" t="s">
        <v>80</v>
      </c>
      <c r="K114">
        <v>407.78</v>
      </c>
      <c r="L114">
        <v>10</v>
      </c>
      <c r="M114">
        <v>4077.8</v>
      </c>
      <c r="N114">
        <v>407.78</v>
      </c>
    </row>
    <row r="115" spans="1:14">
      <c r="A115" t="s">
        <v>388</v>
      </c>
      <c r="B115" t="s">
        <v>207</v>
      </c>
      <c r="C115" t="str">
        <f t="shared" si="6"/>
        <v>Jan</v>
      </c>
      <c r="D115" t="str">
        <f t="shared" si="7"/>
        <v>Q1</v>
      </c>
      <c r="E115">
        <v>2024</v>
      </c>
      <c r="F115" t="s">
        <v>389</v>
      </c>
      <c r="G115" t="s">
        <v>64</v>
      </c>
      <c r="H115" t="s">
        <v>68</v>
      </c>
      <c r="I115" t="s">
        <v>18</v>
      </c>
      <c r="J115" t="s">
        <v>55</v>
      </c>
      <c r="K115">
        <v>45.49</v>
      </c>
      <c r="L115">
        <v>6</v>
      </c>
      <c r="M115">
        <v>272.94</v>
      </c>
      <c r="N115">
        <v>27.29</v>
      </c>
    </row>
    <row r="116" spans="1:14">
      <c r="A116" t="s">
        <v>390</v>
      </c>
      <c r="B116" t="s">
        <v>391</v>
      </c>
      <c r="C116" t="str">
        <f t="shared" si="6"/>
        <v>Nov</v>
      </c>
      <c r="D116" t="str">
        <f t="shared" si="7"/>
        <v>Q4</v>
      </c>
      <c r="E116">
        <v>2023</v>
      </c>
      <c r="F116" t="s">
        <v>392</v>
      </c>
      <c r="G116" t="s">
        <v>64</v>
      </c>
      <c r="H116" t="s">
        <v>68</v>
      </c>
      <c r="I116" t="s">
        <v>18</v>
      </c>
      <c r="J116" t="s">
        <v>190</v>
      </c>
      <c r="K116">
        <v>45.63</v>
      </c>
      <c r="L116">
        <v>6</v>
      </c>
      <c r="M116">
        <v>273.78</v>
      </c>
      <c r="N116">
        <v>27.38</v>
      </c>
    </row>
    <row r="117" spans="1:14">
      <c r="A117" t="s">
        <v>393</v>
      </c>
      <c r="B117" t="s">
        <v>198</v>
      </c>
      <c r="C117" t="str">
        <f t="shared" si="6"/>
        <v>Aug</v>
      </c>
      <c r="D117" t="str">
        <f t="shared" si="7"/>
        <v>Q3</v>
      </c>
      <c r="E117">
        <v>2023</v>
      </c>
      <c r="F117" t="s">
        <v>394</v>
      </c>
      <c r="G117" t="s">
        <v>53</v>
      </c>
      <c r="H117" t="s">
        <v>140</v>
      </c>
      <c r="I117" t="s">
        <v>15</v>
      </c>
      <c r="J117" t="s">
        <v>69</v>
      </c>
      <c r="K117">
        <v>216.89</v>
      </c>
      <c r="L117">
        <v>4</v>
      </c>
      <c r="M117">
        <v>867.56</v>
      </c>
      <c r="N117">
        <v>86.76</v>
      </c>
    </row>
    <row r="118" spans="1:14">
      <c r="A118" t="s">
        <v>395</v>
      </c>
      <c r="B118" t="s">
        <v>105</v>
      </c>
      <c r="C118" t="str">
        <f t="shared" si="6"/>
        <v>Oct</v>
      </c>
      <c r="D118" t="str">
        <f t="shared" si="7"/>
        <v>Q4</v>
      </c>
      <c r="E118">
        <v>2023</v>
      </c>
      <c r="F118" t="s">
        <v>396</v>
      </c>
      <c r="G118" t="s">
        <v>53</v>
      </c>
      <c r="H118" t="s">
        <v>94</v>
      </c>
      <c r="I118" t="s">
        <v>12</v>
      </c>
      <c r="J118" t="s">
        <v>118</v>
      </c>
      <c r="K118">
        <v>163.67</v>
      </c>
      <c r="L118">
        <v>2</v>
      </c>
      <c r="M118">
        <v>327.34</v>
      </c>
      <c r="N118">
        <v>32.73</v>
      </c>
    </row>
    <row r="119" spans="1:14">
      <c r="A119" t="s">
        <v>397</v>
      </c>
      <c r="B119" t="s">
        <v>398</v>
      </c>
      <c r="C119" t="str">
        <f t="shared" si="6"/>
        <v>Nov</v>
      </c>
      <c r="D119" t="str">
        <f t="shared" si="7"/>
        <v>Q4</v>
      </c>
      <c r="E119">
        <v>2023</v>
      </c>
      <c r="F119" t="s">
        <v>399</v>
      </c>
      <c r="G119" t="s">
        <v>64</v>
      </c>
      <c r="H119" t="s">
        <v>140</v>
      </c>
      <c r="I119" t="s">
        <v>18</v>
      </c>
      <c r="J119" t="s">
        <v>114</v>
      </c>
      <c r="K119">
        <v>486.32</v>
      </c>
      <c r="L119">
        <v>4</v>
      </c>
      <c r="M119">
        <v>1945.28</v>
      </c>
      <c r="N119">
        <v>194.53</v>
      </c>
    </row>
    <row r="120" spans="1:14">
      <c r="A120" t="s">
        <v>400</v>
      </c>
      <c r="B120" t="s">
        <v>401</v>
      </c>
      <c r="C120" t="str">
        <f t="shared" si="6"/>
        <v>May</v>
      </c>
      <c r="D120" t="str">
        <f t="shared" si="7"/>
        <v>Q2</v>
      </c>
      <c r="E120">
        <v>2024</v>
      </c>
      <c r="F120" t="s">
        <v>402</v>
      </c>
      <c r="G120" t="s">
        <v>53</v>
      </c>
      <c r="H120" t="s">
        <v>107</v>
      </c>
      <c r="I120" t="s">
        <v>15</v>
      </c>
      <c r="J120" t="s">
        <v>49</v>
      </c>
      <c r="K120">
        <v>340.34</v>
      </c>
      <c r="L120">
        <v>6</v>
      </c>
      <c r="M120">
        <v>2042.04</v>
      </c>
      <c r="N120">
        <v>204.2</v>
      </c>
    </row>
    <row r="121" spans="1:14">
      <c r="A121" t="s">
        <v>403</v>
      </c>
      <c r="B121" t="s">
        <v>404</v>
      </c>
      <c r="C121" t="str">
        <f t="shared" si="6"/>
        <v>Jun</v>
      </c>
      <c r="D121" t="str">
        <f t="shared" si="7"/>
        <v>Q2</v>
      </c>
      <c r="E121">
        <v>2023</v>
      </c>
      <c r="F121" t="s">
        <v>405</v>
      </c>
      <c r="G121" t="s">
        <v>42</v>
      </c>
      <c r="H121" t="s">
        <v>48</v>
      </c>
      <c r="I121" t="s">
        <v>12</v>
      </c>
      <c r="J121" t="s">
        <v>44</v>
      </c>
      <c r="K121">
        <v>233.3</v>
      </c>
      <c r="L121">
        <v>10</v>
      </c>
      <c r="M121">
        <v>2333</v>
      </c>
      <c r="N121">
        <v>233.3</v>
      </c>
    </row>
    <row r="122" spans="1:14">
      <c r="A122" t="s">
        <v>406</v>
      </c>
      <c r="B122" t="s">
        <v>407</v>
      </c>
      <c r="C122" t="str">
        <f t="shared" si="6"/>
        <v>Feb</v>
      </c>
      <c r="D122" t="str">
        <f t="shared" si="7"/>
        <v>Q1</v>
      </c>
      <c r="E122">
        <v>2024</v>
      </c>
      <c r="F122" t="s">
        <v>408</v>
      </c>
      <c r="G122" t="s">
        <v>53</v>
      </c>
      <c r="H122" t="s">
        <v>59</v>
      </c>
      <c r="I122" t="s">
        <v>15</v>
      </c>
      <c r="J122" t="s">
        <v>69</v>
      </c>
      <c r="K122">
        <v>368.37</v>
      </c>
      <c r="L122">
        <v>9</v>
      </c>
      <c r="M122">
        <v>3315.33</v>
      </c>
      <c r="N122">
        <v>331.53</v>
      </c>
    </row>
    <row r="123" spans="1:14">
      <c r="A123" t="s">
        <v>409</v>
      </c>
      <c r="B123" t="s">
        <v>398</v>
      </c>
      <c r="C123" t="str">
        <f t="shared" si="6"/>
        <v>Nov</v>
      </c>
      <c r="D123" t="str">
        <f t="shared" si="7"/>
        <v>Q4</v>
      </c>
      <c r="E123">
        <v>2023</v>
      </c>
      <c r="F123" t="s">
        <v>410</v>
      </c>
      <c r="G123" t="s">
        <v>42</v>
      </c>
      <c r="H123" t="s">
        <v>59</v>
      </c>
      <c r="I123" t="s">
        <v>18</v>
      </c>
      <c r="J123" t="s">
        <v>190</v>
      </c>
      <c r="K123">
        <v>243.81</v>
      </c>
      <c r="L123">
        <v>7</v>
      </c>
      <c r="M123">
        <v>1706.67</v>
      </c>
      <c r="N123">
        <v>170.67</v>
      </c>
    </row>
    <row r="124" spans="1:14">
      <c r="A124" t="s">
        <v>411</v>
      </c>
      <c r="B124" t="s">
        <v>138</v>
      </c>
      <c r="C124" t="str">
        <f t="shared" si="6"/>
        <v>Mar</v>
      </c>
      <c r="D124" t="str">
        <f t="shared" si="7"/>
        <v>Q1</v>
      </c>
      <c r="E124">
        <v>2023</v>
      </c>
      <c r="F124" t="s">
        <v>412</v>
      </c>
      <c r="G124" t="s">
        <v>73</v>
      </c>
      <c r="H124" t="s">
        <v>59</v>
      </c>
      <c r="I124" t="s">
        <v>18</v>
      </c>
      <c r="J124" t="s">
        <v>190</v>
      </c>
      <c r="K124">
        <v>189.87</v>
      </c>
      <c r="L124">
        <v>8</v>
      </c>
      <c r="M124">
        <v>1518.96</v>
      </c>
      <c r="N124">
        <v>151.9</v>
      </c>
    </row>
    <row r="125" spans="1:14">
      <c r="A125" t="s">
        <v>413</v>
      </c>
      <c r="B125" t="s">
        <v>414</v>
      </c>
      <c r="C125" t="str">
        <f t="shared" si="6"/>
        <v>Jan</v>
      </c>
      <c r="D125" t="str">
        <f t="shared" si="7"/>
        <v>Q1</v>
      </c>
      <c r="E125">
        <v>2024</v>
      </c>
      <c r="F125" t="s">
        <v>415</v>
      </c>
      <c r="G125" t="s">
        <v>53</v>
      </c>
      <c r="H125" t="s">
        <v>68</v>
      </c>
      <c r="I125" t="s">
        <v>15</v>
      </c>
      <c r="J125" t="s">
        <v>60</v>
      </c>
      <c r="K125">
        <v>440.98</v>
      </c>
      <c r="L125">
        <v>6</v>
      </c>
      <c r="M125">
        <v>2645.88</v>
      </c>
      <c r="N125">
        <v>264.59</v>
      </c>
    </row>
    <row r="126" spans="1:14">
      <c r="A126" t="s">
        <v>416</v>
      </c>
      <c r="B126" t="s">
        <v>417</v>
      </c>
      <c r="C126" t="str">
        <f t="shared" si="6"/>
        <v>Dec</v>
      </c>
      <c r="D126" t="str">
        <f t="shared" si="7"/>
        <v>Q4</v>
      </c>
      <c r="E126">
        <v>2023</v>
      </c>
      <c r="F126" t="s">
        <v>418</v>
      </c>
      <c r="G126" t="s">
        <v>73</v>
      </c>
      <c r="H126" t="s">
        <v>251</v>
      </c>
      <c r="I126" t="s">
        <v>18</v>
      </c>
      <c r="J126" t="s">
        <v>114</v>
      </c>
      <c r="K126">
        <v>462.9</v>
      </c>
      <c r="L126">
        <v>2</v>
      </c>
      <c r="M126">
        <v>925.8</v>
      </c>
      <c r="N126">
        <v>92.58</v>
      </c>
    </row>
    <row r="127" spans="1:14">
      <c r="A127" t="s">
        <v>419</v>
      </c>
      <c r="B127" t="s">
        <v>420</v>
      </c>
      <c r="C127" t="str">
        <f t="shared" si="6"/>
        <v>Apr</v>
      </c>
      <c r="D127" t="str">
        <f t="shared" si="7"/>
        <v>Q2</v>
      </c>
      <c r="E127">
        <v>2024</v>
      </c>
      <c r="F127" t="s">
        <v>421</v>
      </c>
      <c r="G127" t="s">
        <v>42</v>
      </c>
      <c r="H127" t="s">
        <v>251</v>
      </c>
      <c r="I127" t="s">
        <v>15</v>
      </c>
      <c r="J127" t="s">
        <v>60</v>
      </c>
      <c r="K127">
        <v>64.12</v>
      </c>
      <c r="L127">
        <v>2</v>
      </c>
      <c r="M127">
        <v>128.24</v>
      </c>
      <c r="N127">
        <v>12.82</v>
      </c>
    </row>
    <row r="128" spans="1:14">
      <c r="A128" t="s">
        <v>422</v>
      </c>
      <c r="B128" t="s">
        <v>423</v>
      </c>
      <c r="C128" t="str">
        <f t="shared" si="6"/>
        <v>Nov</v>
      </c>
      <c r="D128" t="str">
        <f t="shared" si="7"/>
        <v>Q4</v>
      </c>
      <c r="E128">
        <v>2023</v>
      </c>
      <c r="F128" t="s">
        <v>424</v>
      </c>
      <c r="G128" t="s">
        <v>64</v>
      </c>
      <c r="H128" t="s">
        <v>54</v>
      </c>
      <c r="I128" t="s">
        <v>12</v>
      </c>
      <c r="J128" t="s">
        <v>44</v>
      </c>
      <c r="K128">
        <v>269.87</v>
      </c>
      <c r="L128">
        <v>7</v>
      </c>
      <c r="M128">
        <v>1889.09</v>
      </c>
      <c r="N128">
        <v>188.91</v>
      </c>
    </row>
    <row r="129" spans="1:14">
      <c r="A129" t="s">
        <v>425</v>
      </c>
      <c r="B129" t="s">
        <v>426</v>
      </c>
      <c r="C129" t="str">
        <f t="shared" si="6"/>
        <v>Jan</v>
      </c>
      <c r="D129" t="str">
        <f t="shared" si="7"/>
        <v>Q1</v>
      </c>
      <c r="E129">
        <v>2024</v>
      </c>
      <c r="F129" t="s">
        <v>427</v>
      </c>
      <c r="G129" t="s">
        <v>73</v>
      </c>
      <c r="H129" t="s">
        <v>43</v>
      </c>
      <c r="I129" t="s">
        <v>12</v>
      </c>
      <c r="J129" t="s">
        <v>80</v>
      </c>
      <c r="K129">
        <v>274.28</v>
      </c>
      <c r="L129">
        <v>5</v>
      </c>
      <c r="M129">
        <v>1371.4</v>
      </c>
      <c r="N129">
        <v>137.14</v>
      </c>
    </row>
    <row r="130" spans="1:14">
      <c r="A130" t="s">
        <v>428</v>
      </c>
      <c r="B130" t="s">
        <v>276</v>
      </c>
      <c r="C130" t="str">
        <f t="shared" si="6"/>
        <v>Nov</v>
      </c>
      <c r="D130" t="str">
        <f t="shared" si="7"/>
        <v>Q4</v>
      </c>
      <c r="E130">
        <v>2023</v>
      </c>
      <c r="F130" t="s">
        <v>429</v>
      </c>
      <c r="G130" t="s">
        <v>53</v>
      </c>
      <c r="H130" t="s">
        <v>251</v>
      </c>
      <c r="I130" t="s">
        <v>12</v>
      </c>
      <c r="J130" t="s">
        <v>118</v>
      </c>
      <c r="K130">
        <v>124.93</v>
      </c>
      <c r="L130">
        <v>2</v>
      </c>
      <c r="M130">
        <v>249.86</v>
      </c>
      <c r="N130">
        <v>24.99</v>
      </c>
    </row>
    <row r="131" spans="1:14">
      <c r="A131" t="s">
        <v>430</v>
      </c>
      <c r="B131" t="s">
        <v>431</v>
      </c>
      <c r="C131" t="str">
        <f t="shared" ref="C131:C162" si="8">TEXT(B131,"mmm")</f>
        <v>Apr</v>
      </c>
      <c r="D131" t="str">
        <f t="shared" ref="D131:D162" si="9">"Q"&amp;INT((MONTH(DATEVALUE("1-"&amp;C131&amp;"-2023"))+2)/3)</f>
        <v>Q2</v>
      </c>
      <c r="E131">
        <v>2024</v>
      </c>
      <c r="F131" t="s">
        <v>432</v>
      </c>
      <c r="G131" t="s">
        <v>73</v>
      </c>
      <c r="H131" t="s">
        <v>251</v>
      </c>
      <c r="I131" t="s">
        <v>18</v>
      </c>
      <c r="J131" t="s">
        <v>114</v>
      </c>
      <c r="K131">
        <v>246.3</v>
      </c>
      <c r="L131">
        <v>9</v>
      </c>
      <c r="M131">
        <v>2216.7</v>
      </c>
      <c r="N131">
        <v>221.67</v>
      </c>
    </row>
    <row r="132" spans="1:14">
      <c r="A132" t="s">
        <v>433</v>
      </c>
      <c r="B132" t="s">
        <v>434</v>
      </c>
      <c r="C132" t="str">
        <f t="shared" si="8"/>
        <v>May</v>
      </c>
      <c r="D132" t="str">
        <f t="shared" si="9"/>
        <v>Q2</v>
      </c>
      <c r="E132">
        <v>2023</v>
      </c>
      <c r="F132" t="s">
        <v>435</v>
      </c>
      <c r="G132" t="s">
        <v>53</v>
      </c>
      <c r="H132" t="s">
        <v>94</v>
      </c>
      <c r="I132" t="s">
        <v>12</v>
      </c>
      <c r="J132" t="s">
        <v>44</v>
      </c>
      <c r="K132">
        <v>128.9</v>
      </c>
      <c r="L132">
        <v>6</v>
      </c>
      <c r="M132">
        <v>773.4</v>
      </c>
      <c r="N132">
        <v>77.34</v>
      </c>
    </row>
    <row r="133" spans="1:14">
      <c r="A133" t="s">
        <v>436</v>
      </c>
      <c r="B133" t="s">
        <v>434</v>
      </c>
      <c r="C133" t="str">
        <f t="shared" si="8"/>
        <v>May</v>
      </c>
      <c r="D133" t="str">
        <f t="shared" si="9"/>
        <v>Q2</v>
      </c>
      <c r="E133">
        <v>2023</v>
      </c>
      <c r="F133" t="s">
        <v>437</v>
      </c>
      <c r="G133" t="s">
        <v>73</v>
      </c>
      <c r="H133" t="s">
        <v>68</v>
      </c>
      <c r="I133" t="s">
        <v>12</v>
      </c>
      <c r="J133" t="s">
        <v>118</v>
      </c>
      <c r="K133">
        <v>476.45</v>
      </c>
      <c r="L133">
        <v>1</v>
      </c>
      <c r="M133">
        <v>476.45</v>
      </c>
      <c r="N133">
        <v>47.65</v>
      </c>
    </row>
    <row r="134" spans="1:14">
      <c r="A134" t="s">
        <v>438</v>
      </c>
      <c r="B134" t="s">
        <v>439</v>
      </c>
      <c r="C134" t="str">
        <f t="shared" si="8"/>
        <v>Oct</v>
      </c>
      <c r="D134" t="str">
        <f t="shared" si="9"/>
        <v>Q4</v>
      </c>
      <c r="E134">
        <v>2023</v>
      </c>
      <c r="F134" t="s">
        <v>440</v>
      </c>
      <c r="G134" t="s">
        <v>64</v>
      </c>
      <c r="H134" t="s">
        <v>90</v>
      </c>
      <c r="I134" t="s">
        <v>18</v>
      </c>
      <c r="J134" t="s">
        <v>190</v>
      </c>
      <c r="K134">
        <v>30.32</v>
      </c>
      <c r="L134">
        <v>8</v>
      </c>
      <c r="M134">
        <v>242.56</v>
      </c>
      <c r="N134">
        <v>24.26</v>
      </c>
    </row>
    <row r="135" spans="1:14">
      <c r="A135" t="s">
        <v>441</v>
      </c>
      <c r="B135" t="s">
        <v>442</v>
      </c>
      <c r="C135" t="str">
        <f t="shared" si="8"/>
        <v>Jan</v>
      </c>
      <c r="D135" t="str">
        <f t="shared" si="9"/>
        <v>Q1</v>
      </c>
      <c r="E135">
        <v>2023</v>
      </c>
      <c r="F135" t="s">
        <v>443</v>
      </c>
      <c r="G135" t="s">
        <v>64</v>
      </c>
      <c r="H135" t="s">
        <v>107</v>
      </c>
      <c r="I135" t="s">
        <v>18</v>
      </c>
      <c r="J135" t="s">
        <v>55</v>
      </c>
      <c r="K135">
        <v>57.91</v>
      </c>
      <c r="L135">
        <v>9</v>
      </c>
      <c r="M135">
        <v>521.19</v>
      </c>
      <c r="N135">
        <v>52.12</v>
      </c>
    </row>
    <row r="136" spans="1:14">
      <c r="A136" t="s">
        <v>444</v>
      </c>
      <c r="B136" t="s">
        <v>318</v>
      </c>
      <c r="C136" t="str">
        <f t="shared" si="8"/>
        <v>Feb</v>
      </c>
      <c r="D136" t="str">
        <f t="shared" si="9"/>
        <v>Q1</v>
      </c>
      <c r="E136">
        <v>2024</v>
      </c>
      <c r="F136" t="s">
        <v>445</v>
      </c>
      <c r="G136" t="s">
        <v>42</v>
      </c>
      <c r="H136" t="s">
        <v>90</v>
      </c>
      <c r="I136" t="s">
        <v>18</v>
      </c>
      <c r="J136" t="s">
        <v>55</v>
      </c>
      <c r="K136">
        <v>448.85</v>
      </c>
      <c r="L136">
        <v>5</v>
      </c>
      <c r="M136">
        <v>2244.25</v>
      </c>
      <c r="N136">
        <v>224.43</v>
      </c>
    </row>
    <row r="137" spans="1:14">
      <c r="A137" t="s">
        <v>446</v>
      </c>
      <c r="B137" t="s">
        <v>207</v>
      </c>
      <c r="C137" t="str">
        <f t="shared" si="8"/>
        <v>Jan</v>
      </c>
      <c r="D137" t="str">
        <f t="shared" si="9"/>
        <v>Q1</v>
      </c>
      <c r="E137">
        <v>2024</v>
      </c>
      <c r="F137" t="s">
        <v>447</v>
      </c>
      <c r="G137" t="s">
        <v>42</v>
      </c>
      <c r="H137" t="s">
        <v>107</v>
      </c>
      <c r="I137" t="s">
        <v>18</v>
      </c>
      <c r="J137" t="s">
        <v>55</v>
      </c>
      <c r="K137">
        <v>143.8</v>
      </c>
      <c r="L137">
        <v>1</v>
      </c>
      <c r="M137">
        <v>143.8</v>
      </c>
      <c r="N137">
        <v>14.38</v>
      </c>
    </row>
    <row r="138" spans="1:14">
      <c r="A138" t="s">
        <v>448</v>
      </c>
      <c r="B138" t="s">
        <v>449</v>
      </c>
      <c r="C138" t="str">
        <f t="shared" si="8"/>
        <v>Mar</v>
      </c>
      <c r="D138" t="str">
        <f t="shared" si="9"/>
        <v>Q1</v>
      </c>
      <c r="E138">
        <v>2024</v>
      </c>
      <c r="F138" t="s">
        <v>450</v>
      </c>
      <c r="G138" t="s">
        <v>53</v>
      </c>
      <c r="H138" t="s">
        <v>43</v>
      </c>
      <c r="I138" t="s">
        <v>18</v>
      </c>
      <c r="J138" t="s">
        <v>114</v>
      </c>
      <c r="K138">
        <v>55.99</v>
      </c>
      <c r="L138">
        <v>3</v>
      </c>
      <c r="M138">
        <v>167.97</v>
      </c>
      <c r="N138">
        <v>16.8</v>
      </c>
    </row>
    <row r="139" spans="1:14">
      <c r="A139" t="s">
        <v>451</v>
      </c>
      <c r="B139" t="s">
        <v>452</v>
      </c>
      <c r="C139" t="str">
        <f t="shared" si="8"/>
        <v>Feb</v>
      </c>
      <c r="D139" t="str">
        <f t="shared" si="9"/>
        <v>Q1</v>
      </c>
      <c r="E139">
        <v>2024</v>
      </c>
      <c r="F139" t="s">
        <v>453</v>
      </c>
      <c r="G139" t="s">
        <v>73</v>
      </c>
      <c r="H139" t="s">
        <v>59</v>
      </c>
      <c r="I139" t="s">
        <v>15</v>
      </c>
      <c r="J139" t="s">
        <v>60</v>
      </c>
      <c r="K139">
        <v>241.41</v>
      </c>
      <c r="L139">
        <v>5</v>
      </c>
      <c r="M139">
        <v>1207.05</v>
      </c>
      <c r="N139">
        <v>120.7</v>
      </c>
    </row>
    <row r="140" spans="1:14">
      <c r="A140" t="s">
        <v>454</v>
      </c>
      <c r="B140" t="s">
        <v>455</v>
      </c>
      <c r="C140" t="str">
        <f t="shared" si="8"/>
        <v>Sep</v>
      </c>
      <c r="D140" t="str">
        <f t="shared" si="9"/>
        <v>Q3</v>
      </c>
      <c r="E140">
        <v>2023</v>
      </c>
      <c r="F140" t="s">
        <v>456</v>
      </c>
      <c r="G140" t="s">
        <v>42</v>
      </c>
      <c r="H140" t="s">
        <v>94</v>
      </c>
      <c r="I140" t="s">
        <v>18</v>
      </c>
      <c r="J140" t="s">
        <v>55</v>
      </c>
      <c r="K140">
        <v>467.39</v>
      </c>
      <c r="L140">
        <v>2</v>
      </c>
      <c r="M140">
        <v>934.78</v>
      </c>
      <c r="N140">
        <v>93.48</v>
      </c>
    </row>
    <row r="141" spans="1:14">
      <c r="A141" t="s">
        <v>457</v>
      </c>
      <c r="B141" t="s">
        <v>458</v>
      </c>
      <c r="C141" t="str">
        <f t="shared" si="8"/>
        <v>Apr</v>
      </c>
      <c r="D141" t="str">
        <f t="shared" si="9"/>
        <v>Q2</v>
      </c>
      <c r="E141">
        <v>2023</v>
      </c>
      <c r="F141" t="s">
        <v>459</v>
      </c>
      <c r="G141" t="s">
        <v>53</v>
      </c>
      <c r="H141" t="s">
        <v>107</v>
      </c>
      <c r="I141" t="s">
        <v>15</v>
      </c>
      <c r="J141" t="s">
        <v>60</v>
      </c>
      <c r="K141">
        <v>311.47</v>
      </c>
      <c r="L141">
        <v>1</v>
      </c>
      <c r="M141">
        <v>311.47</v>
      </c>
      <c r="N141">
        <v>31.15</v>
      </c>
    </row>
    <row r="142" spans="1:14">
      <c r="A142" t="s">
        <v>460</v>
      </c>
      <c r="B142" t="s">
        <v>461</v>
      </c>
      <c r="C142" t="str">
        <f t="shared" si="8"/>
        <v>Apr</v>
      </c>
      <c r="D142" t="str">
        <f t="shared" si="9"/>
        <v>Q2</v>
      </c>
      <c r="E142">
        <v>2024</v>
      </c>
      <c r="F142" t="s">
        <v>462</v>
      </c>
      <c r="G142" t="s">
        <v>64</v>
      </c>
      <c r="H142" t="s">
        <v>54</v>
      </c>
      <c r="I142" t="s">
        <v>12</v>
      </c>
      <c r="J142" t="s">
        <v>44</v>
      </c>
      <c r="K142">
        <v>67.98</v>
      </c>
      <c r="L142">
        <v>8</v>
      </c>
      <c r="M142">
        <v>543.84</v>
      </c>
      <c r="N142">
        <v>54.38</v>
      </c>
    </row>
    <row r="143" spans="1:14">
      <c r="A143" t="s">
        <v>463</v>
      </c>
      <c r="B143" t="s">
        <v>464</v>
      </c>
      <c r="C143" t="str">
        <f t="shared" si="8"/>
        <v>Nov</v>
      </c>
      <c r="D143" t="str">
        <f t="shared" si="9"/>
        <v>Q4</v>
      </c>
      <c r="E143">
        <v>2023</v>
      </c>
      <c r="F143" t="s">
        <v>282</v>
      </c>
      <c r="G143" t="s">
        <v>42</v>
      </c>
      <c r="H143" t="s">
        <v>68</v>
      </c>
      <c r="I143" t="s">
        <v>12</v>
      </c>
      <c r="J143" t="s">
        <v>80</v>
      </c>
      <c r="K143">
        <v>337.3</v>
      </c>
      <c r="L143">
        <v>9</v>
      </c>
      <c r="M143">
        <v>3035.7</v>
      </c>
      <c r="N143">
        <v>303.57</v>
      </c>
    </row>
    <row r="144" spans="1:14">
      <c r="A144" t="s">
        <v>465</v>
      </c>
      <c r="B144" t="s">
        <v>466</v>
      </c>
      <c r="C144" t="str">
        <f t="shared" si="8"/>
        <v>Jul</v>
      </c>
      <c r="D144" t="str">
        <f t="shared" si="9"/>
        <v>Q3</v>
      </c>
      <c r="E144">
        <v>2023</v>
      </c>
      <c r="F144" t="s">
        <v>467</v>
      </c>
      <c r="G144" t="s">
        <v>53</v>
      </c>
      <c r="H144" t="s">
        <v>43</v>
      </c>
      <c r="I144" t="s">
        <v>15</v>
      </c>
      <c r="J144" t="s">
        <v>69</v>
      </c>
      <c r="K144">
        <v>429.73</v>
      </c>
      <c r="L144">
        <v>1</v>
      </c>
      <c r="M144">
        <v>429.73</v>
      </c>
      <c r="N144">
        <v>42.97</v>
      </c>
    </row>
    <row r="145" spans="1:14">
      <c r="A145" t="s">
        <v>468</v>
      </c>
      <c r="B145" t="s">
        <v>469</v>
      </c>
      <c r="C145" t="str">
        <f t="shared" si="8"/>
        <v>Mar</v>
      </c>
      <c r="D145" t="str">
        <f t="shared" si="9"/>
        <v>Q1</v>
      </c>
      <c r="E145">
        <v>2023</v>
      </c>
      <c r="F145" t="s">
        <v>470</v>
      </c>
      <c r="G145" t="s">
        <v>42</v>
      </c>
      <c r="H145" t="s">
        <v>54</v>
      </c>
      <c r="I145" t="s">
        <v>12</v>
      </c>
      <c r="J145" t="s">
        <v>80</v>
      </c>
      <c r="K145">
        <v>264.77</v>
      </c>
      <c r="L145">
        <v>1</v>
      </c>
      <c r="M145">
        <v>264.77</v>
      </c>
      <c r="N145">
        <v>26.48</v>
      </c>
    </row>
    <row r="146" spans="1:14">
      <c r="A146" t="s">
        <v>471</v>
      </c>
      <c r="B146" t="s">
        <v>135</v>
      </c>
      <c r="C146" t="str">
        <f t="shared" si="8"/>
        <v>Jan</v>
      </c>
      <c r="D146" t="str">
        <f t="shared" si="9"/>
        <v>Q1</v>
      </c>
      <c r="E146">
        <v>2024</v>
      </c>
      <c r="F146" t="s">
        <v>472</v>
      </c>
      <c r="G146" t="s">
        <v>53</v>
      </c>
      <c r="H146" t="s">
        <v>251</v>
      </c>
      <c r="I146" t="s">
        <v>12</v>
      </c>
      <c r="J146" t="s">
        <v>118</v>
      </c>
      <c r="K146">
        <v>15.46</v>
      </c>
      <c r="L146">
        <v>7</v>
      </c>
      <c r="M146">
        <v>108.22</v>
      </c>
      <c r="N146">
        <v>10.82</v>
      </c>
    </row>
    <row r="147" spans="1:14">
      <c r="A147" t="s">
        <v>473</v>
      </c>
      <c r="B147" t="s">
        <v>474</v>
      </c>
      <c r="C147" t="str">
        <f t="shared" si="8"/>
        <v>Aug</v>
      </c>
      <c r="D147" t="str">
        <f t="shared" si="9"/>
        <v>Q3</v>
      </c>
      <c r="E147">
        <v>2023</v>
      </c>
      <c r="F147" t="s">
        <v>475</v>
      </c>
      <c r="G147" t="s">
        <v>53</v>
      </c>
      <c r="H147" t="s">
        <v>59</v>
      </c>
      <c r="I147" t="s">
        <v>15</v>
      </c>
      <c r="J147" t="s">
        <v>49</v>
      </c>
      <c r="K147">
        <v>99.04</v>
      </c>
      <c r="L147">
        <v>7</v>
      </c>
      <c r="M147">
        <v>693.28</v>
      </c>
      <c r="N147">
        <v>69.33</v>
      </c>
    </row>
    <row r="148" spans="1:14">
      <c r="A148" t="s">
        <v>476</v>
      </c>
      <c r="B148" t="s">
        <v>477</v>
      </c>
      <c r="C148" t="str">
        <f t="shared" si="8"/>
        <v>Jul</v>
      </c>
      <c r="D148" t="str">
        <f t="shared" si="9"/>
        <v>Q3</v>
      </c>
      <c r="E148">
        <v>2023</v>
      </c>
      <c r="F148" t="s">
        <v>478</v>
      </c>
      <c r="G148" t="s">
        <v>64</v>
      </c>
      <c r="H148" t="s">
        <v>59</v>
      </c>
      <c r="I148" t="s">
        <v>12</v>
      </c>
      <c r="J148" t="s">
        <v>80</v>
      </c>
      <c r="K148">
        <v>340.86</v>
      </c>
      <c r="L148">
        <v>3</v>
      </c>
      <c r="M148">
        <v>1022.58</v>
      </c>
      <c r="N148">
        <v>102.26</v>
      </c>
    </row>
    <row r="149" spans="1:14">
      <c r="A149" t="s">
        <v>479</v>
      </c>
      <c r="B149" t="s">
        <v>373</v>
      </c>
      <c r="C149" t="str">
        <f t="shared" si="8"/>
        <v>Jul</v>
      </c>
      <c r="D149" t="str">
        <f t="shared" si="9"/>
        <v>Q3</v>
      </c>
      <c r="E149">
        <v>2023</v>
      </c>
      <c r="F149" t="s">
        <v>480</v>
      </c>
      <c r="G149" t="s">
        <v>73</v>
      </c>
      <c r="H149" t="s">
        <v>140</v>
      </c>
      <c r="I149" t="s">
        <v>15</v>
      </c>
      <c r="J149" t="s">
        <v>60</v>
      </c>
      <c r="K149">
        <v>33.23</v>
      </c>
      <c r="L149">
        <v>1</v>
      </c>
      <c r="M149">
        <v>33.23</v>
      </c>
      <c r="N149">
        <v>3.32</v>
      </c>
    </row>
    <row r="150" spans="1:14">
      <c r="A150" t="s">
        <v>481</v>
      </c>
      <c r="B150" t="s">
        <v>82</v>
      </c>
      <c r="C150" t="str">
        <f t="shared" si="8"/>
        <v>Jun</v>
      </c>
      <c r="D150" t="str">
        <f t="shared" si="9"/>
        <v>Q2</v>
      </c>
      <c r="E150">
        <v>2023</v>
      </c>
      <c r="F150" t="s">
        <v>482</v>
      </c>
      <c r="G150" t="s">
        <v>64</v>
      </c>
      <c r="H150" t="s">
        <v>48</v>
      </c>
      <c r="I150" t="s">
        <v>18</v>
      </c>
      <c r="J150" t="s">
        <v>190</v>
      </c>
      <c r="K150">
        <v>70.29</v>
      </c>
      <c r="L150">
        <v>8</v>
      </c>
      <c r="M150">
        <v>562.32</v>
      </c>
      <c r="N150">
        <v>56.23</v>
      </c>
    </row>
    <row r="151" spans="1:14">
      <c r="A151" t="s">
        <v>483</v>
      </c>
      <c r="B151" t="s">
        <v>484</v>
      </c>
      <c r="C151" t="str">
        <f t="shared" si="8"/>
        <v>May</v>
      </c>
      <c r="D151" t="str">
        <f t="shared" si="9"/>
        <v>Q2</v>
      </c>
      <c r="E151">
        <v>2023</v>
      </c>
      <c r="F151" t="s">
        <v>485</v>
      </c>
      <c r="G151" t="s">
        <v>42</v>
      </c>
      <c r="H151" t="s">
        <v>48</v>
      </c>
      <c r="I151" t="s">
        <v>15</v>
      </c>
      <c r="J151" t="s">
        <v>69</v>
      </c>
      <c r="K151">
        <v>499.76</v>
      </c>
      <c r="L151">
        <v>4</v>
      </c>
      <c r="M151">
        <v>1999.04</v>
      </c>
      <c r="N151">
        <v>199.9</v>
      </c>
    </row>
    <row r="152" spans="1:14">
      <c r="A152" t="s">
        <v>486</v>
      </c>
      <c r="B152" t="s">
        <v>366</v>
      </c>
      <c r="C152" t="str">
        <f t="shared" si="8"/>
        <v>Aug</v>
      </c>
      <c r="D152" t="str">
        <f t="shared" si="9"/>
        <v>Q3</v>
      </c>
      <c r="E152">
        <v>2023</v>
      </c>
      <c r="F152" t="s">
        <v>487</v>
      </c>
      <c r="G152" t="s">
        <v>53</v>
      </c>
      <c r="H152" t="s">
        <v>54</v>
      </c>
      <c r="I152" t="s">
        <v>12</v>
      </c>
      <c r="J152" t="s">
        <v>80</v>
      </c>
      <c r="K152">
        <v>80.83</v>
      </c>
      <c r="L152">
        <v>3</v>
      </c>
      <c r="M152">
        <v>242.49</v>
      </c>
      <c r="N152">
        <v>24.25</v>
      </c>
    </row>
    <row r="153" spans="1:14">
      <c r="A153" t="s">
        <v>488</v>
      </c>
      <c r="B153" t="s">
        <v>489</v>
      </c>
      <c r="C153" t="str">
        <f t="shared" si="8"/>
        <v>Mar</v>
      </c>
      <c r="D153" t="str">
        <f t="shared" si="9"/>
        <v>Q1</v>
      </c>
      <c r="E153">
        <v>2023</v>
      </c>
      <c r="F153" t="s">
        <v>490</v>
      </c>
      <c r="G153" t="s">
        <v>64</v>
      </c>
      <c r="H153" t="s">
        <v>140</v>
      </c>
      <c r="I153" t="s">
        <v>18</v>
      </c>
      <c r="J153" t="s">
        <v>190</v>
      </c>
      <c r="K153">
        <v>231.09</v>
      </c>
      <c r="L153">
        <v>9</v>
      </c>
      <c r="M153">
        <v>2079.81</v>
      </c>
      <c r="N153">
        <v>207.98</v>
      </c>
    </row>
    <row r="154" spans="1:14">
      <c r="A154" t="s">
        <v>491</v>
      </c>
      <c r="B154" t="s">
        <v>492</v>
      </c>
      <c r="C154" t="str">
        <f t="shared" si="8"/>
        <v>Dec</v>
      </c>
      <c r="D154" t="str">
        <f t="shared" si="9"/>
        <v>Q4</v>
      </c>
      <c r="E154">
        <v>2023</v>
      </c>
      <c r="F154" t="s">
        <v>493</v>
      </c>
      <c r="G154" t="s">
        <v>53</v>
      </c>
      <c r="H154" t="s">
        <v>48</v>
      </c>
      <c r="I154" t="s">
        <v>12</v>
      </c>
      <c r="J154" t="s">
        <v>118</v>
      </c>
      <c r="K154">
        <v>338.42</v>
      </c>
      <c r="L154">
        <v>3</v>
      </c>
      <c r="M154">
        <v>1015.26</v>
      </c>
      <c r="N154">
        <v>101.53</v>
      </c>
    </row>
    <row r="155" spans="1:14">
      <c r="A155" t="s">
        <v>494</v>
      </c>
      <c r="B155" t="s">
        <v>495</v>
      </c>
      <c r="C155" t="str">
        <f t="shared" si="8"/>
        <v>Aug</v>
      </c>
      <c r="D155" t="str">
        <f t="shared" si="9"/>
        <v>Q3</v>
      </c>
      <c r="E155">
        <v>2023</v>
      </c>
      <c r="F155" t="s">
        <v>496</v>
      </c>
      <c r="G155" t="s">
        <v>53</v>
      </c>
      <c r="H155" t="s">
        <v>107</v>
      </c>
      <c r="I155" t="s">
        <v>15</v>
      </c>
      <c r="J155" t="s">
        <v>69</v>
      </c>
      <c r="K155">
        <v>13.96</v>
      </c>
      <c r="L155">
        <v>7</v>
      </c>
      <c r="M155">
        <v>97.72</v>
      </c>
      <c r="N155">
        <v>9.77</v>
      </c>
    </row>
    <row r="156" spans="1:14">
      <c r="A156" t="s">
        <v>497</v>
      </c>
      <c r="B156" t="s">
        <v>498</v>
      </c>
      <c r="C156" t="str">
        <f t="shared" si="8"/>
        <v>Feb</v>
      </c>
      <c r="D156" t="str">
        <f t="shared" si="9"/>
        <v>Q1</v>
      </c>
      <c r="E156">
        <v>2024</v>
      </c>
      <c r="F156" t="s">
        <v>499</v>
      </c>
      <c r="G156" t="s">
        <v>42</v>
      </c>
      <c r="H156" t="s">
        <v>90</v>
      </c>
      <c r="I156" t="s">
        <v>12</v>
      </c>
      <c r="J156" t="s">
        <v>118</v>
      </c>
      <c r="K156">
        <v>395.44</v>
      </c>
      <c r="L156">
        <v>5</v>
      </c>
      <c r="M156">
        <v>1977.2</v>
      </c>
      <c r="N156">
        <v>197.72</v>
      </c>
    </row>
    <row r="157" spans="1:14">
      <c r="A157" t="s">
        <v>500</v>
      </c>
      <c r="B157" t="s">
        <v>501</v>
      </c>
      <c r="C157" t="str">
        <f t="shared" si="8"/>
        <v>Jul</v>
      </c>
      <c r="D157" t="str">
        <f t="shared" si="9"/>
        <v>Q3</v>
      </c>
      <c r="E157">
        <v>2023</v>
      </c>
      <c r="F157" t="s">
        <v>502</v>
      </c>
      <c r="G157" t="s">
        <v>53</v>
      </c>
      <c r="H157" t="s">
        <v>68</v>
      </c>
      <c r="I157" t="s">
        <v>15</v>
      </c>
      <c r="J157" t="s">
        <v>69</v>
      </c>
      <c r="K157">
        <v>496.81</v>
      </c>
      <c r="L157">
        <v>2</v>
      </c>
      <c r="M157">
        <v>993.62</v>
      </c>
      <c r="N157">
        <v>99.36</v>
      </c>
    </row>
    <row r="158" spans="1:14">
      <c r="A158" t="s">
        <v>503</v>
      </c>
      <c r="B158" t="s">
        <v>504</v>
      </c>
      <c r="C158" t="str">
        <f t="shared" si="8"/>
        <v>Mar</v>
      </c>
      <c r="D158" t="str">
        <f t="shared" si="9"/>
        <v>Q1</v>
      </c>
      <c r="E158">
        <v>2023</v>
      </c>
      <c r="F158" t="s">
        <v>437</v>
      </c>
      <c r="G158" t="s">
        <v>73</v>
      </c>
      <c r="H158" t="s">
        <v>94</v>
      </c>
      <c r="I158" t="s">
        <v>12</v>
      </c>
      <c r="J158" t="s">
        <v>118</v>
      </c>
      <c r="K158">
        <v>212.43</v>
      </c>
      <c r="L158">
        <v>6</v>
      </c>
      <c r="M158">
        <v>1274.58</v>
      </c>
      <c r="N158">
        <v>127.46</v>
      </c>
    </row>
    <row r="159" spans="1:14">
      <c r="A159" t="s">
        <v>505</v>
      </c>
      <c r="B159" t="s">
        <v>506</v>
      </c>
      <c r="C159" t="str">
        <f t="shared" si="8"/>
        <v>Nov</v>
      </c>
      <c r="D159" t="str">
        <f t="shared" si="9"/>
        <v>Q4</v>
      </c>
      <c r="E159">
        <v>2023</v>
      </c>
      <c r="F159" t="s">
        <v>507</v>
      </c>
      <c r="G159" t="s">
        <v>64</v>
      </c>
      <c r="H159" t="s">
        <v>251</v>
      </c>
      <c r="I159" t="s">
        <v>15</v>
      </c>
      <c r="J159" t="s">
        <v>49</v>
      </c>
      <c r="K159">
        <v>398.84</v>
      </c>
      <c r="L159">
        <v>1</v>
      </c>
      <c r="M159">
        <v>398.84</v>
      </c>
      <c r="N159">
        <v>39.88</v>
      </c>
    </row>
    <row r="160" spans="1:14">
      <c r="A160" t="s">
        <v>508</v>
      </c>
      <c r="B160" t="s">
        <v>509</v>
      </c>
      <c r="C160" t="str">
        <f t="shared" si="8"/>
        <v>May</v>
      </c>
      <c r="D160" t="str">
        <f t="shared" si="9"/>
        <v>Q2</v>
      </c>
      <c r="E160">
        <v>2023</v>
      </c>
      <c r="F160" t="s">
        <v>510</v>
      </c>
      <c r="G160" t="s">
        <v>42</v>
      </c>
      <c r="H160" t="s">
        <v>107</v>
      </c>
      <c r="I160" t="s">
        <v>18</v>
      </c>
      <c r="J160" t="s">
        <v>55</v>
      </c>
      <c r="K160">
        <v>109.1</v>
      </c>
      <c r="L160">
        <v>5</v>
      </c>
      <c r="M160">
        <v>545.5</v>
      </c>
      <c r="N160">
        <v>54.55</v>
      </c>
    </row>
    <row r="161" spans="1:14">
      <c r="A161" t="s">
        <v>511</v>
      </c>
      <c r="B161" t="s">
        <v>512</v>
      </c>
      <c r="C161" t="str">
        <f t="shared" si="8"/>
        <v>Mar</v>
      </c>
      <c r="D161" t="str">
        <f t="shared" si="9"/>
        <v>Q1</v>
      </c>
      <c r="E161">
        <v>2024</v>
      </c>
      <c r="F161" t="s">
        <v>513</v>
      </c>
      <c r="G161" t="s">
        <v>64</v>
      </c>
      <c r="H161" t="s">
        <v>59</v>
      </c>
      <c r="I161" t="s">
        <v>15</v>
      </c>
      <c r="J161" t="s">
        <v>60</v>
      </c>
      <c r="K161">
        <v>197.32</v>
      </c>
      <c r="L161">
        <v>7</v>
      </c>
      <c r="M161">
        <v>1381.24</v>
      </c>
      <c r="N161">
        <v>138.12</v>
      </c>
    </row>
    <row r="162" spans="1:14">
      <c r="A162" t="s">
        <v>514</v>
      </c>
      <c r="B162" t="s">
        <v>515</v>
      </c>
      <c r="C162" t="str">
        <f t="shared" si="8"/>
        <v>Jan</v>
      </c>
      <c r="D162" t="str">
        <f t="shared" si="9"/>
        <v>Q1</v>
      </c>
      <c r="E162">
        <v>2024</v>
      </c>
      <c r="F162" t="s">
        <v>516</v>
      </c>
      <c r="G162" t="s">
        <v>42</v>
      </c>
      <c r="H162" t="s">
        <v>59</v>
      </c>
      <c r="I162" t="s">
        <v>15</v>
      </c>
      <c r="J162" t="s">
        <v>60</v>
      </c>
      <c r="K162">
        <v>364.37</v>
      </c>
      <c r="L162">
        <v>5</v>
      </c>
      <c r="M162">
        <v>1821.85</v>
      </c>
      <c r="N162">
        <v>182.19</v>
      </c>
    </row>
    <row r="163" spans="1:14">
      <c r="A163" t="s">
        <v>517</v>
      </c>
      <c r="B163" t="s">
        <v>159</v>
      </c>
      <c r="C163" t="str">
        <f t="shared" ref="C163:C201" si="10">TEXT(B163,"mmm")</f>
        <v>Dec</v>
      </c>
      <c r="D163" t="str">
        <f t="shared" ref="D163:D201" si="11">"Q"&amp;INT((MONTH(DATEVALUE("1-"&amp;C163&amp;"-2023"))+2)/3)</f>
        <v>Q4</v>
      </c>
      <c r="E163">
        <v>2023</v>
      </c>
      <c r="F163" t="s">
        <v>518</v>
      </c>
      <c r="G163" t="s">
        <v>42</v>
      </c>
      <c r="H163" t="s">
        <v>59</v>
      </c>
      <c r="I163" t="s">
        <v>12</v>
      </c>
      <c r="J163" t="s">
        <v>118</v>
      </c>
      <c r="K163">
        <v>66.01</v>
      </c>
      <c r="L163">
        <v>5</v>
      </c>
      <c r="M163">
        <v>330.05</v>
      </c>
      <c r="N163">
        <v>33.01</v>
      </c>
    </row>
    <row r="164" spans="1:14">
      <c r="A164" t="s">
        <v>519</v>
      </c>
      <c r="B164" t="s">
        <v>520</v>
      </c>
      <c r="C164" t="str">
        <f t="shared" si="10"/>
        <v>Oct</v>
      </c>
      <c r="D164" t="str">
        <f t="shared" si="11"/>
        <v>Q4</v>
      </c>
      <c r="E164">
        <v>2023</v>
      </c>
      <c r="F164" t="s">
        <v>521</v>
      </c>
      <c r="G164" t="s">
        <v>73</v>
      </c>
      <c r="H164" t="s">
        <v>43</v>
      </c>
      <c r="I164" t="s">
        <v>18</v>
      </c>
      <c r="J164" t="s">
        <v>55</v>
      </c>
      <c r="K164">
        <v>169.35</v>
      </c>
      <c r="L164">
        <v>5</v>
      </c>
      <c r="M164">
        <v>846.75</v>
      </c>
      <c r="N164">
        <v>84.68</v>
      </c>
    </row>
    <row r="165" spans="1:14">
      <c r="A165" t="s">
        <v>522</v>
      </c>
      <c r="B165" t="s">
        <v>129</v>
      </c>
      <c r="C165" t="str">
        <f t="shared" si="10"/>
        <v>Feb</v>
      </c>
      <c r="D165" t="str">
        <f t="shared" si="11"/>
        <v>Q1</v>
      </c>
      <c r="E165">
        <v>2023</v>
      </c>
      <c r="F165" t="s">
        <v>523</v>
      </c>
      <c r="G165" t="s">
        <v>73</v>
      </c>
      <c r="H165" t="s">
        <v>90</v>
      </c>
      <c r="I165" t="s">
        <v>15</v>
      </c>
      <c r="J165" t="s">
        <v>60</v>
      </c>
      <c r="K165">
        <v>221.22</v>
      </c>
      <c r="L165">
        <v>10</v>
      </c>
      <c r="M165">
        <v>2212.2</v>
      </c>
      <c r="N165">
        <v>221.22</v>
      </c>
    </row>
    <row r="166" spans="1:14">
      <c r="A166" t="s">
        <v>524</v>
      </c>
      <c r="B166" t="s">
        <v>525</v>
      </c>
      <c r="C166" t="str">
        <f t="shared" si="10"/>
        <v>Aug</v>
      </c>
      <c r="D166" t="str">
        <f t="shared" si="11"/>
        <v>Q3</v>
      </c>
      <c r="E166">
        <v>2023</v>
      </c>
      <c r="F166" t="s">
        <v>526</v>
      </c>
      <c r="G166" t="s">
        <v>53</v>
      </c>
      <c r="H166" t="s">
        <v>90</v>
      </c>
      <c r="I166" t="s">
        <v>15</v>
      </c>
      <c r="J166" t="s">
        <v>69</v>
      </c>
      <c r="K166">
        <v>482</v>
      </c>
      <c r="L166">
        <v>4</v>
      </c>
      <c r="M166">
        <v>1928</v>
      </c>
      <c r="N166">
        <v>192.8</v>
      </c>
    </row>
    <row r="167" spans="1:14">
      <c r="A167" t="s">
        <v>527</v>
      </c>
      <c r="B167" t="s">
        <v>528</v>
      </c>
      <c r="C167" t="str">
        <f t="shared" si="10"/>
        <v>Apr</v>
      </c>
      <c r="D167" t="str">
        <f t="shared" si="11"/>
        <v>Q2</v>
      </c>
      <c r="E167">
        <v>2024</v>
      </c>
      <c r="F167" t="s">
        <v>529</v>
      </c>
      <c r="G167" t="s">
        <v>53</v>
      </c>
      <c r="H167" t="s">
        <v>54</v>
      </c>
      <c r="I167" t="s">
        <v>12</v>
      </c>
      <c r="J167" t="s">
        <v>44</v>
      </c>
      <c r="K167">
        <v>328.42</v>
      </c>
      <c r="L167">
        <v>3</v>
      </c>
      <c r="M167">
        <v>985.26</v>
      </c>
      <c r="N167">
        <v>98.53</v>
      </c>
    </row>
    <row r="168" spans="1:14">
      <c r="A168" t="s">
        <v>530</v>
      </c>
      <c r="B168" t="s">
        <v>531</v>
      </c>
      <c r="C168" t="str">
        <f t="shared" si="10"/>
        <v>Nov</v>
      </c>
      <c r="D168" t="str">
        <f t="shared" si="11"/>
        <v>Q4</v>
      </c>
      <c r="E168">
        <v>2023</v>
      </c>
      <c r="F168" t="s">
        <v>532</v>
      </c>
      <c r="G168" t="s">
        <v>73</v>
      </c>
      <c r="H168" t="s">
        <v>251</v>
      </c>
      <c r="I168" t="s">
        <v>12</v>
      </c>
      <c r="J168" t="s">
        <v>80</v>
      </c>
      <c r="K168">
        <v>433.73</v>
      </c>
      <c r="L168">
        <v>4</v>
      </c>
      <c r="M168">
        <v>1734.92</v>
      </c>
      <c r="N168">
        <v>173.49</v>
      </c>
    </row>
    <row r="169" spans="1:14">
      <c r="A169" t="s">
        <v>533</v>
      </c>
      <c r="B169" t="s">
        <v>302</v>
      </c>
      <c r="C169" t="str">
        <f t="shared" si="10"/>
        <v>Feb</v>
      </c>
      <c r="D169" t="str">
        <f t="shared" si="11"/>
        <v>Q1</v>
      </c>
      <c r="E169">
        <v>2023</v>
      </c>
      <c r="F169" t="s">
        <v>534</v>
      </c>
      <c r="G169" t="s">
        <v>42</v>
      </c>
      <c r="H169" t="s">
        <v>94</v>
      </c>
      <c r="I169" t="s">
        <v>15</v>
      </c>
      <c r="J169" t="s">
        <v>69</v>
      </c>
      <c r="K169">
        <v>112.48</v>
      </c>
      <c r="L169">
        <v>2</v>
      </c>
      <c r="M169">
        <v>224.96</v>
      </c>
      <c r="N169">
        <v>22.5</v>
      </c>
    </row>
    <row r="170" spans="1:14">
      <c r="A170" t="s">
        <v>535</v>
      </c>
      <c r="B170" t="s">
        <v>536</v>
      </c>
      <c r="C170" t="str">
        <f t="shared" si="10"/>
        <v>May</v>
      </c>
      <c r="D170" t="str">
        <f t="shared" si="11"/>
        <v>Q2</v>
      </c>
      <c r="E170">
        <v>2024</v>
      </c>
      <c r="F170" t="s">
        <v>537</v>
      </c>
      <c r="G170" t="s">
        <v>64</v>
      </c>
      <c r="H170" t="s">
        <v>107</v>
      </c>
      <c r="I170" t="s">
        <v>18</v>
      </c>
      <c r="J170" t="s">
        <v>190</v>
      </c>
      <c r="K170">
        <v>122.51</v>
      </c>
      <c r="L170">
        <v>10</v>
      </c>
      <c r="M170">
        <v>1225.1</v>
      </c>
      <c r="N170">
        <v>122.51</v>
      </c>
    </row>
    <row r="171" spans="1:14">
      <c r="A171" t="s">
        <v>538</v>
      </c>
      <c r="B171" t="s">
        <v>539</v>
      </c>
      <c r="C171" t="str">
        <f t="shared" si="10"/>
        <v>Dec</v>
      </c>
      <c r="D171" t="str">
        <f t="shared" si="11"/>
        <v>Q4</v>
      </c>
      <c r="E171">
        <v>2023</v>
      </c>
      <c r="F171" t="s">
        <v>540</v>
      </c>
      <c r="G171" t="s">
        <v>42</v>
      </c>
      <c r="H171" t="s">
        <v>140</v>
      </c>
      <c r="I171" t="s">
        <v>12</v>
      </c>
      <c r="J171" t="s">
        <v>80</v>
      </c>
      <c r="K171">
        <v>454.54</v>
      </c>
      <c r="L171">
        <v>10</v>
      </c>
      <c r="M171">
        <v>4545.4</v>
      </c>
      <c r="N171">
        <v>454.54</v>
      </c>
    </row>
    <row r="172" spans="1:14">
      <c r="A172" t="s">
        <v>541</v>
      </c>
      <c r="B172" t="s">
        <v>542</v>
      </c>
      <c r="C172" t="str">
        <f t="shared" si="10"/>
        <v>Dec</v>
      </c>
      <c r="D172" t="str">
        <f t="shared" si="11"/>
        <v>Q4</v>
      </c>
      <c r="E172">
        <v>2023</v>
      </c>
      <c r="F172" t="s">
        <v>543</v>
      </c>
      <c r="G172" t="s">
        <v>42</v>
      </c>
      <c r="H172" t="s">
        <v>54</v>
      </c>
      <c r="I172" t="s">
        <v>12</v>
      </c>
      <c r="J172" t="s">
        <v>44</v>
      </c>
      <c r="K172">
        <v>222.26</v>
      </c>
      <c r="L172">
        <v>10</v>
      </c>
      <c r="M172">
        <v>2222.6</v>
      </c>
      <c r="N172">
        <v>222.26</v>
      </c>
    </row>
    <row r="173" spans="1:14">
      <c r="A173" t="s">
        <v>544</v>
      </c>
      <c r="B173" t="s">
        <v>545</v>
      </c>
      <c r="C173" t="str">
        <f t="shared" si="10"/>
        <v>Jul</v>
      </c>
      <c r="D173" t="str">
        <f t="shared" si="11"/>
        <v>Q3</v>
      </c>
      <c r="E173">
        <v>2023</v>
      </c>
      <c r="F173" t="s">
        <v>546</v>
      </c>
      <c r="G173" t="s">
        <v>42</v>
      </c>
      <c r="H173" t="s">
        <v>90</v>
      </c>
      <c r="I173" t="s">
        <v>12</v>
      </c>
      <c r="J173" t="s">
        <v>80</v>
      </c>
      <c r="K173">
        <v>289.45</v>
      </c>
      <c r="L173">
        <v>2</v>
      </c>
      <c r="M173">
        <v>578.9</v>
      </c>
      <c r="N173">
        <v>57.89</v>
      </c>
    </row>
    <row r="174" spans="1:14">
      <c r="A174" t="s">
        <v>547</v>
      </c>
      <c r="B174" t="s">
        <v>548</v>
      </c>
      <c r="C174" t="str">
        <f t="shared" si="10"/>
        <v>Mar</v>
      </c>
      <c r="D174" t="str">
        <f t="shared" si="11"/>
        <v>Q1</v>
      </c>
      <c r="E174">
        <v>2023</v>
      </c>
      <c r="F174" t="s">
        <v>549</v>
      </c>
      <c r="G174" t="s">
        <v>42</v>
      </c>
      <c r="H174" t="s">
        <v>140</v>
      </c>
      <c r="I174" t="s">
        <v>12</v>
      </c>
      <c r="J174" t="s">
        <v>44</v>
      </c>
      <c r="K174">
        <v>311.49</v>
      </c>
      <c r="L174">
        <v>8</v>
      </c>
      <c r="M174">
        <v>2491.92</v>
      </c>
      <c r="N174">
        <v>249.19</v>
      </c>
    </row>
    <row r="175" spans="1:14">
      <c r="A175" t="s">
        <v>550</v>
      </c>
      <c r="B175" t="s">
        <v>551</v>
      </c>
      <c r="C175" t="str">
        <f t="shared" si="10"/>
        <v>Oct</v>
      </c>
      <c r="D175" t="str">
        <f t="shared" si="11"/>
        <v>Q4</v>
      </c>
      <c r="E175">
        <v>2023</v>
      </c>
      <c r="F175" t="s">
        <v>552</v>
      </c>
      <c r="G175" t="s">
        <v>73</v>
      </c>
      <c r="H175" t="s">
        <v>90</v>
      </c>
      <c r="I175" t="s">
        <v>12</v>
      </c>
      <c r="J175" t="s">
        <v>118</v>
      </c>
      <c r="K175">
        <v>444.32</v>
      </c>
      <c r="L175">
        <v>1</v>
      </c>
      <c r="M175">
        <v>444.32</v>
      </c>
      <c r="N175">
        <v>44.43</v>
      </c>
    </row>
    <row r="176" spans="1:14">
      <c r="A176" t="s">
        <v>553</v>
      </c>
      <c r="B176" t="s">
        <v>554</v>
      </c>
      <c r="C176" t="str">
        <f t="shared" si="10"/>
        <v>Feb</v>
      </c>
      <c r="D176" t="str">
        <f t="shared" si="11"/>
        <v>Q1</v>
      </c>
      <c r="E176">
        <v>2024</v>
      </c>
      <c r="F176" t="s">
        <v>555</v>
      </c>
      <c r="G176" t="s">
        <v>64</v>
      </c>
      <c r="H176" t="s">
        <v>90</v>
      </c>
      <c r="I176" t="s">
        <v>12</v>
      </c>
      <c r="J176" t="s">
        <v>44</v>
      </c>
      <c r="K176">
        <v>367.84</v>
      </c>
      <c r="L176">
        <v>7</v>
      </c>
      <c r="M176">
        <v>2574.88</v>
      </c>
      <c r="N176">
        <v>257.49</v>
      </c>
    </row>
    <row r="177" spans="1:14">
      <c r="A177" t="s">
        <v>556</v>
      </c>
      <c r="B177" t="s">
        <v>557</v>
      </c>
      <c r="C177" t="str">
        <f t="shared" si="10"/>
        <v>Jan</v>
      </c>
      <c r="D177" t="str">
        <f t="shared" si="11"/>
        <v>Q1</v>
      </c>
      <c r="E177">
        <v>2023</v>
      </c>
      <c r="F177" t="s">
        <v>558</v>
      </c>
      <c r="G177" t="s">
        <v>73</v>
      </c>
      <c r="H177" t="s">
        <v>68</v>
      </c>
      <c r="I177" t="s">
        <v>15</v>
      </c>
      <c r="J177" t="s">
        <v>49</v>
      </c>
      <c r="K177">
        <v>67.04</v>
      </c>
      <c r="L177">
        <v>2</v>
      </c>
      <c r="M177">
        <v>134.08</v>
      </c>
      <c r="N177">
        <v>13.41</v>
      </c>
    </row>
    <row r="178" spans="1:14">
      <c r="A178" t="s">
        <v>559</v>
      </c>
      <c r="B178" t="s">
        <v>458</v>
      </c>
      <c r="C178" t="str">
        <f t="shared" si="10"/>
        <v>Apr</v>
      </c>
      <c r="D178" t="str">
        <f t="shared" si="11"/>
        <v>Q2</v>
      </c>
      <c r="E178">
        <v>2023</v>
      </c>
      <c r="F178" t="s">
        <v>560</v>
      </c>
      <c r="G178" t="s">
        <v>64</v>
      </c>
      <c r="H178" t="s">
        <v>48</v>
      </c>
      <c r="I178" t="s">
        <v>18</v>
      </c>
      <c r="J178" t="s">
        <v>114</v>
      </c>
      <c r="K178">
        <v>414.27</v>
      </c>
      <c r="L178">
        <v>8</v>
      </c>
      <c r="M178">
        <v>3314.16</v>
      </c>
      <c r="N178">
        <v>331.42</v>
      </c>
    </row>
    <row r="179" spans="1:14">
      <c r="A179" t="s">
        <v>561</v>
      </c>
      <c r="B179" t="s">
        <v>562</v>
      </c>
      <c r="C179" t="str">
        <f t="shared" si="10"/>
        <v>Mar</v>
      </c>
      <c r="D179" t="str">
        <f t="shared" si="11"/>
        <v>Q1</v>
      </c>
      <c r="E179">
        <v>2023</v>
      </c>
      <c r="F179" t="s">
        <v>563</v>
      </c>
      <c r="G179" t="s">
        <v>42</v>
      </c>
      <c r="H179" t="s">
        <v>94</v>
      </c>
      <c r="I179" t="s">
        <v>18</v>
      </c>
      <c r="J179" t="s">
        <v>190</v>
      </c>
      <c r="K179">
        <v>130.64</v>
      </c>
      <c r="L179">
        <v>6</v>
      </c>
      <c r="M179">
        <v>783.84</v>
      </c>
      <c r="N179">
        <v>78.38</v>
      </c>
    </row>
    <row r="180" spans="1:14">
      <c r="A180" t="s">
        <v>564</v>
      </c>
      <c r="B180" t="s">
        <v>565</v>
      </c>
      <c r="C180" t="str">
        <f t="shared" si="10"/>
        <v>Sep</v>
      </c>
      <c r="D180" t="str">
        <f t="shared" si="11"/>
        <v>Q3</v>
      </c>
      <c r="E180">
        <v>2023</v>
      </c>
      <c r="F180" t="s">
        <v>566</v>
      </c>
      <c r="G180" t="s">
        <v>53</v>
      </c>
      <c r="H180" t="s">
        <v>48</v>
      </c>
      <c r="I180" t="s">
        <v>12</v>
      </c>
      <c r="J180" t="s">
        <v>80</v>
      </c>
      <c r="K180">
        <v>180.93</v>
      </c>
      <c r="L180">
        <v>7</v>
      </c>
      <c r="M180">
        <v>1266.51</v>
      </c>
      <c r="N180">
        <v>126.65</v>
      </c>
    </row>
    <row r="181" spans="1:14">
      <c r="A181" t="s">
        <v>567</v>
      </c>
      <c r="B181" t="s">
        <v>568</v>
      </c>
      <c r="C181" t="str">
        <f t="shared" si="10"/>
        <v>Oct</v>
      </c>
      <c r="D181" t="str">
        <f t="shared" si="11"/>
        <v>Q4</v>
      </c>
      <c r="E181">
        <v>2023</v>
      </c>
      <c r="F181" t="s">
        <v>569</v>
      </c>
      <c r="G181" t="s">
        <v>73</v>
      </c>
      <c r="H181" t="s">
        <v>59</v>
      </c>
      <c r="I181" t="s">
        <v>15</v>
      </c>
      <c r="J181" t="s">
        <v>49</v>
      </c>
      <c r="K181">
        <v>171.29</v>
      </c>
      <c r="L181">
        <v>4</v>
      </c>
      <c r="M181">
        <v>685.16</v>
      </c>
      <c r="N181">
        <v>68.52</v>
      </c>
    </row>
    <row r="182" spans="1:14">
      <c r="A182" t="s">
        <v>570</v>
      </c>
      <c r="B182" t="s">
        <v>571</v>
      </c>
      <c r="C182" t="str">
        <f t="shared" si="10"/>
        <v>Mar</v>
      </c>
      <c r="D182" t="str">
        <f t="shared" si="11"/>
        <v>Q1</v>
      </c>
      <c r="E182">
        <v>2023</v>
      </c>
      <c r="F182" t="s">
        <v>572</v>
      </c>
      <c r="G182" t="s">
        <v>64</v>
      </c>
      <c r="H182" t="s">
        <v>59</v>
      </c>
      <c r="I182" t="s">
        <v>18</v>
      </c>
      <c r="J182" t="s">
        <v>114</v>
      </c>
      <c r="K182">
        <v>168.47</v>
      </c>
      <c r="L182">
        <v>6</v>
      </c>
      <c r="M182">
        <v>1010.82</v>
      </c>
      <c r="N182">
        <v>101.08</v>
      </c>
    </row>
    <row r="183" spans="1:14">
      <c r="A183" t="s">
        <v>573</v>
      </c>
      <c r="B183" t="s">
        <v>109</v>
      </c>
      <c r="C183" t="str">
        <f t="shared" si="10"/>
        <v>Jan</v>
      </c>
      <c r="D183" t="str">
        <f t="shared" si="11"/>
        <v>Q1</v>
      </c>
      <c r="E183">
        <v>2024</v>
      </c>
      <c r="F183" t="s">
        <v>574</v>
      </c>
      <c r="G183" t="s">
        <v>42</v>
      </c>
      <c r="H183" t="s">
        <v>140</v>
      </c>
      <c r="I183" t="s">
        <v>15</v>
      </c>
      <c r="J183" t="s">
        <v>69</v>
      </c>
      <c r="K183">
        <v>270.13</v>
      </c>
      <c r="L183">
        <v>1</v>
      </c>
      <c r="M183">
        <v>270.13</v>
      </c>
      <c r="N183">
        <v>27.01</v>
      </c>
    </row>
    <row r="184" spans="1:14">
      <c r="A184" t="s">
        <v>575</v>
      </c>
      <c r="B184" t="s">
        <v>576</v>
      </c>
      <c r="C184" t="str">
        <f t="shared" si="10"/>
        <v>Mar</v>
      </c>
      <c r="D184" t="str">
        <f t="shared" si="11"/>
        <v>Q1</v>
      </c>
      <c r="E184">
        <v>2024</v>
      </c>
      <c r="F184" t="s">
        <v>577</v>
      </c>
      <c r="G184" t="s">
        <v>42</v>
      </c>
      <c r="H184" t="s">
        <v>48</v>
      </c>
      <c r="I184" t="s">
        <v>12</v>
      </c>
      <c r="J184" t="s">
        <v>118</v>
      </c>
      <c r="K184">
        <v>256.45</v>
      </c>
      <c r="L184">
        <v>2</v>
      </c>
      <c r="M184">
        <v>512.9</v>
      </c>
      <c r="N184">
        <v>51.29</v>
      </c>
    </row>
    <row r="185" spans="1:14">
      <c r="A185" t="s">
        <v>578</v>
      </c>
      <c r="B185" t="s">
        <v>579</v>
      </c>
      <c r="C185" t="str">
        <f t="shared" si="10"/>
        <v>May</v>
      </c>
      <c r="D185" t="str">
        <f t="shared" si="11"/>
        <v>Q2</v>
      </c>
      <c r="E185">
        <v>2023</v>
      </c>
      <c r="F185" t="s">
        <v>580</v>
      </c>
      <c r="G185" t="s">
        <v>73</v>
      </c>
      <c r="H185" t="s">
        <v>68</v>
      </c>
      <c r="I185" t="s">
        <v>12</v>
      </c>
      <c r="J185" t="s">
        <v>44</v>
      </c>
      <c r="K185">
        <v>13.5</v>
      </c>
      <c r="L185">
        <v>5</v>
      </c>
      <c r="M185">
        <v>67.5</v>
      </c>
      <c r="N185">
        <v>6.75</v>
      </c>
    </row>
    <row r="186" spans="1:14">
      <c r="A186" t="s">
        <v>581</v>
      </c>
      <c r="B186" t="s">
        <v>495</v>
      </c>
      <c r="C186" t="str">
        <f t="shared" si="10"/>
        <v>Aug</v>
      </c>
      <c r="D186" t="str">
        <f t="shared" si="11"/>
        <v>Q3</v>
      </c>
      <c r="E186">
        <v>2023</v>
      </c>
      <c r="F186" t="s">
        <v>582</v>
      </c>
      <c r="G186" t="s">
        <v>42</v>
      </c>
      <c r="H186" t="s">
        <v>251</v>
      </c>
      <c r="I186" t="s">
        <v>12</v>
      </c>
      <c r="J186" t="s">
        <v>44</v>
      </c>
      <c r="K186">
        <v>187.94</v>
      </c>
      <c r="L186">
        <v>4</v>
      </c>
      <c r="M186">
        <v>751.76</v>
      </c>
      <c r="N186">
        <v>75.18</v>
      </c>
    </row>
    <row r="187" spans="1:14">
      <c r="A187" t="s">
        <v>583</v>
      </c>
      <c r="B187" t="s">
        <v>584</v>
      </c>
      <c r="C187" t="str">
        <f t="shared" si="10"/>
        <v>Oct</v>
      </c>
      <c r="D187" t="str">
        <f t="shared" si="11"/>
        <v>Q4</v>
      </c>
      <c r="E187">
        <v>2023</v>
      </c>
      <c r="F187" t="s">
        <v>585</v>
      </c>
      <c r="G187" t="s">
        <v>42</v>
      </c>
      <c r="H187" t="s">
        <v>94</v>
      </c>
      <c r="I187" t="s">
        <v>18</v>
      </c>
      <c r="J187" t="s">
        <v>55</v>
      </c>
      <c r="K187">
        <v>405.32</v>
      </c>
      <c r="L187">
        <v>1</v>
      </c>
      <c r="M187">
        <v>405.32</v>
      </c>
      <c r="N187">
        <v>40.53</v>
      </c>
    </row>
    <row r="188" spans="1:14">
      <c r="A188" t="s">
        <v>586</v>
      </c>
      <c r="B188" t="s">
        <v>434</v>
      </c>
      <c r="C188" t="str">
        <f t="shared" si="10"/>
        <v>May</v>
      </c>
      <c r="D188" t="str">
        <f t="shared" si="11"/>
        <v>Q2</v>
      </c>
      <c r="E188">
        <v>2023</v>
      </c>
      <c r="F188" t="s">
        <v>587</v>
      </c>
      <c r="G188" t="s">
        <v>73</v>
      </c>
      <c r="H188" t="s">
        <v>48</v>
      </c>
      <c r="I188" t="s">
        <v>15</v>
      </c>
      <c r="J188" t="s">
        <v>69</v>
      </c>
      <c r="K188">
        <v>70.7</v>
      </c>
      <c r="L188">
        <v>1</v>
      </c>
      <c r="M188">
        <v>70.7</v>
      </c>
      <c r="N188">
        <v>7.07</v>
      </c>
    </row>
    <row r="189" spans="1:14">
      <c r="A189" t="s">
        <v>588</v>
      </c>
      <c r="B189" t="s">
        <v>589</v>
      </c>
      <c r="C189" t="str">
        <f t="shared" si="10"/>
        <v>Feb</v>
      </c>
      <c r="D189" t="str">
        <f t="shared" si="11"/>
        <v>Q1</v>
      </c>
      <c r="E189">
        <v>2023</v>
      </c>
      <c r="F189" t="s">
        <v>590</v>
      </c>
      <c r="G189" t="s">
        <v>53</v>
      </c>
      <c r="H189" t="s">
        <v>90</v>
      </c>
      <c r="I189" t="s">
        <v>12</v>
      </c>
      <c r="J189" t="s">
        <v>80</v>
      </c>
      <c r="K189">
        <v>355.32</v>
      </c>
      <c r="L189">
        <v>8</v>
      </c>
      <c r="M189">
        <v>2842.56</v>
      </c>
      <c r="N189">
        <v>284.26</v>
      </c>
    </row>
    <row r="190" spans="1:14">
      <c r="A190" t="s">
        <v>591</v>
      </c>
      <c r="B190" t="s">
        <v>237</v>
      </c>
      <c r="C190" t="str">
        <f t="shared" si="10"/>
        <v>Aug</v>
      </c>
      <c r="D190" t="str">
        <f t="shared" si="11"/>
        <v>Q3</v>
      </c>
      <c r="E190">
        <v>2023</v>
      </c>
      <c r="F190" t="s">
        <v>592</v>
      </c>
      <c r="G190" t="s">
        <v>42</v>
      </c>
      <c r="H190" t="s">
        <v>48</v>
      </c>
      <c r="I190" t="s">
        <v>15</v>
      </c>
      <c r="J190" t="s">
        <v>69</v>
      </c>
      <c r="K190">
        <v>42.18</v>
      </c>
      <c r="L190">
        <v>3</v>
      </c>
      <c r="M190">
        <v>126.54</v>
      </c>
      <c r="N190">
        <v>12.65</v>
      </c>
    </row>
    <row r="191" spans="1:14">
      <c r="A191" t="s">
        <v>593</v>
      </c>
      <c r="B191" t="s">
        <v>276</v>
      </c>
      <c r="C191" t="str">
        <f t="shared" si="10"/>
        <v>Nov</v>
      </c>
      <c r="D191" t="str">
        <f t="shared" si="11"/>
        <v>Q4</v>
      </c>
      <c r="E191">
        <v>2023</v>
      </c>
      <c r="F191" t="s">
        <v>594</v>
      </c>
      <c r="G191" t="s">
        <v>73</v>
      </c>
      <c r="H191" t="s">
        <v>48</v>
      </c>
      <c r="I191" t="s">
        <v>12</v>
      </c>
      <c r="J191" t="s">
        <v>118</v>
      </c>
      <c r="K191">
        <v>379.28</v>
      </c>
      <c r="L191">
        <v>8</v>
      </c>
      <c r="M191">
        <v>3034.24</v>
      </c>
      <c r="N191">
        <v>303.42</v>
      </c>
    </row>
    <row r="192" spans="1:14">
      <c r="A192" t="s">
        <v>595</v>
      </c>
      <c r="B192" t="s">
        <v>596</v>
      </c>
      <c r="C192" t="str">
        <f t="shared" si="10"/>
        <v>May</v>
      </c>
      <c r="D192" t="str">
        <f t="shared" si="11"/>
        <v>Q2</v>
      </c>
      <c r="E192">
        <v>2023</v>
      </c>
      <c r="F192" t="s">
        <v>597</v>
      </c>
      <c r="G192" t="s">
        <v>73</v>
      </c>
      <c r="H192" t="s">
        <v>68</v>
      </c>
      <c r="I192" t="s">
        <v>12</v>
      </c>
      <c r="J192" t="s">
        <v>80</v>
      </c>
      <c r="K192">
        <v>235.85</v>
      </c>
      <c r="L192">
        <v>10</v>
      </c>
      <c r="M192">
        <v>2358.5</v>
      </c>
      <c r="N192">
        <v>235.85</v>
      </c>
    </row>
    <row r="193" spans="1:14">
      <c r="A193" t="s">
        <v>598</v>
      </c>
      <c r="B193" t="s">
        <v>599</v>
      </c>
      <c r="C193" t="str">
        <f t="shared" si="10"/>
        <v>Jul</v>
      </c>
      <c r="D193" t="str">
        <f t="shared" si="11"/>
        <v>Q3</v>
      </c>
      <c r="E193">
        <v>2023</v>
      </c>
      <c r="F193" t="s">
        <v>600</v>
      </c>
      <c r="G193" t="s">
        <v>64</v>
      </c>
      <c r="H193" t="s">
        <v>107</v>
      </c>
      <c r="I193" t="s">
        <v>12</v>
      </c>
      <c r="J193" t="s">
        <v>80</v>
      </c>
      <c r="K193">
        <v>170.93</v>
      </c>
      <c r="L193">
        <v>3</v>
      </c>
      <c r="M193">
        <v>512.79</v>
      </c>
      <c r="N193">
        <v>51.28</v>
      </c>
    </row>
    <row r="194" spans="1:14">
      <c r="A194" t="s">
        <v>601</v>
      </c>
      <c r="B194" t="s">
        <v>602</v>
      </c>
      <c r="C194" t="str">
        <f t="shared" si="10"/>
        <v>Mar</v>
      </c>
      <c r="D194" t="str">
        <f t="shared" si="11"/>
        <v>Q1</v>
      </c>
      <c r="E194">
        <v>2023</v>
      </c>
      <c r="F194" t="s">
        <v>603</v>
      </c>
      <c r="G194" t="s">
        <v>42</v>
      </c>
      <c r="H194" t="s">
        <v>43</v>
      </c>
      <c r="I194" t="s">
        <v>18</v>
      </c>
      <c r="J194" t="s">
        <v>114</v>
      </c>
      <c r="K194">
        <v>491.27</v>
      </c>
      <c r="L194">
        <v>3</v>
      </c>
      <c r="M194">
        <v>1473.81</v>
      </c>
      <c r="N194">
        <v>147.38</v>
      </c>
    </row>
    <row r="195" spans="1:14">
      <c r="A195" t="s">
        <v>604</v>
      </c>
      <c r="B195" t="s">
        <v>605</v>
      </c>
      <c r="C195" t="str">
        <f t="shared" si="10"/>
        <v>Jan</v>
      </c>
      <c r="D195" t="str">
        <f t="shared" si="11"/>
        <v>Q1</v>
      </c>
      <c r="E195">
        <v>2024</v>
      </c>
      <c r="F195" t="s">
        <v>606</v>
      </c>
      <c r="G195" t="s">
        <v>64</v>
      </c>
      <c r="H195" t="s">
        <v>251</v>
      </c>
      <c r="I195" t="s">
        <v>18</v>
      </c>
      <c r="J195" t="s">
        <v>55</v>
      </c>
      <c r="K195">
        <v>219.89</v>
      </c>
      <c r="L195">
        <v>8</v>
      </c>
      <c r="M195">
        <v>1759.12</v>
      </c>
      <c r="N195">
        <v>175.91</v>
      </c>
    </row>
    <row r="196" spans="1:14">
      <c r="A196" t="s">
        <v>607</v>
      </c>
      <c r="B196" t="s">
        <v>608</v>
      </c>
      <c r="C196" t="str">
        <f t="shared" si="10"/>
        <v>Apr</v>
      </c>
      <c r="D196" t="str">
        <f t="shared" si="11"/>
        <v>Q2</v>
      </c>
      <c r="E196">
        <v>2024</v>
      </c>
      <c r="F196" t="s">
        <v>609</v>
      </c>
      <c r="G196" t="s">
        <v>53</v>
      </c>
      <c r="H196" t="s">
        <v>43</v>
      </c>
      <c r="I196" t="s">
        <v>15</v>
      </c>
      <c r="J196" t="s">
        <v>69</v>
      </c>
      <c r="K196">
        <v>394.76</v>
      </c>
      <c r="L196">
        <v>5</v>
      </c>
      <c r="M196">
        <v>1973.8</v>
      </c>
      <c r="N196">
        <v>197.38</v>
      </c>
    </row>
    <row r="197" spans="1:14">
      <c r="A197" t="s">
        <v>610</v>
      </c>
      <c r="B197" t="s">
        <v>554</v>
      </c>
      <c r="C197" t="str">
        <f t="shared" si="10"/>
        <v>Feb</v>
      </c>
      <c r="D197" t="str">
        <f t="shared" si="11"/>
        <v>Q1</v>
      </c>
      <c r="E197">
        <v>2024</v>
      </c>
      <c r="F197" t="s">
        <v>611</v>
      </c>
      <c r="G197" t="s">
        <v>42</v>
      </c>
      <c r="H197" t="s">
        <v>251</v>
      </c>
      <c r="I197" t="s">
        <v>12</v>
      </c>
      <c r="J197" t="s">
        <v>118</v>
      </c>
      <c r="K197">
        <v>176.41</v>
      </c>
      <c r="L197">
        <v>3</v>
      </c>
      <c r="M197">
        <v>529.23</v>
      </c>
      <c r="N197">
        <v>52.92</v>
      </c>
    </row>
    <row r="198" spans="1:14">
      <c r="A198" t="s">
        <v>612</v>
      </c>
      <c r="B198" t="s">
        <v>613</v>
      </c>
      <c r="C198" t="str">
        <f t="shared" si="10"/>
        <v>Jan</v>
      </c>
      <c r="D198" t="str">
        <f t="shared" si="11"/>
        <v>Q1</v>
      </c>
      <c r="E198">
        <v>2024</v>
      </c>
      <c r="F198" t="s">
        <v>614</v>
      </c>
      <c r="G198" t="s">
        <v>73</v>
      </c>
      <c r="H198" t="s">
        <v>90</v>
      </c>
      <c r="I198" t="s">
        <v>12</v>
      </c>
      <c r="J198" t="s">
        <v>118</v>
      </c>
      <c r="K198">
        <v>368.03</v>
      </c>
      <c r="L198">
        <v>7</v>
      </c>
      <c r="M198">
        <v>2576.21</v>
      </c>
      <c r="N198">
        <v>257.62</v>
      </c>
    </row>
    <row r="199" spans="1:14">
      <c r="A199" t="s">
        <v>615</v>
      </c>
      <c r="B199" t="s">
        <v>318</v>
      </c>
      <c r="C199" t="str">
        <f t="shared" si="10"/>
        <v>Feb</v>
      </c>
      <c r="D199" t="str">
        <f t="shared" si="11"/>
        <v>Q1</v>
      </c>
      <c r="E199">
        <v>2024</v>
      </c>
      <c r="F199" t="s">
        <v>616</v>
      </c>
      <c r="G199" t="s">
        <v>53</v>
      </c>
      <c r="H199" t="s">
        <v>54</v>
      </c>
      <c r="I199" t="s">
        <v>18</v>
      </c>
      <c r="J199" t="s">
        <v>114</v>
      </c>
      <c r="K199">
        <v>316.85</v>
      </c>
      <c r="L199">
        <v>3</v>
      </c>
      <c r="M199">
        <v>950.55</v>
      </c>
      <c r="N199">
        <v>95.06</v>
      </c>
    </row>
    <row r="200" spans="1:14">
      <c r="A200" t="s">
        <v>617</v>
      </c>
      <c r="B200" t="s">
        <v>336</v>
      </c>
      <c r="C200" t="str">
        <f t="shared" si="10"/>
        <v>Aug</v>
      </c>
      <c r="D200" t="str">
        <f t="shared" si="11"/>
        <v>Q3</v>
      </c>
      <c r="E200">
        <v>2023</v>
      </c>
      <c r="F200" t="s">
        <v>618</v>
      </c>
      <c r="G200" t="s">
        <v>64</v>
      </c>
      <c r="H200" t="s">
        <v>68</v>
      </c>
      <c r="I200" t="s">
        <v>18</v>
      </c>
      <c r="J200" t="s">
        <v>55</v>
      </c>
      <c r="K200">
        <v>89.07</v>
      </c>
      <c r="L200">
        <v>5</v>
      </c>
      <c r="M200">
        <v>445.35</v>
      </c>
      <c r="N200">
        <v>44.54</v>
      </c>
    </row>
    <row r="201" spans="1:14">
      <c r="A201" t="s">
        <v>619</v>
      </c>
      <c r="B201" t="s">
        <v>302</v>
      </c>
      <c r="C201" t="str">
        <f t="shared" si="10"/>
        <v>Feb</v>
      </c>
      <c r="D201" t="str">
        <f t="shared" si="11"/>
        <v>Q1</v>
      </c>
      <c r="E201">
        <v>2023</v>
      </c>
      <c r="F201" t="s">
        <v>620</v>
      </c>
      <c r="G201" t="s">
        <v>73</v>
      </c>
      <c r="H201" t="s">
        <v>59</v>
      </c>
      <c r="I201" t="s">
        <v>15</v>
      </c>
      <c r="J201" t="s">
        <v>60</v>
      </c>
      <c r="K201">
        <v>367.51</v>
      </c>
      <c r="L201">
        <v>4</v>
      </c>
      <c r="M201">
        <v>1470.04</v>
      </c>
      <c r="N201">
        <v>147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16"/>
  <sheetViews>
    <sheetView topLeftCell="D1" workbookViewId="0">
      <selection activeCell="H21" sqref="H21"/>
    </sheetView>
  </sheetViews>
  <sheetFormatPr defaultColWidth="9.14285714285714" defaultRowHeight="15"/>
  <cols>
    <col min="5" max="5" width="16" customWidth="1"/>
    <col min="7" max="7" width="13.5714285714286" customWidth="1"/>
    <col min="10" max="10" width="16" customWidth="1"/>
    <col min="13" max="13" width="16" customWidth="1"/>
    <col min="16" max="16" width="16.5714285714286" customWidth="1"/>
  </cols>
  <sheetData>
    <row r="3" spans="3:16"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3</v>
      </c>
      <c r="L3" t="s">
        <v>9</v>
      </c>
      <c r="M3" t="s">
        <v>3</v>
      </c>
      <c r="O3" t="s">
        <v>9</v>
      </c>
      <c r="P3" t="s">
        <v>4</v>
      </c>
    </row>
    <row r="4" spans="3:16">
      <c r="C4" t="s">
        <v>7</v>
      </c>
      <c r="D4">
        <v>23</v>
      </c>
      <c r="E4" s="1">
        <v>26121.71</v>
      </c>
      <c r="F4">
        <v>119</v>
      </c>
      <c r="G4" s="2">
        <v>2612.17</v>
      </c>
      <c r="I4" t="s">
        <v>8</v>
      </c>
      <c r="J4" s="1">
        <v>55946.56</v>
      </c>
      <c r="L4" t="s">
        <v>12</v>
      </c>
      <c r="M4" s="1">
        <v>102703.74</v>
      </c>
      <c r="O4" t="s">
        <v>12</v>
      </c>
      <c r="P4" s="3">
        <v>409</v>
      </c>
    </row>
    <row r="5" spans="3:16">
      <c r="C5" t="s">
        <v>10</v>
      </c>
      <c r="D5">
        <v>25</v>
      </c>
      <c r="E5" s="1">
        <v>40182.82</v>
      </c>
      <c r="F5">
        <v>143</v>
      </c>
      <c r="G5" s="2">
        <v>4018.3</v>
      </c>
      <c r="I5" t="s">
        <v>11</v>
      </c>
      <c r="J5" s="1">
        <v>66953.65</v>
      </c>
      <c r="L5" t="s">
        <v>15</v>
      </c>
      <c r="M5" s="1">
        <v>84772.03</v>
      </c>
      <c r="O5" t="s">
        <v>15</v>
      </c>
      <c r="P5" s="3">
        <v>312</v>
      </c>
    </row>
    <row r="6" spans="3:16">
      <c r="C6" t="s">
        <v>13</v>
      </c>
      <c r="D6">
        <v>21</v>
      </c>
      <c r="E6" s="1">
        <v>24129.28</v>
      </c>
      <c r="F6">
        <v>116</v>
      </c>
      <c r="G6" s="2">
        <v>2412.92</v>
      </c>
      <c r="I6" t="s">
        <v>14</v>
      </c>
      <c r="J6" s="1">
        <v>90433.81</v>
      </c>
      <c r="L6" t="s">
        <v>18</v>
      </c>
      <c r="M6" s="1">
        <v>80037.15</v>
      </c>
      <c r="O6" t="s">
        <v>18</v>
      </c>
      <c r="P6" s="3">
        <v>355</v>
      </c>
    </row>
    <row r="7" spans="3:16">
      <c r="C7" t="s">
        <v>16</v>
      </c>
      <c r="D7">
        <v>21</v>
      </c>
      <c r="E7" s="1">
        <v>29914.07</v>
      </c>
      <c r="F7">
        <v>122</v>
      </c>
      <c r="G7" s="2">
        <v>2991.42</v>
      </c>
      <c r="I7" t="s">
        <v>17</v>
      </c>
      <c r="J7" s="1">
        <v>54178.9</v>
      </c>
      <c r="L7" t="s">
        <v>20</v>
      </c>
      <c r="M7" s="1">
        <v>267512.92</v>
      </c>
      <c r="O7" t="s">
        <v>20</v>
      </c>
      <c r="P7" s="3">
        <v>1076</v>
      </c>
    </row>
    <row r="8" spans="3:10">
      <c r="C8" t="s">
        <v>19</v>
      </c>
      <c r="D8">
        <v>19</v>
      </c>
      <c r="E8" s="1">
        <v>25220.22</v>
      </c>
      <c r="F8">
        <v>120</v>
      </c>
      <c r="G8" s="2">
        <v>2522.04</v>
      </c>
      <c r="I8" t="s">
        <v>20</v>
      </c>
      <c r="J8" s="1">
        <v>267512.92</v>
      </c>
    </row>
    <row r="9" spans="3:7">
      <c r="C9" t="s">
        <v>21</v>
      </c>
      <c r="D9">
        <v>10</v>
      </c>
      <c r="E9" s="1">
        <v>11819.36</v>
      </c>
      <c r="F9">
        <v>61</v>
      </c>
      <c r="G9" s="2">
        <v>1181.94</v>
      </c>
    </row>
    <row r="10" spans="3:7">
      <c r="C10" t="s">
        <v>22</v>
      </c>
      <c r="D10">
        <v>12</v>
      </c>
      <c r="E10" s="1">
        <v>12561.22</v>
      </c>
      <c r="F10">
        <v>38</v>
      </c>
      <c r="G10" s="2">
        <v>1256.12</v>
      </c>
    </row>
    <row r="11" spans="3:7">
      <c r="C11" t="s">
        <v>23</v>
      </c>
      <c r="D11">
        <v>18</v>
      </c>
      <c r="E11" s="1">
        <v>18635.53</v>
      </c>
      <c r="F11">
        <v>91</v>
      </c>
      <c r="G11" s="2">
        <v>1863.58</v>
      </c>
    </row>
    <row r="12" spans="3:7">
      <c r="C12" t="s">
        <v>24</v>
      </c>
      <c r="D12">
        <v>12</v>
      </c>
      <c r="E12" s="1">
        <v>24749.81</v>
      </c>
      <c r="F12">
        <v>81</v>
      </c>
      <c r="G12" s="2">
        <v>2474.97</v>
      </c>
    </row>
    <row r="13" spans="3:7">
      <c r="C13" t="s">
        <v>25</v>
      </c>
      <c r="D13">
        <v>11</v>
      </c>
      <c r="E13" s="1">
        <v>9912.13</v>
      </c>
      <c r="F13">
        <v>45</v>
      </c>
      <c r="G13" s="2">
        <v>991.21</v>
      </c>
    </row>
    <row r="14" spans="3:7">
      <c r="C14" t="s">
        <v>26</v>
      </c>
      <c r="D14">
        <v>16</v>
      </c>
      <c r="E14" s="1">
        <v>20248.72</v>
      </c>
      <c r="F14">
        <v>67</v>
      </c>
      <c r="G14" s="2">
        <v>2024.87</v>
      </c>
    </row>
    <row r="15" spans="3:7">
      <c r="C15" t="s">
        <v>27</v>
      </c>
      <c r="D15">
        <v>12</v>
      </c>
      <c r="E15" s="1">
        <v>24018.05</v>
      </c>
      <c r="F15">
        <v>73</v>
      </c>
      <c r="G15" s="2">
        <v>2401.82</v>
      </c>
    </row>
    <row r="16" spans="3:7">
      <c r="C16" t="s">
        <v>20</v>
      </c>
      <c r="D16">
        <v>200</v>
      </c>
      <c r="E16" s="1">
        <v>267512.92</v>
      </c>
      <c r="F16">
        <v>1076</v>
      </c>
      <c r="G16" s="2">
        <v>26751.36</v>
      </c>
    </row>
  </sheetData>
  <pageMargins left="0.75" right="0.75" top="1" bottom="1" header="0.5" footer="0.5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Pivotable</vt:lpstr>
      <vt:lpstr>Data</vt:lpstr>
      <vt:lpstr>Data Analysis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2025-06-01T19:01:00Z</dcterms:created>
  <dcterms:modified xsi:type="dcterms:W3CDTF">2025-06-06T20:50:07Z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61B1A9CADF1449C2A5D74EF64DDABF99_13</vt:lpwstr>
  </property>
  <property fmtid="{D5CDD505-2E9C-101B-9397-08002B2CF9AE}" pid="3" name="KSOProductBuildVer">
    <vt:lpwstr>1033-12.2.0.21179</vt:lpwstr>
  </property>
</Properties>
</file>