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urabhchitnis/Documents/GitCode/InterestRateCurves/"/>
    </mc:Choice>
  </mc:AlternateContent>
  <xr:revisionPtr revIDLastSave="0" documentId="8_{2B7504D8-A2D3-6846-803A-9DD8E39BFDF6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Worksheet" sheetId="2" r:id="rId1"/>
  </sheets>
  <definedNames>
    <definedName name="solver_adj" localSheetId="0" hidden="1">Worksheet!$M$2:$M$51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Worksheet!$W$35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3" i="2"/>
  <c r="P2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18" i="2"/>
  <c r="J6" i="2"/>
  <c r="J7" i="2"/>
  <c r="J8" i="2"/>
  <c r="J9" i="2"/>
  <c r="J10" i="2"/>
  <c r="J11" i="2"/>
  <c r="J12" i="2"/>
  <c r="J13" i="2"/>
  <c r="J14" i="2"/>
  <c r="J15" i="2"/>
  <c r="J5" i="2"/>
  <c r="J3" i="2"/>
  <c r="J4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2" i="2"/>
  <c r="V29" i="2" l="1"/>
  <c r="W29" i="2" s="1"/>
  <c r="V25" i="2"/>
  <c r="W25" i="2" s="1"/>
  <c r="V27" i="2"/>
  <c r="W27" i="2" s="1"/>
  <c r="V30" i="2"/>
  <c r="W30" i="2" s="1"/>
  <c r="V32" i="2"/>
  <c r="W32" i="2" s="1"/>
  <c r="V33" i="2"/>
  <c r="W33" i="2" s="1"/>
  <c r="V24" i="2"/>
  <c r="W24" i="2" s="1"/>
  <c r="V23" i="2"/>
  <c r="W23" i="2" s="1"/>
  <c r="V22" i="2"/>
  <c r="W22" i="2" s="1"/>
  <c r="V28" i="2"/>
  <c r="W28" i="2" s="1"/>
  <c r="V26" i="2"/>
  <c r="W26" i="2" s="1"/>
  <c r="V31" i="2"/>
  <c r="W31" i="2" s="1"/>
  <c r="V21" i="2"/>
  <c r="W21" i="2" s="1"/>
  <c r="V18" i="2"/>
  <c r="W18" i="2" s="1"/>
  <c r="V20" i="2"/>
  <c r="W20" i="2" s="1"/>
  <c r="V16" i="2"/>
  <c r="W16" i="2" s="1"/>
  <c r="V19" i="2"/>
  <c r="W19" i="2" s="1"/>
  <c r="W35" i="2" l="1"/>
</calcChain>
</file>

<file path=xl/sharedStrings.xml><?xml version="1.0" encoding="utf-8"?>
<sst xmlns="http://schemas.openxmlformats.org/spreadsheetml/2006/main" count="176" uniqueCount="79">
  <si>
    <t>Tenor</t>
  </si>
  <si>
    <t>CUSIP</t>
  </si>
  <si>
    <t>Description</t>
  </si>
  <si>
    <t>Yield</t>
  </si>
  <si>
    <t>Source</t>
  </si>
  <si>
    <t>Update</t>
  </si>
  <si>
    <t>1W</t>
  </si>
  <si>
    <t>USOSFR1Z BGN Curncy</t>
  </si>
  <si>
    <t>BGN</t>
  </si>
  <si>
    <t>15:04</t>
  </si>
  <si>
    <t>2W</t>
  </si>
  <si>
    <t>USOSFR2Z BGN Curncy</t>
  </si>
  <si>
    <t>3W</t>
  </si>
  <si>
    <t>USOSFR3Z BGN Curncy</t>
  </si>
  <si>
    <t>1M</t>
  </si>
  <si>
    <t>USOSFRA BGN Curncy</t>
  </si>
  <si>
    <t>2M</t>
  </si>
  <si>
    <t>USOSFRB BGN Curncy</t>
  </si>
  <si>
    <t>3M</t>
  </si>
  <si>
    <t>USOSFRC BGN Curncy</t>
  </si>
  <si>
    <t>4M</t>
  </si>
  <si>
    <t>USOSFRD BGN Curncy</t>
  </si>
  <si>
    <t>5M</t>
  </si>
  <si>
    <t>USOSFRE BGN Curncy</t>
  </si>
  <si>
    <t>6M</t>
  </si>
  <si>
    <t>USOSFRF BGN Curncy</t>
  </si>
  <si>
    <t>7M</t>
  </si>
  <si>
    <t>USOSFRG BGN Curncy</t>
  </si>
  <si>
    <t>8M</t>
  </si>
  <si>
    <t>USOSFRH BGN Curncy</t>
  </si>
  <si>
    <t>9M</t>
  </si>
  <si>
    <t>USOSFRI BGN Curncy</t>
  </si>
  <si>
    <t>10M</t>
  </si>
  <si>
    <t>USOSFRJ BGN Curncy</t>
  </si>
  <si>
    <t>11M</t>
  </si>
  <si>
    <t>USOSFRK BGN Curncy</t>
  </si>
  <si>
    <t>12M</t>
  </si>
  <si>
    <t>USOSFR1 BGN Curncy</t>
  </si>
  <si>
    <t>18M</t>
  </si>
  <si>
    <t>USOSFR1F BGN Curncy</t>
  </si>
  <si>
    <t>2Y</t>
  </si>
  <si>
    <t>USOSFR2 BGN Curncy</t>
  </si>
  <si>
    <t>3Y</t>
  </si>
  <si>
    <t>USOSFR3 BGN Curncy</t>
  </si>
  <si>
    <t>4Y</t>
  </si>
  <si>
    <t>USOSFR4 BGN Curncy</t>
  </si>
  <si>
    <t>5Y</t>
  </si>
  <si>
    <t>USOSFR5 BGN Curncy</t>
  </si>
  <si>
    <t>6Y</t>
  </si>
  <si>
    <t>USOSFR6 BGN Curncy</t>
  </si>
  <si>
    <t>7Y</t>
  </si>
  <si>
    <t>USOSFR7 BGN Curncy</t>
  </si>
  <si>
    <t>8Y</t>
  </si>
  <si>
    <t>USOSFR8 BGN Curncy</t>
  </si>
  <si>
    <t>9Y</t>
  </si>
  <si>
    <t>USOSFR9 BGN Curncy</t>
  </si>
  <si>
    <t>10Y</t>
  </si>
  <si>
    <t>USOSFR10 BGN Curncy</t>
  </si>
  <si>
    <t>12Y</t>
  </si>
  <si>
    <t>USOSFR12 BGN Curncy</t>
  </si>
  <si>
    <t>15Y</t>
  </si>
  <si>
    <t>USOSFR15 BGN Curncy</t>
  </si>
  <si>
    <t>20Y</t>
  </si>
  <si>
    <t>USOSFR20 BGN Curncy</t>
  </si>
  <si>
    <t>25Y</t>
  </si>
  <si>
    <t>USOSFR25 BGN Curncy</t>
  </si>
  <si>
    <t>30Y</t>
  </si>
  <si>
    <t>USOSFR30 BGN Curncy</t>
  </si>
  <si>
    <t>40Y</t>
  </si>
  <si>
    <t>USOSFR40 BGN Curncy</t>
  </si>
  <si>
    <t>50Y</t>
  </si>
  <si>
    <t>USOSFR50 BGN Curncy</t>
  </si>
  <si>
    <t>Zero rate</t>
  </si>
  <si>
    <t>1-Yr fwd rate</t>
  </si>
  <si>
    <t>Time</t>
  </si>
  <si>
    <t>CF Year</t>
  </si>
  <si>
    <t>DF</t>
  </si>
  <si>
    <t>par rate_hat</t>
  </si>
  <si>
    <t>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</si>
</sst>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##_);[Red]\(#,##0.00##\)"/>
    <numFmt numFmtId="165" formatCode="0.0%"/>
    <numFmt numFmtId="166" formatCode="0.000%"/>
    <numFmt numFmtId="170" formatCode="0.000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164" fontId="1" fillId="0" borderId="0"/>
    <xf numFmtId="0" fontId="2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33" borderId="0" xfId="27"/>
    <xf numFmtId="164" fontId="1" fillId="0" borderId="0" xfId="26"/>
    <xf numFmtId="9" fontId="0" fillId="0" borderId="0" xfId="0" applyNumberFormat="1"/>
    <xf numFmtId="165" fontId="0" fillId="0" borderId="0" xfId="44" applyNumberFormat="1" applyFont="1"/>
    <xf numFmtId="166" fontId="0" fillId="0" borderId="0" xfId="44" applyNumberFormat="1" applyFont="1"/>
    <xf numFmtId="166" fontId="0" fillId="0" borderId="0" xfId="0" applyNumberFormat="1"/>
    <xf numFmtId="170" fontId="0" fillId="0" borderId="0" xfId="0" applyNumberFormat="1"/>
    <xf numFmtId="9" fontId="0" fillId="34" borderId="0" xfId="44" applyFont="1" applyFill="1"/>
    <xf numFmtId="0" fontId="0" fillId="34" borderId="0" xfId="0" applyFill="1"/>
    <xf numFmtId="165" fontId="0" fillId="34" borderId="0" xfId="44" applyNumberFormat="1" applyFont="1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amount" xfId="26" xr:uid="{00000000-0005-0000-0000-000019000000}"/>
    <cellStyle name="blp_column_header" xfId="27" xr:uid="{00000000-0005-0000-0000-00001A000000}"/>
    <cellStyle name="Calculation" xfId="28" builtinId="22" customBuiltin="1"/>
    <cellStyle name="Check Cell" xfId="29" builtinId="23" customBuiltin="1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 cent" xfId="44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Worksheet!$M$1</c:f>
              <c:strCache>
                <c:ptCount val="1"/>
                <c:pt idx="0">
                  <c:v>Zero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Worksheet!$M$2:$M$51</c:f>
              <c:numCache>
                <c:formatCode>0.000%</c:formatCode>
                <c:ptCount val="50"/>
                <c:pt idx="0">
                  <c:v>4.0822484521339117E-2</c:v>
                </c:pt>
                <c:pt idx="1">
                  <c:v>3.8049236321090966E-2</c:v>
                </c:pt>
                <c:pt idx="2">
                  <c:v>3.7352264984996518E-2</c:v>
                </c:pt>
                <c:pt idx="3">
                  <c:v>3.7385478338880042E-2</c:v>
                </c:pt>
                <c:pt idx="4">
                  <c:v>3.7709255005891062E-2</c:v>
                </c:pt>
                <c:pt idx="5">
                  <c:v>3.8162769386065575E-2</c:v>
                </c:pt>
                <c:pt idx="6">
                  <c:v>3.8635041921831016E-2</c:v>
                </c:pt>
                <c:pt idx="7">
                  <c:v>3.9126117399842578E-2</c:v>
                </c:pt>
                <c:pt idx="8">
                  <c:v>3.961575856179566E-2</c:v>
                </c:pt>
                <c:pt idx="9">
                  <c:v>4.0062506155754775E-2</c:v>
                </c:pt>
                <c:pt idx="10">
                  <c:v>1.3968896781222734E-2</c:v>
                </c:pt>
                <c:pt idx="11">
                  <c:v>4.2077132302420862E-2</c:v>
                </c:pt>
                <c:pt idx="12">
                  <c:v>1.5093542710751091E-2</c:v>
                </c:pt>
                <c:pt idx="13">
                  <c:v>1.5430396724573317E-2</c:v>
                </c:pt>
                <c:pt idx="14">
                  <c:v>4.5416099877635681E-2</c:v>
                </c:pt>
                <c:pt idx="15">
                  <c:v>1.6840075072667576E-2</c:v>
                </c:pt>
                <c:pt idx="16">
                  <c:v>1.7187668115561706E-2</c:v>
                </c:pt>
                <c:pt idx="17">
                  <c:v>1.7526337469319645E-2</c:v>
                </c:pt>
                <c:pt idx="18">
                  <c:v>1.785617393981891E-2</c:v>
                </c:pt>
                <c:pt idx="19">
                  <c:v>5.1215500997487999E-2</c:v>
                </c:pt>
                <c:pt idx="20">
                  <c:v>1.9725555808695051E-2</c:v>
                </c:pt>
                <c:pt idx="21">
                  <c:v>2.0060749069424705E-2</c:v>
                </c:pt>
                <c:pt idx="22">
                  <c:v>2.0385123079444626E-2</c:v>
                </c:pt>
                <c:pt idx="23">
                  <c:v>2.0698829833436353E-2</c:v>
                </c:pt>
                <c:pt idx="24">
                  <c:v>5.5976075416154666E-2</c:v>
                </c:pt>
                <c:pt idx="25">
                  <c:v>2.2929357571764317E-2</c:v>
                </c:pt>
                <c:pt idx="26">
                  <c:v>2.3233186748550509E-2</c:v>
                </c:pt>
                <c:pt idx="27">
                  <c:v>2.3524508522906027E-2</c:v>
                </c:pt>
                <c:pt idx="28">
                  <c:v>2.3803600073156916E-2</c:v>
                </c:pt>
                <c:pt idx="29">
                  <c:v>5.9480100785390927E-2</c:v>
                </c:pt>
                <c:pt idx="30">
                  <c:v>2.6379910899327536E-2</c:v>
                </c:pt>
                <c:pt idx="31">
                  <c:v>2.6622791156418336E-2</c:v>
                </c:pt>
                <c:pt idx="32">
                  <c:v>2.68522812214992E-2</c:v>
                </c:pt>
                <c:pt idx="33">
                  <c:v>2.70688424922833E-2</c:v>
                </c:pt>
                <c:pt idx="34">
                  <c:v>2.7272929510464335E-2</c:v>
                </c:pt>
                <c:pt idx="35">
                  <c:v>2.7464987041147179E-2</c:v>
                </c:pt>
                <c:pt idx="36">
                  <c:v>2.7645451984113296E-2</c:v>
                </c:pt>
                <c:pt idx="37">
                  <c:v>2.7814751833929757E-2</c:v>
                </c:pt>
                <c:pt idx="38">
                  <c:v>2.7973303717861334E-2</c:v>
                </c:pt>
                <c:pt idx="39">
                  <c:v>9.3555384729265556E-2</c:v>
                </c:pt>
                <c:pt idx="40">
                  <c:v>2.2546315649133484E-2</c:v>
                </c:pt>
                <c:pt idx="41">
                  <c:v>2.2656679814873057E-2</c:v>
                </c:pt>
                <c:pt idx="42">
                  <c:v>2.2760838053842811E-2</c:v>
                </c:pt>
                <c:pt idx="43">
                  <c:v>2.2858995923865578E-2</c:v>
                </c:pt>
                <c:pt idx="44">
                  <c:v>2.2951354057851307E-2</c:v>
                </c:pt>
                <c:pt idx="45">
                  <c:v>2.3038107730970089E-2</c:v>
                </c:pt>
                <c:pt idx="46">
                  <c:v>2.3119448047553805E-2</c:v>
                </c:pt>
                <c:pt idx="47">
                  <c:v>2.3195560943199772E-2</c:v>
                </c:pt>
                <c:pt idx="48">
                  <c:v>2.3266627406501601E-2</c:v>
                </c:pt>
                <c:pt idx="49">
                  <c:v>9.541370454246316E-2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D-DD42-8114-4CEE4C691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619760"/>
        <c:axId val="1738678400"/>
      </c:lineChart>
      <c:catAx>
        <c:axId val="16776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78400"/>
        <c:crosses val="autoZero"/>
        <c:auto val="1"/>
        <c:lblAlgn val="ctr"/>
        <c:lblOffset val="100"/>
        <c:noMultiLvlLbl val="0"/>
      </c:catAx>
      <c:valAx>
        <c:axId val="1738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31750</xdr:rowOff>
    </xdr:from>
    <xdr:to>
      <xdr:col>13</xdr:col>
      <xdr:colOff>38100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5C281-AE51-51BF-E27A-3159147AE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abSelected="1" workbookViewId="0">
      <selection activeCell="S7" sqref="S7"/>
    </sheetView>
  </sheetViews>
  <sheetFormatPr baseColWidth="10" defaultColWidth="8.83203125" defaultRowHeight="15" x14ac:dyDescent="0.2"/>
  <cols>
    <col min="1" max="1" width="5.6640625" bestFit="1" customWidth="1"/>
    <col min="2" max="3" width="18.5" bestFit="1" customWidth="1"/>
    <col min="4" max="4" width="7.1640625" bestFit="1" customWidth="1"/>
    <col min="5" max="5" width="6.5" bestFit="1" customWidth="1"/>
    <col min="6" max="6" width="6.83203125" bestFit="1" customWidth="1"/>
    <col min="16" max="16" width="10.6640625" bestFit="1" customWidth="1"/>
    <col min="21" max="22" width="10.33203125" bestFit="1" customWidth="1"/>
    <col min="23" max="23" width="12.16406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t="s">
        <v>0</v>
      </c>
      <c r="L1" t="s">
        <v>0</v>
      </c>
      <c r="M1" t="s">
        <v>72</v>
      </c>
      <c r="O1" t="s">
        <v>74</v>
      </c>
      <c r="P1" t="s">
        <v>73</v>
      </c>
      <c r="R1" t="s">
        <v>75</v>
      </c>
      <c r="S1" t="s">
        <v>76</v>
      </c>
      <c r="U1" t="s">
        <v>0</v>
      </c>
      <c r="V1" t="s">
        <v>77</v>
      </c>
      <c r="W1" t="s">
        <v>78</v>
      </c>
    </row>
    <row r="2" spans="1:23" x14ac:dyDescent="0.2">
      <c r="A2" t="s">
        <v>6</v>
      </c>
      <c r="B2" t="s">
        <v>7</v>
      </c>
      <c r="C2" s="2" t="s">
        <v>7</v>
      </c>
      <c r="D2" s="2">
        <v>4.322259903</v>
      </c>
      <c r="E2" s="2" t="s">
        <v>8</v>
      </c>
      <c r="F2" s="2" t="s">
        <v>9</v>
      </c>
      <c r="H2" t="str">
        <f>RIGHT(A2)</f>
        <v>W</v>
      </c>
      <c r="I2">
        <v>1</v>
      </c>
      <c r="J2">
        <f>I2*7/360</f>
        <v>1.9444444444444445E-2</v>
      </c>
      <c r="L2">
        <v>1</v>
      </c>
      <c r="M2" s="6">
        <v>4.0822484521339117E-2</v>
      </c>
      <c r="O2">
        <v>0</v>
      </c>
      <c r="P2" s="5">
        <f>(1+M2)^L2-1</f>
        <v>4.0822484521339186E-2</v>
      </c>
      <c r="R2">
        <v>1</v>
      </c>
      <c r="S2" s="7">
        <f>1/(1+M2)^L2</f>
        <v>0.96077862927787061</v>
      </c>
      <c r="U2">
        <f>J2</f>
        <v>1.9444444444444445E-2</v>
      </c>
      <c r="V2" s="8"/>
    </row>
    <row r="3" spans="1:23" x14ac:dyDescent="0.2">
      <c r="A3" t="s">
        <v>10</v>
      </c>
      <c r="B3" t="s">
        <v>11</v>
      </c>
      <c r="C3" s="2" t="s">
        <v>11</v>
      </c>
      <c r="D3" s="2">
        <v>4.3240799903999996</v>
      </c>
      <c r="E3" s="2" t="s">
        <v>8</v>
      </c>
      <c r="F3" s="2" t="s">
        <v>9</v>
      </c>
      <c r="H3" t="str">
        <f t="shared" ref="H3:H33" si="0">RIGHT(A3)</f>
        <v>W</v>
      </c>
      <c r="I3">
        <v>2</v>
      </c>
      <c r="J3">
        <f t="shared" ref="J3:J4" si="1">I3*7/360</f>
        <v>3.888888888888889E-2</v>
      </c>
      <c r="L3">
        <v>2</v>
      </c>
      <c r="M3" s="6">
        <v>3.8049236321090966E-2</v>
      </c>
      <c r="O3">
        <v>1</v>
      </c>
      <c r="P3" s="5">
        <f>(1+M3)^L3 / (1+M2)^L2-1</f>
        <v>3.5283377378563907E-2</v>
      </c>
      <c r="R3">
        <v>2</v>
      </c>
      <c r="S3" s="7">
        <f t="shared" ref="S3:S51" si="2">1/(1+M3)^L3</f>
        <v>0.92803443991407808</v>
      </c>
      <c r="U3">
        <f t="shared" ref="U3:U34" si="3">J3</f>
        <v>3.888888888888889E-2</v>
      </c>
      <c r="V3" s="9"/>
    </row>
    <row r="4" spans="1:23" x14ac:dyDescent="0.2">
      <c r="A4" t="s">
        <v>12</v>
      </c>
      <c r="B4" t="s">
        <v>13</v>
      </c>
      <c r="C4" s="2" t="s">
        <v>13</v>
      </c>
      <c r="D4" s="2">
        <v>4.3260498047000002</v>
      </c>
      <c r="E4" s="2" t="s">
        <v>8</v>
      </c>
      <c r="F4" s="2" t="s">
        <v>9</v>
      </c>
      <c r="H4" t="str">
        <f t="shared" si="0"/>
        <v>W</v>
      </c>
      <c r="I4">
        <v>3</v>
      </c>
      <c r="J4">
        <f t="shared" si="1"/>
        <v>5.8333333333333334E-2</v>
      </c>
      <c r="L4">
        <v>3</v>
      </c>
      <c r="M4" s="6">
        <v>3.7352264984996518E-2</v>
      </c>
      <c r="O4">
        <v>2</v>
      </c>
      <c r="P4" s="5">
        <f t="shared" ref="P4:P51" si="4">(1+M4)^L4 / (1+M3)^L3-1</f>
        <v>3.5959725888786265E-2</v>
      </c>
      <c r="R4">
        <v>3</v>
      </c>
      <c r="S4" s="7">
        <f t="shared" si="2"/>
        <v>0.89582096361698293</v>
      </c>
      <c r="U4">
        <f t="shared" si="3"/>
        <v>5.8333333333333334E-2</v>
      </c>
      <c r="V4" s="9"/>
    </row>
    <row r="5" spans="1:23" x14ac:dyDescent="0.2">
      <c r="A5" t="s">
        <v>14</v>
      </c>
      <c r="B5" t="s">
        <v>15</v>
      </c>
      <c r="C5" s="2" t="s">
        <v>15</v>
      </c>
      <c r="D5" s="2">
        <v>4.3281002045000001</v>
      </c>
      <c r="E5" s="2" t="s">
        <v>8</v>
      </c>
      <c r="F5" s="2" t="s">
        <v>9</v>
      </c>
      <c r="H5" t="str">
        <f t="shared" si="0"/>
        <v>M</v>
      </c>
      <c r="I5">
        <v>1</v>
      </c>
      <c r="J5">
        <f>I5*30/360</f>
        <v>8.3333333333333329E-2</v>
      </c>
      <c r="L5">
        <v>4</v>
      </c>
      <c r="M5" s="6">
        <v>3.7385478338880042E-2</v>
      </c>
      <c r="O5">
        <v>3</v>
      </c>
      <c r="P5" s="5">
        <f t="shared" si="4"/>
        <v>3.7485124781104773E-2</v>
      </c>
      <c r="R5">
        <v>4</v>
      </c>
      <c r="S5" s="7">
        <f t="shared" si="2"/>
        <v>0.86345427247064288</v>
      </c>
      <c r="U5">
        <f t="shared" si="3"/>
        <v>8.3333333333333329E-2</v>
      </c>
      <c r="V5" s="9"/>
    </row>
    <row r="6" spans="1:23" x14ac:dyDescent="0.2">
      <c r="A6" t="s">
        <v>16</v>
      </c>
      <c r="B6" t="s">
        <v>17</v>
      </c>
      <c r="C6" s="2" t="s">
        <v>17</v>
      </c>
      <c r="D6" s="2">
        <v>4.3337950705999999</v>
      </c>
      <c r="E6" s="2" t="s">
        <v>8</v>
      </c>
      <c r="F6" s="2" t="s">
        <v>9</v>
      </c>
      <c r="H6" t="str">
        <f t="shared" si="0"/>
        <v>M</v>
      </c>
      <c r="I6">
        <v>2</v>
      </c>
      <c r="J6">
        <f t="shared" ref="J6:J15" si="5">I6*30/360</f>
        <v>0.16666666666666666</v>
      </c>
      <c r="L6">
        <v>5</v>
      </c>
      <c r="M6" s="6">
        <v>3.7709255005891062E-2</v>
      </c>
      <c r="O6">
        <v>4</v>
      </c>
      <c r="P6" s="5">
        <f t="shared" si="4"/>
        <v>3.9005372523383874E-2</v>
      </c>
      <c r="R6">
        <v>5</v>
      </c>
      <c r="S6" s="7">
        <f t="shared" si="2"/>
        <v>0.83103927593137628</v>
      </c>
      <c r="U6">
        <f t="shared" si="3"/>
        <v>0.16666666666666666</v>
      </c>
      <c r="V6" s="9"/>
    </row>
    <row r="7" spans="1:23" x14ac:dyDescent="0.2">
      <c r="A7" t="s">
        <v>18</v>
      </c>
      <c r="B7" t="s">
        <v>19</v>
      </c>
      <c r="C7" s="2" t="s">
        <v>19</v>
      </c>
      <c r="D7" s="2">
        <v>4.3274655341999999</v>
      </c>
      <c r="E7" s="2" t="s">
        <v>8</v>
      </c>
      <c r="F7" s="2" t="s">
        <v>9</v>
      </c>
      <c r="H7" t="str">
        <f t="shared" si="0"/>
        <v>M</v>
      </c>
      <c r="I7">
        <v>3</v>
      </c>
      <c r="J7">
        <f t="shared" si="5"/>
        <v>0.25</v>
      </c>
      <c r="L7">
        <v>6</v>
      </c>
      <c r="M7" s="6">
        <v>3.8162769386065575E-2</v>
      </c>
      <c r="O7">
        <v>5</v>
      </c>
      <c r="P7" s="5">
        <f t="shared" si="4"/>
        <v>4.0433316038982259E-2</v>
      </c>
      <c r="R7">
        <v>6</v>
      </c>
      <c r="S7" s="7">
        <f t="shared" si="2"/>
        <v>0.79874343037688678</v>
      </c>
      <c r="U7">
        <f t="shared" si="3"/>
        <v>0.25</v>
      </c>
      <c r="V7" s="9"/>
    </row>
    <row r="8" spans="1:23" x14ac:dyDescent="0.2">
      <c r="A8" t="s">
        <v>20</v>
      </c>
      <c r="B8" t="s">
        <v>21</v>
      </c>
      <c r="C8" s="2" t="s">
        <v>21</v>
      </c>
      <c r="D8" s="2">
        <v>4.3199005127000003</v>
      </c>
      <c r="E8" s="2" t="s">
        <v>8</v>
      </c>
      <c r="F8" s="2" t="s">
        <v>9</v>
      </c>
      <c r="H8" t="str">
        <f t="shared" si="0"/>
        <v>M</v>
      </c>
      <c r="I8">
        <v>4</v>
      </c>
      <c r="J8">
        <f t="shared" si="5"/>
        <v>0.33333333333333331</v>
      </c>
      <c r="L8">
        <v>7</v>
      </c>
      <c r="M8" s="6">
        <v>3.8635041921831016E-2</v>
      </c>
      <c r="O8">
        <v>6</v>
      </c>
      <c r="P8" s="5">
        <f t="shared" si="4"/>
        <v>4.1473192248416169E-2</v>
      </c>
      <c r="R8">
        <v>7</v>
      </c>
      <c r="S8" s="7">
        <f t="shared" si="2"/>
        <v>0.76693614038446367</v>
      </c>
      <c r="U8">
        <f t="shared" si="3"/>
        <v>0.33333333333333331</v>
      </c>
      <c r="V8" s="9"/>
    </row>
    <row r="9" spans="1:23" x14ac:dyDescent="0.2">
      <c r="A9" t="s">
        <v>22</v>
      </c>
      <c r="B9" t="s">
        <v>23</v>
      </c>
      <c r="C9" s="2" t="s">
        <v>23</v>
      </c>
      <c r="D9" s="2">
        <v>4.2957105637000002</v>
      </c>
      <c r="E9" s="2" t="s">
        <v>8</v>
      </c>
      <c r="F9" s="2" t="s">
        <v>9</v>
      </c>
      <c r="H9" t="str">
        <f t="shared" si="0"/>
        <v>M</v>
      </c>
      <c r="I9">
        <v>5</v>
      </c>
      <c r="J9">
        <f t="shared" si="5"/>
        <v>0.41666666666666669</v>
      </c>
      <c r="L9">
        <v>8</v>
      </c>
      <c r="M9" s="6">
        <v>3.9126117399842578E-2</v>
      </c>
      <c r="O9">
        <v>7</v>
      </c>
      <c r="P9" s="5">
        <f t="shared" si="4"/>
        <v>4.2570153067682526E-2</v>
      </c>
      <c r="R9">
        <v>8</v>
      </c>
      <c r="S9" s="7">
        <f t="shared" si="2"/>
        <v>0.73562065644006114</v>
      </c>
      <c r="U9">
        <f t="shared" si="3"/>
        <v>0.41666666666666669</v>
      </c>
      <c r="V9" s="9"/>
    </row>
    <row r="10" spans="1:23" x14ac:dyDescent="0.2">
      <c r="A10" t="s">
        <v>24</v>
      </c>
      <c r="B10" t="s">
        <v>25</v>
      </c>
      <c r="C10" s="2" t="s">
        <v>25</v>
      </c>
      <c r="D10" s="2">
        <v>4.2660250664000001</v>
      </c>
      <c r="E10" s="2" t="s">
        <v>8</v>
      </c>
      <c r="F10" s="2" t="s">
        <v>9</v>
      </c>
      <c r="H10" t="str">
        <f t="shared" si="0"/>
        <v>M</v>
      </c>
      <c r="I10">
        <v>6</v>
      </c>
      <c r="J10">
        <f t="shared" si="5"/>
        <v>0.5</v>
      </c>
      <c r="L10">
        <v>9</v>
      </c>
      <c r="M10" s="6">
        <v>3.961575856179566E-2</v>
      </c>
      <c r="O10">
        <v>8</v>
      </c>
      <c r="P10" s="5">
        <f t="shared" si="4"/>
        <v>4.3541202960780678E-2</v>
      </c>
      <c r="R10">
        <v>9</v>
      </c>
      <c r="S10" s="7">
        <f t="shared" si="2"/>
        <v>0.70492727489142359</v>
      </c>
      <c r="U10">
        <f t="shared" si="3"/>
        <v>0.5</v>
      </c>
      <c r="V10" s="9"/>
    </row>
    <row r="11" spans="1:23" x14ac:dyDescent="0.2">
      <c r="A11" t="s">
        <v>26</v>
      </c>
      <c r="B11" t="s">
        <v>27</v>
      </c>
      <c r="C11" s="2" t="s">
        <v>27</v>
      </c>
      <c r="D11" s="2">
        <v>4.2407002449000002</v>
      </c>
      <c r="E11" s="2" t="s">
        <v>8</v>
      </c>
      <c r="F11" s="2" t="s">
        <v>9</v>
      </c>
      <c r="H11" t="str">
        <f t="shared" si="0"/>
        <v>M</v>
      </c>
      <c r="I11">
        <v>7</v>
      </c>
      <c r="J11">
        <f t="shared" si="5"/>
        <v>0.58333333333333337</v>
      </c>
      <c r="L11">
        <v>10</v>
      </c>
      <c r="M11" s="6">
        <v>4.0062506155754775E-2</v>
      </c>
      <c r="O11">
        <v>9</v>
      </c>
      <c r="P11" s="5">
        <f t="shared" si="4"/>
        <v>4.4091883421076838E-2</v>
      </c>
      <c r="R11">
        <v>10</v>
      </c>
      <c r="S11" s="7">
        <f t="shared" si="2"/>
        <v>0.67515827494190961</v>
      </c>
      <c r="U11">
        <f t="shared" si="3"/>
        <v>0.58333333333333337</v>
      </c>
      <c r="V11" s="9"/>
    </row>
    <row r="12" spans="1:23" x14ac:dyDescent="0.2">
      <c r="A12" t="s">
        <v>28</v>
      </c>
      <c r="B12" t="s">
        <v>29</v>
      </c>
      <c r="C12" s="2" t="s">
        <v>29</v>
      </c>
      <c r="D12" s="2">
        <v>4.2055001259000004</v>
      </c>
      <c r="E12" s="2" t="s">
        <v>8</v>
      </c>
      <c r="F12" s="2" t="s">
        <v>9</v>
      </c>
      <c r="H12" t="str">
        <f t="shared" si="0"/>
        <v>M</v>
      </c>
      <c r="I12">
        <v>8</v>
      </c>
      <c r="J12">
        <f t="shared" si="5"/>
        <v>0.66666666666666663</v>
      </c>
      <c r="L12">
        <v>11</v>
      </c>
      <c r="M12" s="6">
        <v>1.3968896781222734E-2</v>
      </c>
      <c r="O12">
        <v>10</v>
      </c>
      <c r="P12" s="5">
        <f t="shared" si="4"/>
        <v>-0.21354014010817668</v>
      </c>
      <c r="R12">
        <v>11</v>
      </c>
      <c r="S12" s="7">
        <f t="shared" si="2"/>
        <v>0.85847772960056334</v>
      </c>
      <c r="U12">
        <f t="shared" si="3"/>
        <v>0.66666666666666663</v>
      </c>
      <c r="V12" s="9"/>
    </row>
    <row r="13" spans="1:23" x14ac:dyDescent="0.2">
      <c r="A13" t="s">
        <v>30</v>
      </c>
      <c r="B13" t="s">
        <v>31</v>
      </c>
      <c r="C13" s="2" t="s">
        <v>31</v>
      </c>
      <c r="D13" s="2">
        <v>4.1699008942000004</v>
      </c>
      <c r="E13" s="2" t="s">
        <v>8</v>
      </c>
      <c r="F13" s="2" t="s">
        <v>9</v>
      </c>
      <c r="H13" t="str">
        <f t="shared" si="0"/>
        <v>M</v>
      </c>
      <c r="I13">
        <v>9</v>
      </c>
      <c r="J13">
        <f t="shared" si="5"/>
        <v>0.75</v>
      </c>
      <c r="L13">
        <v>12</v>
      </c>
      <c r="M13" s="6">
        <v>4.2077132302420862E-2</v>
      </c>
      <c r="O13">
        <v>11</v>
      </c>
      <c r="P13" s="5">
        <f t="shared" si="4"/>
        <v>0.40775611215453589</v>
      </c>
      <c r="R13">
        <v>12</v>
      </c>
      <c r="S13" s="7">
        <f t="shared" si="2"/>
        <v>0.60981992703742149</v>
      </c>
      <c r="U13">
        <f t="shared" si="3"/>
        <v>0.75</v>
      </c>
      <c r="V13" s="9"/>
    </row>
    <row r="14" spans="1:23" x14ac:dyDescent="0.2">
      <c r="A14" t="s">
        <v>32</v>
      </c>
      <c r="B14" t="s">
        <v>33</v>
      </c>
      <c r="C14" s="2" t="s">
        <v>33</v>
      </c>
      <c r="D14" s="2">
        <v>4.1434001922999997</v>
      </c>
      <c r="E14" s="2" t="s">
        <v>8</v>
      </c>
      <c r="F14" s="2" t="s">
        <v>9</v>
      </c>
      <c r="H14" t="str">
        <f t="shared" si="0"/>
        <v>M</v>
      </c>
      <c r="I14">
        <v>10</v>
      </c>
      <c r="J14">
        <f t="shared" si="5"/>
        <v>0.83333333333333337</v>
      </c>
      <c r="L14">
        <v>13</v>
      </c>
      <c r="M14" s="6">
        <v>1.5093542710751091E-2</v>
      </c>
      <c r="O14">
        <v>12</v>
      </c>
      <c r="P14" s="5">
        <f t="shared" si="4"/>
        <v>-0.25906440647167794</v>
      </c>
      <c r="R14">
        <v>13</v>
      </c>
      <c r="S14" s="7">
        <f t="shared" si="2"/>
        <v>0.82304039968368903</v>
      </c>
      <c r="U14">
        <f t="shared" si="3"/>
        <v>0.83333333333333337</v>
      </c>
      <c r="V14" s="9"/>
    </row>
    <row r="15" spans="1:23" x14ac:dyDescent="0.2">
      <c r="A15" t="s">
        <v>34</v>
      </c>
      <c r="B15" t="s">
        <v>35</v>
      </c>
      <c r="C15" s="2" t="s">
        <v>35</v>
      </c>
      <c r="D15" s="2">
        <v>4.1119747161999998</v>
      </c>
      <c r="E15" s="2" t="s">
        <v>8</v>
      </c>
      <c r="F15" s="2" t="s">
        <v>9</v>
      </c>
      <c r="H15" t="str">
        <f t="shared" si="0"/>
        <v>M</v>
      </c>
      <c r="I15">
        <v>11</v>
      </c>
      <c r="J15">
        <f t="shared" si="5"/>
        <v>0.91666666666666663</v>
      </c>
      <c r="L15">
        <v>14</v>
      </c>
      <c r="M15" s="6">
        <v>1.5430396724573317E-2</v>
      </c>
      <c r="O15">
        <v>13</v>
      </c>
      <c r="P15" s="5">
        <f t="shared" si="4"/>
        <v>1.9819684710213004E-2</v>
      </c>
      <c r="R15">
        <v>14</v>
      </c>
      <c r="S15" s="7">
        <f t="shared" si="2"/>
        <v>0.80704502180457527</v>
      </c>
      <c r="U15">
        <f t="shared" si="3"/>
        <v>0.91666666666666663</v>
      </c>
      <c r="V15" s="9"/>
    </row>
    <row r="16" spans="1:23" x14ac:dyDescent="0.2">
      <c r="A16" t="s">
        <v>36</v>
      </c>
      <c r="B16" t="s">
        <v>37</v>
      </c>
      <c r="C16" s="2" t="s">
        <v>37</v>
      </c>
      <c r="D16" s="2">
        <v>4.0830006598999997</v>
      </c>
      <c r="E16" s="2" t="s">
        <v>8</v>
      </c>
      <c r="F16" s="2" t="s">
        <v>9</v>
      </c>
      <c r="H16" t="str">
        <f t="shared" si="0"/>
        <v>M</v>
      </c>
      <c r="I16">
        <v>12</v>
      </c>
      <c r="J16">
        <v>1</v>
      </c>
      <c r="L16">
        <v>15</v>
      </c>
      <c r="M16" s="6">
        <v>4.5416099877635681E-2</v>
      </c>
      <c r="O16">
        <v>14</v>
      </c>
      <c r="P16" s="5">
        <f t="shared" si="4"/>
        <v>0.5712146690794444</v>
      </c>
      <c r="R16">
        <v>15</v>
      </c>
      <c r="S16" s="7">
        <f t="shared" si="2"/>
        <v>0.51364402184293068</v>
      </c>
      <c r="U16">
        <f t="shared" si="3"/>
        <v>1</v>
      </c>
      <c r="V16" s="4">
        <f>(P2*U16*S2)/(U16*S2)</f>
        <v>4.0822484521339186E-2</v>
      </c>
      <c r="W16">
        <f>(V16-D16/100)^2</f>
        <v>5.6581652335274885E-11</v>
      </c>
    </row>
    <row r="17" spans="1:23" x14ac:dyDescent="0.2">
      <c r="A17" t="s">
        <v>38</v>
      </c>
      <c r="B17" t="s">
        <v>39</v>
      </c>
      <c r="C17" s="2" t="s">
        <v>39</v>
      </c>
      <c r="D17" s="2">
        <v>3.8930001259</v>
      </c>
      <c r="E17" s="2" t="s">
        <v>8</v>
      </c>
      <c r="F17" s="2" t="s">
        <v>9</v>
      </c>
      <c r="H17" t="str">
        <f t="shared" si="0"/>
        <v>M</v>
      </c>
      <c r="I17">
        <v>18</v>
      </c>
      <c r="J17">
        <v>1.5</v>
      </c>
      <c r="L17">
        <v>16</v>
      </c>
      <c r="M17" s="6">
        <v>1.6840075072667576E-2</v>
      </c>
      <c r="O17">
        <v>15</v>
      </c>
      <c r="P17" s="5">
        <f t="shared" si="4"/>
        <v>-0.32902752863908136</v>
      </c>
      <c r="R17">
        <v>16</v>
      </c>
      <c r="S17" s="7">
        <f t="shared" si="2"/>
        <v>0.76552175203420469</v>
      </c>
      <c r="U17">
        <f t="shared" si="3"/>
        <v>1.5</v>
      </c>
      <c r="V17" s="10"/>
    </row>
    <row r="18" spans="1:23" x14ac:dyDescent="0.2">
      <c r="A18" t="s">
        <v>40</v>
      </c>
      <c r="B18" t="s">
        <v>41</v>
      </c>
      <c r="C18" s="2" t="s">
        <v>41</v>
      </c>
      <c r="D18" s="2">
        <v>3.8063602448</v>
      </c>
      <c r="E18" s="2" t="s">
        <v>8</v>
      </c>
      <c r="F18" s="2" t="s">
        <v>9</v>
      </c>
      <c r="H18" t="str">
        <f t="shared" si="0"/>
        <v>Y</v>
      </c>
      <c r="I18">
        <v>2</v>
      </c>
      <c r="J18">
        <f>I18</f>
        <v>2</v>
      </c>
      <c r="K18" s="2">
        <v>3.8063602448</v>
      </c>
      <c r="L18">
        <v>17</v>
      </c>
      <c r="M18" s="6">
        <v>1.7187668115561706E-2</v>
      </c>
      <c r="O18">
        <v>16</v>
      </c>
      <c r="P18" s="5">
        <f t="shared" si="4"/>
        <v>2.276534397259744E-2</v>
      </c>
      <c r="R18">
        <v>17</v>
      </c>
      <c r="S18" s="7">
        <f t="shared" si="2"/>
        <v>0.74848229512821185</v>
      </c>
      <c r="U18">
        <f t="shared" si="3"/>
        <v>2</v>
      </c>
      <c r="V18" s="4">
        <f>(P2*S2+P3*S3)/(S2+S3)</f>
        <v>3.8100943528895363E-2</v>
      </c>
      <c r="W18">
        <f>(V18-D18/100)^2</f>
        <v>1.3943563224340502E-9</v>
      </c>
    </row>
    <row r="19" spans="1:23" x14ac:dyDescent="0.2">
      <c r="A19" t="s">
        <v>42</v>
      </c>
      <c r="B19" t="s">
        <v>43</v>
      </c>
      <c r="C19" s="2" t="s">
        <v>43</v>
      </c>
      <c r="D19" s="2">
        <v>3.7439999579999999</v>
      </c>
      <c r="E19" s="2" t="s">
        <v>8</v>
      </c>
      <c r="F19" s="2" t="s">
        <v>9</v>
      </c>
      <c r="H19" t="str">
        <f t="shared" si="0"/>
        <v>Y</v>
      </c>
      <c r="I19">
        <v>3</v>
      </c>
      <c r="J19">
        <f t="shared" ref="J19:J33" si="6">I19</f>
        <v>3</v>
      </c>
      <c r="K19" s="2">
        <v>3.7439999579999999</v>
      </c>
      <c r="L19">
        <v>18</v>
      </c>
      <c r="M19" s="6">
        <v>1.7526337469319645E-2</v>
      </c>
      <c r="O19">
        <v>17</v>
      </c>
      <c r="P19" s="5">
        <f t="shared" si="4"/>
        <v>2.3300999263319522E-2</v>
      </c>
      <c r="R19">
        <v>18</v>
      </c>
      <c r="S19" s="7">
        <f t="shared" si="2"/>
        <v>0.73143903471905991</v>
      </c>
      <c r="U19">
        <f t="shared" si="3"/>
        <v>3</v>
      </c>
      <c r="V19" s="4">
        <f>(SUMPRODUCT($P$2:P4,$S$2:S4))/SUM($S$2:S4)</f>
        <v>3.7412110588165501E-2</v>
      </c>
      <c r="W19">
        <f>(V19-K19/100)^2</f>
        <v>7.7779586554481685E-10</v>
      </c>
    </row>
    <row r="20" spans="1:23" x14ac:dyDescent="0.2">
      <c r="A20" t="s">
        <v>44</v>
      </c>
      <c r="B20" t="s">
        <v>45</v>
      </c>
      <c r="C20" s="2" t="s">
        <v>45</v>
      </c>
      <c r="D20" s="2">
        <v>3.7434000968999999</v>
      </c>
      <c r="E20" s="2" t="s">
        <v>8</v>
      </c>
      <c r="F20" s="2" t="s">
        <v>9</v>
      </c>
      <c r="H20" t="str">
        <f t="shared" si="0"/>
        <v>Y</v>
      </c>
      <c r="I20">
        <v>4</v>
      </c>
      <c r="J20">
        <f t="shared" si="6"/>
        <v>4</v>
      </c>
      <c r="K20" s="2">
        <v>3.7434000968999999</v>
      </c>
      <c r="L20">
        <v>19</v>
      </c>
      <c r="M20" s="6">
        <v>1.785617393981891E-2</v>
      </c>
      <c r="O20">
        <v>18</v>
      </c>
      <c r="P20" s="5">
        <f t="shared" si="4"/>
        <v>2.3811547050438309E-2</v>
      </c>
      <c r="R20">
        <v>19</v>
      </c>
      <c r="S20" s="7">
        <f t="shared" si="2"/>
        <v>0.71442741276586275</v>
      </c>
      <c r="U20">
        <f t="shared" si="3"/>
        <v>4</v>
      </c>
      <c r="V20" s="4">
        <f>(SUMPRODUCT($P$2:P5,$S$2:S5))/SUM($S$2:S5)</f>
        <v>3.7429392082353338E-2</v>
      </c>
      <c r="W20">
        <f t="shared" ref="W20:W33" si="7">(V20-K20/100)^2</f>
        <v>2.1241836121779626E-11</v>
      </c>
    </row>
    <row r="21" spans="1:23" x14ac:dyDescent="0.2">
      <c r="A21" t="s">
        <v>46</v>
      </c>
      <c r="B21" t="s">
        <v>47</v>
      </c>
      <c r="C21" s="2" t="s">
        <v>47</v>
      </c>
      <c r="D21" s="2">
        <v>3.7694005966000002</v>
      </c>
      <c r="E21" s="2" t="s">
        <v>8</v>
      </c>
      <c r="F21" s="2" t="s">
        <v>9</v>
      </c>
      <c r="H21" t="str">
        <f t="shared" si="0"/>
        <v>Y</v>
      </c>
      <c r="I21">
        <v>5</v>
      </c>
      <c r="J21">
        <f t="shared" si="6"/>
        <v>5</v>
      </c>
      <c r="K21" s="2">
        <v>3.7694005966000002</v>
      </c>
      <c r="L21">
        <v>20</v>
      </c>
      <c r="M21" s="6">
        <v>5.1215500997487999E-2</v>
      </c>
      <c r="O21">
        <v>19</v>
      </c>
      <c r="P21" s="5">
        <f t="shared" si="4"/>
        <v>0.93996205656049003</v>
      </c>
      <c r="R21">
        <v>20</v>
      </c>
      <c r="S21" s="7">
        <f t="shared" si="2"/>
        <v>0.36826875574696893</v>
      </c>
      <c r="U21">
        <f t="shared" si="3"/>
        <v>5</v>
      </c>
      <c r="V21" s="4">
        <f>(SUMPRODUCT($P$2:P6,$S$2:S6))/SUM($S$2:S6)</f>
        <v>3.7721793140561635E-2</v>
      </c>
      <c r="W21">
        <f t="shared" si="7"/>
        <v>7.7212707011851841E-10</v>
      </c>
    </row>
    <row r="22" spans="1:23" x14ac:dyDescent="0.2">
      <c r="A22" t="s">
        <v>48</v>
      </c>
      <c r="B22" t="s">
        <v>49</v>
      </c>
      <c r="C22" s="2" t="s">
        <v>49</v>
      </c>
      <c r="D22" s="2">
        <v>3.8124499320999998</v>
      </c>
      <c r="E22" s="2" t="s">
        <v>8</v>
      </c>
      <c r="F22" s="2" t="s">
        <v>9</v>
      </c>
      <c r="H22" t="str">
        <f t="shared" si="0"/>
        <v>Y</v>
      </c>
      <c r="I22">
        <v>6</v>
      </c>
      <c r="J22">
        <f t="shared" si="6"/>
        <v>6</v>
      </c>
      <c r="K22" s="2">
        <v>3.8124499320999998</v>
      </c>
      <c r="L22">
        <v>21</v>
      </c>
      <c r="M22" s="6">
        <v>1.9725555808695051E-2</v>
      </c>
      <c r="O22">
        <v>20</v>
      </c>
      <c r="P22" s="5">
        <f t="shared" si="4"/>
        <v>-0.44497282445118613</v>
      </c>
      <c r="R22">
        <v>21</v>
      </c>
      <c r="S22" s="7">
        <f t="shared" si="2"/>
        <v>0.66351481868040574</v>
      </c>
      <c r="U22">
        <f t="shared" si="3"/>
        <v>6</v>
      </c>
      <c r="V22" s="4">
        <f>(SUMPRODUCT($P$2:P7,$S$2:S7))/SUM($S$2:S7)</f>
        <v>3.8132150100152883E-2</v>
      </c>
      <c r="W22">
        <f t="shared" si="7"/>
        <v>5.8534421646234689E-11</v>
      </c>
    </row>
    <row r="23" spans="1:23" x14ac:dyDescent="0.2">
      <c r="A23" t="s">
        <v>50</v>
      </c>
      <c r="B23" t="s">
        <v>51</v>
      </c>
      <c r="C23" s="2" t="s">
        <v>51</v>
      </c>
      <c r="D23" s="2">
        <v>3.8575816154</v>
      </c>
      <c r="E23" s="2" t="s">
        <v>8</v>
      </c>
      <c r="F23" s="2" t="s">
        <v>9</v>
      </c>
      <c r="H23" t="str">
        <f t="shared" si="0"/>
        <v>Y</v>
      </c>
      <c r="I23">
        <v>7</v>
      </c>
      <c r="J23">
        <f t="shared" si="6"/>
        <v>7</v>
      </c>
      <c r="K23" s="2">
        <v>3.8575816154</v>
      </c>
      <c r="L23">
        <v>22</v>
      </c>
      <c r="M23" s="6">
        <v>2.0060749069424705E-2</v>
      </c>
      <c r="O23">
        <v>21</v>
      </c>
      <c r="P23" s="5">
        <f t="shared" si="4"/>
        <v>2.7125315249827198E-2</v>
      </c>
      <c r="R23">
        <v>22</v>
      </c>
      <c r="S23" s="7">
        <f t="shared" si="2"/>
        <v>0.64599207986517138</v>
      </c>
      <c r="U23">
        <f t="shared" si="3"/>
        <v>7</v>
      </c>
      <c r="V23" s="4">
        <f>(SUMPRODUCT($P$2:P8,$S$2:S8))/SUM($S$2:S8)</f>
        <v>3.8556045504196473E-2</v>
      </c>
      <c r="W23">
        <f t="shared" si="7"/>
        <v>3.9087859365365374E-10</v>
      </c>
    </row>
    <row r="24" spans="1:23" x14ac:dyDescent="0.2">
      <c r="A24" t="s">
        <v>52</v>
      </c>
      <c r="B24" t="s">
        <v>53</v>
      </c>
      <c r="C24" s="2" t="s">
        <v>53</v>
      </c>
      <c r="D24" s="2">
        <v>3.9001498221999999</v>
      </c>
      <c r="E24" s="2" t="s">
        <v>8</v>
      </c>
      <c r="F24" s="2" t="s">
        <v>9</v>
      </c>
      <c r="H24" t="str">
        <f t="shared" si="0"/>
        <v>Y</v>
      </c>
      <c r="I24">
        <v>8</v>
      </c>
      <c r="J24">
        <f t="shared" si="6"/>
        <v>8</v>
      </c>
      <c r="K24" s="2">
        <v>3.9001498221999999</v>
      </c>
      <c r="L24">
        <v>23</v>
      </c>
      <c r="M24" s="6">
        <v>2.0385123079444626E-2</v>
      </c>
      <c r="O24">
        <v>22</v>
      </c>
      <c r="P24" s="5">
        <f t="shared" si="4"/>
        <v>2.754750624234048E-2</v>
      </c>
      <c r="R24">
        <v>23</v>
      </c>
      <c r="S24" s="7">
        <f t="shared" si="2"/>
        <v>0.62867368753344854</v>
      </c>
      <c r="U24">
        <f t="shared" si="3"/>
        <v>8</v>
      </c>
      <c r="V24" s="4">
        <f>(SUMPRODUCT($P$2:P9,$S$2:S9))/SUM($S$2:S9)</f>
        <v>3.8991543163681766E-2</v>
      </c>
      <c r="W24">
        <f t="shared" si="7"/>
        <v>9.9103186119383814E-11</v>
      </c>
    </row>
    <row r="25" spans="1:23" x14ac:dyDescent="0.2">
      <c r="A25" t="s">
        <v>54</v>
      </c>
      <c r="B25" t="s">
        <v>55</v>
      </c>
      <c r="C25" s="2" t="s">
        <v>55</v>
      </c>
      <c r="D25" s="2">
        <v>3.94080019</v>
      </c>
      <c r="E25" s="2" t="s">
        <v>8</v>
      </c>
      <c r="F25" s="2" t="s">
        <v>9</v>
      </c>
      <c r="H25" t="str">
        <f t="shared" si="0"/>
        <v>Y</v>
      </c>
      <c r="I25">
        <v>9</v>
      </c>
      <c r="J25">
        <f t="shared" si="6"/>
        <v>9</v>
      </c>
      <c r="K25" s="2">
        <v>3.94080019</v>
      </c>
      <c r="L25">
        <v>24</v>
      </c>
      <c r="M25" s="6">
        <v>2.0698829833436353E-2</v>
      </c>
      <c r="O25">
        <v>23</v>
      </c>
      <c r="P25" s="5">
        <f t="shared" si="4"/>
        <v>2.7940764345598668E-2</v>
      </c>
      <c r="R25">
        <v>24</v>
      </c>
      <c r="S25" s="7">
        <f t="shared" si="2"/>
        <v>0.61158552062449911</v>
      </c>
      <c r="U25">
        <f t="shared" si="3"/>
        <v>9</v>
      </c>
      <c r="V25" s="4">
        <f>(SUMPRODUCT($P$2:P10,$S$2:S10))/SUM($S$2:S10)</f>
        <v>3.942000370386451E-2</v>
      </c>
      <c r="W25">
        <f t="shared" si="7"/>
        <v>1.4404329600210181E-10</v>
      </c>
    </row>
    <row r="26" spans="1:23" x14ac:dyDescent="0.2">
      <c r="A26" t="s">
        <v>56</v>
      </c>
      <c r="B26" t="s">
        <v>57</v>
      </c>
      <c r="C26" s="2" t="s">
        <v>57</v>
      </c>
      <c r="D26" s="2">
        <v>3.9803500175000002</v>
      </c>
      <c r="E26" s="2" t="s">
        <v>8</v>
      </c>
      <c r="F26" s="2" t="s">
        <v>9</v>
      </c>
      <c r="H26" t="str">
        <f t="shared" si="0"/>
        <v>Y</v>
      </c>
      <c r="I26">
        <v>10</v>
      </c>
      <c r="J26">
        <f t="shared" si="6"/>
        <v>10</v>
      </c>
      <c r="K26" s="2">
        <v>3.9803500175000002</v>
      </c>
      <c r="L26">
        <v>25</v>
      </c>
      <c r="M26" s="6">
        <v>5.5976075416154666E-2</v>
      </c>
      <c r="O26">
        <v>24</v>
      </c>
      <c r="P26" s="5">
        <f t="shared" si="4"/>
        <v>1.3867622717461412</v>
      </c>
      <c r="R26">
        <v>25</v>
      </c>
      <c r="S26" s="7">
        <f t="shared" si="2"/>
        <v>0.25624065197623003</v>
      </c>
      <c r="U26">
        <f t="shared" si="3"/>
        <v>10</v>
      </c>
      <c r="V26" s="4">
        <f>(SUMPRODUCT($P$2:P11,$S$2:S11))/SUM($S$2:S11)</f>
        <v>3.9806530643057864E-2</v>
      </c>
      <c r="W26">
        <f t="shared" si="7"/>
        <v>9.1837366497363583E-12</v>
      </c>
    </row>
    <row r="27" spans="1:23" x14ac:dyDescent="0.2">
      <c r="A27" t="s">
        <v>58</v>
      </c>
      <c r="B27" t="s">
        <v>59</v>
      </c>
      <c r="C27" s="2" t="s">
        <v>59</v>
      </c>
      <c r="D27" s="2">
        <v>4.0526003837999998</v>
      </c>
      <c r="E27" s="2" t="s">
        <v>8</v>
      </c>
      <c r="F27" s="2" t="s">
        <v>9</v>
      </c>
      <c r="H27" t="str">
        <f t="shared" si="0"/>
        <v>Y</v>
      </c>
      <c r="I27">
        <v>12</v>
      </c>
      <c r="J27">
        <f t="shared" si="6"/>
        <v>12</v>
      </c>
      <c r="K27" s="2">
        <v>4.0526003837999998</v>
      </c>
      <c r="L27">
        <v>26</v>
      </c>
      <c r="M27" s="6">
        <v>2.2929357571764317E-2</v>
      </c>
      <c r="O27">
        <v>25</v>
      </c>
      <c r="P27" s="5">
        <f t="shared" si="4"/>
        <v>-0.53800769265495552</v>
      </c>
      <c r="R27">
        <v>26</v>
      </c>
      <c r="S27" s="7">
        <f t="shared" si="2"/>
        <v>0.55464268106276859</v>
      </c>
      <c r="U27">
        <f t="shared" si="3"/>
        <v>12</v>
      </c>
      <c r="V27" s="4">
        <f>(SUMPRODUCT($P$2:P13,$S$2:S13))/SUM($S$2:S13)</f>
        <v>4.0522144671804206E-2</v>
      </c>
      <c r="W27">
        <f t="shared" si="7"/>
        <v>1.4893163726767836E-11</v>
      </c>
    </row>
    <row r="28" spans="1:23" x14ac:dyDescent="0.2">
      <c r="A28" t="s">
        <v>60</v>
      </c>
      <c r="B28" t="s">
        <v>61</v>
      </c>
      <c r="C28" s="2" t="s">
        <v>61</v>
      </c>
      <c r="D28" s="2">
        <v>4.1312251090999998</v>
      </c>
      <c r="E28" s="2" t="s">
        <v>8</v>
      </c>
      <c r="F28" s="2" t="s">
        <v>9</v>
      </c>
      <c r="H28" t="str">
        <f t="shared" si="0"/>
        <v>Y</v>
      </c>
      <c r="I28">
        <v>15</v>
      </c>
      <c r="J28">
        <f t="shared" si="6"/>
        <v>15</v>
      </c>
      <c r="K28" s="2">
        <v>4.1312251090999998</v>
      </c>
      <c r="L28">
        <v>27</v>
      </c>
      <c r="M28" s="6">
        <v>2.3233186748550509E-2</v>
      </c>
      <c r="O28">
        <v>26</v>
      </c>
      <c r="P28" s="5">
        <f t="shared" si="4"/>
        <v>3.1164499163595094E-2</v>
      </c>
      <c r="R28">
        <v>27</v>
      </c>
      <c r="S28" s="7">
        <f t="shared" si="2"/>
        <v>0.53787992266282825</v>
      </c>
      <c r="U28">
        <f t="shared" si="3"/>
        <v>15</v>
      </c>
      <c r="V28" s="4">
        <f>(SUMPRODUCT($P$2:P16,$S$2:S16))/SUM($S$2:S16)</f>
        <v>4.1312746376479005E-2</v>
      </c>
      <c r="W28">
        <f t="shared" si="7"/>
        <v>2.4530770571289652E-13</v>
      </c>
    </row>
    <row r="29" spans="1:23" x14ac:dyDescent="0.2">
      <c r="A29" t="s">
        <v>62</v>
      </c>
      <c r="B29" t="s">
        <v>63</v>
      </c>
      <c r="C29" s="2" t="s">
        <v>63</v>
      </c>
      <c r="D29" s="2">
        <v>4.1834006309999996</v>
      </c>
      <c r="E29" s="2" t="s">
        <v>8</v>
      </c>
      <c r="F29" s="2" t="s">
        <v>9</v>
      </c>
      <c r="H29" t="str">
        <f t="shared" si="0"/>
        <v>Y</v>
      </c>
      <c r="I29">
        <v>20</v>
      </c>
      <c r="J29">
        <f t="shared" si="6"/>
        <v>20</v>
      </c>
      <c r="K29" s="2">
        <v>4.1834006309999996</v>
      </c>
      <c r="L29">
        <v>28</v>
      </c>
      <c r="M29" s="6">
        <v>2.3524508522906027E-2</v>
      </c>
      <c r="O29">
        <v>27</v>
      </c>
      <c r="P29" s="5">
        <f t="shared" si="4"/>
        <v>3.1421625770809758E-2</v>
      </c>
      <c r="R29">
        <v>28</v>
      </c>
      <c r="S29" s="7">
        <f t="shared" si="2"/>
        <v>0.52149374147633931</v>
      </c>
      <c r="U29">
        <f t="shared" si="3"/>
        <v>20</v>
      </c>
      <c r="V29" s="4">
        <f>(SUMPRODUCT($P$2:P21,$S$2:S21))/SUM($S$2:S21)</f>
        <v>4.1834623105930058E-2</v>
      </c>
      <c r="W29">
        <f t="shared" si="7"/>
        <v>3.8043721933841481E-13</v>
      </c>
    </row>
    <row r="30" spans="1:23" x14ac:dyDescent="0.2">
      <c r="A30" t="s">
        <v>64</v>
      </c>
      <c r="B30" t="s">
        <v>65</v>
      </c>
      <c r="C30" s="2" t="s">
        <v>65</v>
      </c>
      <c r="D30" s="2">
        <v>4.1555008887999998</v>
      </c>
      <c r="E30" s="2" t="s">
        <v>8</v>
      </c>
      <c r="F30" s="2" t="s">
        <v>9</v>
      </c>
      <c r="H30" t="str">
        <f t="shared" si="0"/>
        <v>Y</v>
      </c>
      <c r="I30">
        <v>25</v>
      </c>
      <c r="J30">
        <f t="shared" si="6"/>
        <v>25</v>
      </c>
      <c r="K30" s="2">
        <v>4.1555008887999998</v>
      </c>
      <c r="L30">
        <v>29</v>
      </c>
      <c r="M30" s="6">
        <v>2.3803600073156916E-2</v>
      </c>
      <c r="O30">
        <v>28</v>
      </c>
      <c r="P30" s="5">
        <f t="shared" si="4"/>
        <v>3.16491367847751E-2</v>
      </c>
      <c r="R30">
        <v>29</v>
      </c>
      <c r="S30" s="7">
        <f t="shared" si="2"/>
        <v>0.50549525306793763</v>
      </c>
      <c r="U30">
        <f t="shared" si="3"/>
        <v>25</v>
      </c>
      <c r="V30" s="4">
        <f>(SUMPRODUCT($P$2:P26,$S$2:S26))/SUM($S$2:S26)</f>
        <v>4.1535286239720172E-2</v>
      </c>
      <c r="W30">
        <f t="shared" si="7"/>
        <v>3.8898285516970177E-10</v>
      </c>
    </row>
    <row r="31" spans="1:23" x14ac:dyDescent="0.2">
      <c r="A31" t="s">
        <v>66</v>
      </c>
      <c r="B31" t="s">
        <v>67</v>
      </c>
      <c r="C31" s="2" t="s">
        <v>67</v>
      </c>
      <c r="D31" s="2">
        <v>4.0949501991000004</v>
      </c>
      <c r="E31" s="2" t="s">
        <v>8</v>
      </c>
      <c r="F31" s="2" t="s">
        <v>9</v>
      </c>
      <c r="H31" t="str">
        <f t="shared" si="0"/>
        <v>Y</v>
      </c>
      <c r="I31">
        <v>30</v>
      </c>
      <c r="J31">
        <f t="shared" si="6"/>
        <v>30</v>
      </c>
      <c r="K31" s="2">
        <v>4.0949501991000004</v>
      </c>
      <c r="L31">
        <v>30</v>
      </c>
      <c r="M31" s="6">
        <v>5.9480100785390927E-2</v>
      </c>
      <c r="O31">
        <v>29</v>
      </c>
      <c r="P31" s="5">
        <f t="shared" si="4"/>
        <v>1.8608903119224798</v>
      </c>
      <c r="R31">
        <v>30</v>
      </c>
      <c r="S31" s="7">
        <f t="shared" si="2"/>
        <v>0.17669158826584008</v>
      </c>
      <c r="U31">
        <f t="shared" si="3"/>
        <v>30</v>
      </c>
      <c r="V31" s="4">
        <f>(SUMPRODUCT($P$2:P31,$S$2:S31))/SUM($S$2:S31)</f>
        <v>4.0752012501256096E-2</v>
      </c>
      <c r="W31">
        <f t="shared" si="7"/>
        <v>3.9002098559308837E-8</v>
      </c>
    </row>
    <row r="32" spans="1:23" x14ac:dyDescent="0.2">
      <c r="A32" t="s">
        <v>68</v>
      </c>
      <c r="B32" t="s">
        <v>69</v>
      </c>
      <c r="C32" s="2" t="s">
        <v>69</v>
      </c>
      <c r="D32" s="2">
        <v>3.9440999031000001</v>
      </c>
      <c r="E32" s="2" t="s">
        <v>8</v>
      </c>
      <c r="F32" s="2" t="s">
        <v>9</v>
      </c>
      <c r="H32" t="str">
        <f t="shared" si="0"/>
        <v>Y</v>
      </c>
      <c r="I32">
        <v>40</v>
      </c>
      <c r="J32">
        <f t="shared" si="6"/>
        <v>40</v>
      </c>
      <c r="K32" s="2">
        <v>3.9440999031000001</v>
      </c>
      <c r="L32">
        <v>31</v>
      </c>
      <c r="M32" s="6">
        <v>2.6379910899327536E-2</v>
      </c>
      <c r="O32">
        <v>30</v>
      </c>
      <c r="P32" s="5">
        <f t="shared" si="4"/>
        <v>-0.60393331740575928</v>
      </c>
      <c r="R32">
        <v>31</v>
      </c>
      <c r="S32" s="7">
        <f t="shared" si="2"/>
        <v>0.44611575785296659</v>
      </c>
      <c r="U32">
        <f t="shared" si="3"/>
        <v>40</v>
      </c>
      <c r="V32" s="4">
        <f>(SUMPRODUCT($P$2:P41,$S$2:S41))/SUM($S$2:S41)</f>
        <v>4.0921912311586491E-2</v>
      </c>
      <c r="W32">
        <f t="shared" si="7"/>
        <v>2.1931041446174455E-6</v>
      </c>
    </row>
    <row r="33" spans="1:23" x14ac:dyDescent="0.2">
      <c r="A33" t="s">
        <v>70</v>
      </c>
      <c r="B33" t="s">
        <v>71</v>
      </c>
      <c r="C33" s="2" t="s">
        <v>71</v>
      </c>
      <c r="D33" s="2">
        <v>3.7960004807000001</v>
      </c>
      <c r="E33" s="2" t="s">
        <v>8</v>
      </c>
      <c r="F33" s="2" t="s">
        <v>9</v>
      </c>
      <c r="H33" t="str">
        <f t="shared" si="0"/>
        <v>Y</v>
      </c>
      <c r="I33">
        <v>50</v>
      </c>
      <c r="J33">
        <f t="shared" si="6"/>
        <v>50</v>
      </c>
      <c r="K33" s="2">
        <v>3.7960004807000001</v>
      </c>
      <c r="L33">
        <v>32</v>
      </c>
      <c r="M33" s="6">
        <v>2.6622791156418336E-2</v>
      </c>
      <c r="O33">
        <v>31</v>
      </c>
      <c r="P33" s="5">
        <f t="shared" si="4"/>
        <v>3.4180654124539078E-2</v>
      </c>
      <c r="R33">
        <v>32</v>
      </c>
      <c r="S33" s="7">
        <f t="shared" si="2"/>
        <v>0.43137120779987437</v>
      </c>
      <c r="U33">
        <f t="shared" si="3"/>
        <v>50</v>
      </c>
      <c r="V33" s="4">
        <f>(SUMPRODUCT($P$2:P51,$S$2:S51))/SUM($S$2:S51)</f>
        <v>3.6628706578004537E-2</v>
      </c>
      <c r="W33">
        <f t="shared" si="7"/>
        <v>1.7723549745264565E-6</v>
      </c>
    </row>
    <row r="34" spans="1:23" x14ac:dyDescent="0.2">
      <c r="L34">
        <v>33</v>
      </c>
      <c r="M34" s="6">
        <v>2.68522812214992E-2</v>
      </c>
      <c r="O34">
        <v>32</v>
      </c>
      <c r="P34" s="5">
        <f t="shared" si="4"/>
        <v>3.42231123455079E-2</v>
      </c>
      <c r="R34">
        <v>33</v>
      </c>
      <c r="S34" s="7">
        <f t="shared" si="2"/>
        <v>0.41709685526324231</v>
      </c>
    </row>
    <row r="35" spans="1:23" x14ac:dyDescent="0.2">
      <c r="L35">
        <v>34</v>
      </c>
      <c r="M35" s="6">
        <v>2.70688424922833E-2</v>
      </c>
      <c r="O35">
        <v>33</v>
      </c>
      <c r="P35" s="5">
        <f t="shared" si="4"/>
        <v>3.4241044364914153E-2</v>
      </c>
      <c r="R35">
        <v>34</v>
      </c>
      <c r="S35" s="7">
        <f t="shared" si="2"/>
        <v>0.40328785783140592</v>
      </c>
      <c r="W35">
        <f>SUM(W18:W33,W16)</f>
        <v>4.0085895654476571E-6</v>
      </c>
    </row>
    <row r="36" spans="1:23" x14ac:dyDescent="0.2">
      <c r="L36">
        <v>35</v>
      </c>
      <c r="M36" s="6">
        <v>2.7272929510464335E-2</v>
      </c>
      <c r="O36">
        <v>34</v>
      </c>
      <c r="P36" s="5">
        <f t="shared" si="4"/>
        <v>3.4236070446207023E-2</v>
      </c>
      <c r="R36">
        <v>35</v>
      </c>
      <c r="S36" s="7">
        <f t="shared" si="2"/>
        <v>0.38993791587389992</v>
      </c>
    </row>
    <row r="37" spans="1:23" x14ac:dyDescent="0.2">
      <c r="L37">
        <v>36</v>
      </c>
      <c r="M37" s="6">
        <v>2.7464987041147179E-2</v>
      </c>
      <c r="O37">
        <v>35</v>
      </c>
      <c r="P37" s="5">
        <f t="shared" si="4"/>
        <v>3.4209669911541951E-2</v>
      </c>
      <c r="R37">
        <v>36</v>
      </c>
      <c r="S37" s="7">
        <f t="shared" si="2"/>
        <v>0.37703951840563638</v>
      </c>
    </row>
    <row r="38" spans="1:23" x14ac:dyDescent="0.2">
      <c r="L38">
        <v>37</v>
      </c>
      <c r="M38" s="6">
        <v>2.7645451984113296E-2</v>
      </c>
      <c r="O38">
        <v>36</v>
      </c>
      <c r="P38" s="5">
        <f t="shared" si="4"/>
        <v>3.4163343480056563E-2</v>
      </c>
      <c r="R38">
        <v>37</v>
      </c>
      <c r="S38" s="7">
        <f t="shared" si="2"/>
        <v>0.36458410635293165</v>
      </c>
    </row>
    <row r="39" spans="1:23" x14ac:dyDescent="0.2">
      <c r="L39">
        <v>38</v>
      </c>
      <c r="M39" s="6">
        <v>2.7814751833929757E-2</v>
      </c>
      <c r="O39">
        <v>37</v>
      </c>
      <c r="P39" s="5">
        <f t="shared" si="4"/>
        <v>3.4098492729133678E-2</v>
      </c>
      <c r="R39">
        <v>38</v>
      </c>
      <c r="S39" s="7">
        <f t="shared" si="2"/>
        <v>0.35256226453898221</v>
      </c>
    </row>
    <row r="40" spans="1:23" x14ac:dyDescent="0.2">
      <c r="L40">
        <v>39</v>
      </c>
      <c r="M40" s="6">
        <v>2.7973303717861334E-2</v>
      </c>
      <c r="O40">
        <v>38</v>
      </c>
      <c r="P40" s="5">
        <f t="shared" si="4"/>
        <v>3.4016433507655375E-2</v>
      </c>
      <c r="R40">
        <v>39</v>
      </c>
      <c r="S40" s="7">
        <f t="shared" si="2"/>
        <v>0.3409638890776604</v>
      </c>
    </row>
    <row r="41" spans="1:23" x14ac:dyDescent="0.2">
      <c r="L41">
        <v>40</v>
      </c>
      <c r="M41" s="6">
        <v>9.3555384729265556E-2</v>
      </c>
      <c r="O41">
        <v>39</v>
      </c>
      <c r="P41" s="5">
        <f t="shared" si="4"/>
        <v>11.19943514882609</v>
      </c>
      <c r="R41">
        <v>40</v>
      </c>
      <c r="S41" s="7">
        <f t="shared" si="2"/>
        <v>2.7949153786064444E-2</v>
      </c>
    </row>
    <row r="42" spans="1:23" x14ac:dyDescent="0.2">
      <c r="L42">
        <v>41</v>
      </c>
      <c r="M42" s="6">
        <v>2.2546315649133484E-2</v>
      </c>
      <c r="O42">
        <v>40</v>
      </c>
      <c r="P42" s="5">
        <f t="shared" si="4"/>
        <v>-0.93027778409717155</v>
      </c>
      <c r="R42">
        <v>41</v>
      </c>
      <c r="S42" s="7">
        <f t="shared" si="2"/>
        <v>0.40086439342399927</v>
      </c>
    </row>
    <row r="43" spans="1:23" x14ac:dyDescent="0.2">
      <c r="L43">
        <v>42</v>
      </c>
      <c r="M43" s="6">
        <v>2.2656679814873057E-2</v>
      </c>
      <c r="O43">
        <v>41</v>
      </c>
      <c r="P43" s="5">
        <f t="shared" si="4"/>
        <v>2.719188134519035E-2</v>
      </c>
      <c r="R43">
        <v>42</v>
      </c>
      <c r="S43" s="7">
        <f t="shared" si="2"/>
        <v>0.39025268862039209</v>
      </c>
    </row>
    <row r="44" spans="1:23" x14ac:dyDescent="0.2">
      <c r="L44">
        <v>43</v>
      </c>
      <c r="M44" s="6">
        <v>2.2760838053842811E-2</v>
      </c>
      <c r="O44">
        <v>42</v>
      </c>
      <c r="P44" s="5">
        <f t="shared" si="4"/>
        <v>2.7145076989376626E-2</v>
      </c>
      <c r="R44">
        <v>43</v>
      </c>
      <c r="S44" s="7">
        <f t="shared" si="2"/>
        <v>0.379939209526512</v>
      </c>
    </row>
    <row r="45" spans="1:23" x14ac:dyDescent="0.2">
      <c r="L45">
        <v>44</v>
      </c>
      <c r="M45" s="6">
        <v>2.2858995923865578E-2</v>
      </c>
      <c r="O45">
        <v>43</v>
      </c>
      <c r="P45" s="5">
        <f t="shared" si="4"/>
        <v>2.7088708159126673E-2</v>
      </c>
      <c r="R45">
        <v>44</v>
      </c>
      <c r="S45" s="7">
        <f t="shared" si="2"/>
        <v>0.36991859272553512</v>
      </c>
    </row>
    <row r="46" spans="1:23" x14ac:dyDescent="0.2">
      <c r="L46">
        <v>45</v>
      </c>
      <c r="M46" s="6">
        <v>2.2951354057851307E-2</v>
      </c>
      <c r="O46">
        <v>44</v>
      </c>
      <c r="P46" s="5">
        <f t="shared" si="4"/>
        <v>2.7023378649172924E-2</v>
      </c>
      <c r="R46">
        <v>45</v>
      </c>
      <c r="S46" s="7">
        <f t="shared" si="2"/>
        <v>0.36018517242721682</v>
      </c>
    </row>
    <row r="47" spans="1:23" x14ac:dyDescent="0.2">
      <c r="L47">
        <v>46</v>
      </c>
      <c r="M47" s="6">
        <v>2.3038107730970089E-2</v>
      </c>
      <c r="O47">
        <v>45</v>
      </c>
      <c r="P47" s="5">
        <f t="shared" si="4"/>
        <v>2.6949647347373373E-2</v>
      </c>
      <c r="R47">
        <v>46</v>
      </c>
      <c r="S47" s="7">
        <f t="shared" si="2"/>
        <v>0.35073304066813848</v>
      </c>
    </row>
    <row r="48" spans="1:23" x14ac:dyDescent="0.2">
      <c r="L48">
        <v>47</v>
      </c>
      <c r="M48" s="6">
        <v>2.3119448047553805E-2</v>
      </c>
      <c r="O48">
        <v>46</v>
      </c>
      <c r="P48" s="5">
        <f t="shared" si="4"/>
        <v>2.6868102056868626E-2</v>
      </c>
      <c r="R48">
        <v>47</v>
      </c>
      <c r="S48" s="7">
        <f t="shared" si="2"/>
        <v>0.34155607712967467</v>
      </c>
    </row>
    <row r="49" spans="12:19" x14ac:dyDescent="0.2">
      <c r="L49">
        <v>48</v>
      </c>
      <c r="M49" s="6">
        <v>2.3195560943199772E-2</v>
      </c>
      <c r="O49">
        <v>47</v>
      </c>
      <c r="P49" s="5">
        <f t="shared" si="4"/>
        <v>2.6779261364602291E-2</v>
      </c>
      <c r="R49">
        <v>48</v>
      </c>
      <c r="S49" s="7">
        <f t="shared" si="2"/>
        <v>0.33264800915022619</v>
      </c>
    </row>
    <row r="50" spans="12:19" x14ac:dyDescent="0.2">
      <c r="L50">
        <v>49</v>
      </c>
      <c r="M50" s="6">
        <v>2.3266627406501601E-2</v>
      </c>
      <c r="O50">
        <v>48</v>
      </c>
      <c r="P50" s="5">
        <f t="shared" si="4"/>
        <v>2.668362864360474E-2</v>
      </c>
      <c r="R50">
        <v>49</v>
      </c>
      <c r="S50" s="7">
        <f t="shared" si="2"/>
        <v>0.32400244814432427</v>
      </c>
    </row>
    <row r="51" spans="12:19" x14ac:dyDescent="0.2">
      <c r="L51">
        <v>50</v>
      </c>
      <c r="M51" s="6">
        <v>9.541370454246316E-2</v>
      </c>
      <c r="O51">
        <v>49</v>
      </c>
      <c r="P51" s="5">
        <f t="shared" si="4"/>
        <v>29.864325640490094</v>
      </c>
      <c r="R51">
        <v>50</v>
      </c>
      <c r="S51" s="7">
        <f t="shared" si="2"/>
        <v>1.0497635746794805E-2</v>
      </c>
    </row>
    <row r="52" spans="12:19" x14ac:dyDescent="0.2">
      <c r="M52" s="3"/>
    </row>
    <row r="53" spans="12:19" x14ac:dyDescent="0.2">
      <c r="M53" s="3"/>
    </row>
    <row r="54" spans="12:19" x14ac:dyDescent="0.2">
      <c r="M54" s="3"/>
    </row>
    <row r="55" spans="12:19" x14ac:dyDescent="0.2">
      <c r="M55" s="3"/>
    </row>
    <row r="56" spans="12:19" x14ac:dyDescent="0.2">
      <c r="M56" s="3"/>
    </row>
    <row r="57" spans="12:19" x14ac:dyDescent="0.2">
      <c r="M57" s="3"/>
    </row>
    <row r="58" spans="12:19" x14ac:dyDescent="0.2">
      <c r="M58" s="3"/>
    </row>
    <row r="59" spans="12:19" x14ac:dyDescent="0.2">
      <c r="M59" s="3"/>
    </row>
    <row r="60" spans="12:19" x14ac:dyDescent="0.2">
      <c r="M60" s="3"/>
    </row>
    <row r="61" spans="12:19" x14ac:dyDescent="0.2">
      <c r="M61" s="3"/>
    </row>
    <row r="62" spans="12:19" x14ac:dyDescent="0.2">
      <c r="M62" s="3"/>
    </row>
    <row r="63" spans="12:19" x14ac:dyDescent="0.2">
      <c r="M63" s="3"/>
    </row>
    <row r="64" spans="12:19" x14ac:dyDescent="0.2">
      <c r="M64" s="3"/>
    </row>
    <row r="65" spans="13:13" x14ac:dyDescent="0.2">
      <c r="M65" s="3"/>
    </row>
    <row r="66" spans="13:13" x14ac:dyDescent="0.2">
      <c r="M6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Saurabh Chitnis</cp:lastModifiedBy>
  <dcterms:created xsi:type="dcterms:W3CDTF">2013-04-03T15:49:21Z</dcterms:created>
  <dcterms:modified xsi:type="dcterms:W3CDTF">2025-06-05T04:22:17Z</dcterms:modified>
</cp:coreProperties>
</file>