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rabhsmacbook/Desktop/SA Final PRoject/"/>
    </mc:Choice>
  </mc:AlternateContent>
  <xr:revisionPtr revIDLastSave="0" documentId="13_ncr:1_{699E5AFC-B48D-F34D-A75D-2C53202A83A2}" xr6:coauthVersionLast="34" xr6:coauthVersionMax="34" xr10:uidLastSave="{00000000-0000-0000-0000-000000000000}"/>
  <bookViews>
    <workbookView xWindow="40" yWindow="460" windowWidth="33560" windowHeight="19360" activeTab="8" xr2:uid="{87432589-75F8-FA49-94DD-081EF742D4B9}"/>
  </bookViews>
  <sheets>
    <sheet name="Sheet1" sheetId="14" r:id="rId1"/>
    <sheet name="Batsman Regression Variables" sheetId="4" r:id="rId2"/>
    <sheet name="Batsman Data" sheetId="8" r:id="rId3"/>
    <sheet name="Sheet7" sheetId="19" r:id="rId4"/>
    <sheet name="Bowler Regression Variables" sheetId="12" r:id="rId5"/>
    <sheet name="Bowler Data" sheetId="11" r:id="rId6"/>
    <sheet name="Sheet12" sheetId="27" r:id="rId7"/>
    <sheet name="overall reg var" sheetId="20" r:id="rId8"/>
    <sheet name="Player Data" sheetId="1" r:id="rId9"/>
    <sheet name="Match Data" sheetId="2" r:id="rId10"/>
    <sheet name="Sheet3" sheetId="28" r:id="rId11"/>
    <sheet name="Sheet2" sheetId="29" r:id="rId12"/>
    <sheet name="Player Data For Graphs" sheetId="3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" i="1" l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Z34" i="1"/>
  <c r="AA34" i="1"/>
  <c r="AB34" i="1"/>
  <c r="AC34" i="1"/>
  <c r="AD34" i="1"/>
  <c r="AD16" i="1"/>
  <c r="AD17" i="1"/>
  <c r="AD18" i="1"/>
  <c r="AD19" i="1"/>
  <c r="AD20" i="1"/>
  <c r="AD21" i="1"/>
  <c r="AD22" i="1"/>
  <c r="AD23" i="1"/>
  <c r="AD24" i="1"/>
  <c r="AD15" i="1"/>
  <c r="AC16" i="1"/>
  <c r="AC17" i="1"/>
  <c r="AC18" i="1"/>
  <c r="AC19" i="1"/>
  <c r="AC20" i="1"/>
  <c r="AC21" i="1"/>
  <c r="AC22" i="1"/>
  <c r="AC23" i="1"/>
  <c r="AC24" i="1"/>
  <c r="AC15" i="1"/>
  <c r="AB16" i="1"/>
  <c r="AB17" i="1"/>
  <c r="AB18" i="1"/>
  <c r="AB19" i="1"/>
  <c r="AB20" i="1"/>
  <c r="AB21" i="1"/>
  <c r="AB22" i="1"/>
  <c r="AB23" i="1"/>
  <c r="AB24" i="1"/>
  <c r="AB15" i="1"/>
  <c r="AA16" i="1"/>
  <c r="AA17" i="1"/>
  <c r="AA18" i="1"/>
  <c r="AA19" i="1"/>
  <c r="AA20" i="1"/>
  <c r="AA21" i="1"/>
  <c r="AA22" i="1"/>
  <c r="AA23" i="1"/>
  <c r="AA24" i="1"/>
  <c r="AA15" i="1"/>
  <c r="Z15" i="1"/>
  <c r="Z16" i="1"/>
  <c r="Z17" i="1"/>
  <c r="Z18" i="1"/>
  <c r="Z19" i="1"/>
  <c r="Z20" i="1"/>
  <c r="Z21" i="1"/>
  <c r="Z22" i="1"/>
  <c r="Z23" i="1"/>
  <c r="Z24" i="1"/>
  <c r="U14" i="11" l="1"/>
  <c r="U15" i="11"/>
  <c r="U16" i="11"/>
  <c r="U17" i="11"/>
  <c r="U18" i="11"/>
  <c r="U19" i="11"/>
  <c r="U20" i="11"/>
  <c r="U21" i="11"/>
  <c r="U22" i="11"/>
  <c r="U13" i="11"/>
  <c r="T14" i="11"/>
  <c r="T15" i="11"/>
  <c r="T16" i="11"/>
  <c r="T17" i="11"/>
  <c r="T18" i="11"/>
  <c r="T19" i="11"/>
  <c r="T20" i="11"/>
  <c r="T21" i="11"/>
  <c r="T22" i="11"/>
  <c r="T13" i="11"/>
  <c r="S14" i="11"/>
  <c r="S15" i="11"/>
  <c r="S16" i="11"/>
  <c r="S17" i="11"/>
  <c r="S18" i="11"/>
  <c r="S19" i="11"/>
  <c r="S20" i="11"/>
  <c r="S21" i="11"/>
  <c r="S22" i="11"/>
  <c r="S13" i="11"/>
  <c r="W23" i="8"/>
  <c r="W24" i="8"/>
  <c r="W25" i="8"/>
  <c r="W26" i="8"/>
  <c r="W27" i="8"/>
  <c r="W28" i="8"/>
  <c r="W29" i="8"/>
  <c r="W30" i="8"/>
  <c r="W31" i="8"/>
  <c r="W22" i="8"/>
  <c r="V23" i="8"/>
  <c r="V24" i="8"/>
  <c r="V25" i="8"/>
  <c r="V26" i="8"/>
  <c r="V27" i="8"/>
  <c r="V28" i="8"/>
  <c r="V29" i="8"/>
  <c r="V30" i="8"/>
  <c r="V31" i="8"/>
  <c r="V22" i="8"/>
  <c r="U23" i="8"/>
  <c r="U24" i="8"/>
  <c r="U25" i="8"/>
  <c r="U26" i="8"/>
  <c r="U27" i="8"/>
  <c r="U28" i="8"/>
  <c r="U29" i="8"/>
  <c r="U30" i="8"/>
  <c r="U31" i="8"/>
  <c r="U22" i="8"/>
  <c r="T22" i="8"/>
  <c r="T23" i="8"/>
  <c r="T24" i="8"/>
  <c r="T25" i="8"/>
  <c r="T26" i="8"/>
  <c r="T27" i="8"/>
  <c r="T28" i="8"/>
  <c r="T29" i="8"/>
  <c r="T30" i="8"/>
  <c r="T31" i="8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4" i="1"/>
  <c r="I6" i="11" l="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5" i="1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4" i="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4" i="11"/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2" i="12"/>
  <c r="E121" i="20"/>
  <c r="D121" i="20"/>
  <c r="C121" i="20"/>
  <c r="E120" i="20"/>
  <c r="D120" i="20"/>
  <c r="C120" i="20"/>
  <c r="E119" i="20"/>
  <c r="D119" i="20"/>
  <c r="C119" i="20"/>
  <c r="E118" i="20"/>
  <c r="D118" i="20"/>
  <c r="C118" i="20"/>
  <c r="E117" i="20"/>
  <c r="D117" i="20"/>
  <c r="C117" i="20"/>
  <c r="E116" i="20"/>
  <c r="D116" i="20"/>
  <c r="C116" i="20"/>
  <c r="E115" i="20"/>
  <c r="D115" i="20"/>
  <c r="C115" i="20"/>
  <c r="E114" i="20"/>
  <c r="D114" i="20"/>
  <c r="C114" i="20"/>
  <c r="E113" i="20"/>
  <c r="D113" i="20"/>
  <c r="C113" i="20"/>
  <c r="E112" i="20"/>
  <c r="D112" i="20"/>
  <c r="C112" i="20"/>
  <c r="E111" i="20"/>
  <c r="D111" i="20"/>
  <c r="C111" i="20"/>
  <c r="E110" i="20"/>
  <c r="D110" i="20"/>
  <c r="C110" i="20"/>
  <c r="E109" i="20"/>
  <c r="D109" i="20"/>
  <c r="C109" i="20"/>
  <c r="E108" i="20"/>
  <c r="D108" i="20"/>
  <c r="C108" i="20"/>
  <c r="E107" i="20"/>
  <c r="D107" i="20"/>
  <c r="C107" i="20"/>
  <c r="E106" i="20"/>
  <c r="D106" i="20"/>
  <c r="C106" i="20"/>
  <c r="E105" i="20"/>
  <c r="D105" i="20"/>
  <c r="C105" i="20"/>
  <c r="E104" i="20"/>
  <c r="D104" i="20"/>
  <c r="C104" i="20"/>
  <c r="E103" i="20"/>
  <c r="D103" i="20"/>
  <c r="C103" i="20"/>
  <c r="E102" i="20"/>
  <c r="D102" i="20"/>
  <c r="C102" i="20"/>
  <c r="E101" i="20"/>
  <c r="D101" i="20"/>
  <c r="C101" i="20"/>
  <c r="E100" i="20"/>
  <c r="D100" i="20"/>
  <c r="C100" i="20"/>
  <c r="E99" i="20"/>
  <c r="D99" i="20"/>
  <c r="C99" i="20"/>
  <c r="E98" i="20"/>
  <c r="D98" i="20"/>
  <c r="C98" i="20"/>
  <c r="E97" i="20"/>
  <c r="D97" i="20"/>
  <c r="C97" i="20"/>
  <c r="E96" i="20"/>
  <c r="D96" i="20"/>
  <c r="C96" i="20"/>
  <c r="E95" i="20"/>
  <c r="D95" i="20"/>
  <c r="C95" i="20"/>
  <c r="E94" i="20"/>
  <c r="D94" i="20"/>
  <c r="C94" i="20"/>
  <c r="E93" i="20"/>
  <c r="D93" i="20"/>
  <c r="C93" i="20"/>
  <c r="E92" i="20"/>
  <c r="D92" i="20"/>
  <c r="C92" i="20"/>
  <c r="E91" i="20"/>
  <c r="D91" i="20"/>
  <c r="C91" i="20"/>
  <c r="E90" i="20"/>
  <c r="D90" i="20"/>
  <c r="C90" i="20"/>
  <c r="E89" i="20"/>
  <c r="D89" i="20"/>
  <c r="C89" i="20"/>
  <c r="E88" i="20"/>
  <c r="D88" i="20"/>
  <c r="C88" i="20"/>
  <c r="E87" i="20"/>
  <c r="D87" i="20"/>
  <c r="C87" i="20"/>
  <c r="E86" i="20"/>
  <c r="D86" i="20"/>
  <c r="C86" i="20"/>
  <c r="E85" i="20"/>
  <c r="D85" i="20"/>
  <c r="C85" i="20"/>
  <c r="E84" i="20"/>
  <c r="D84" i="20"/>
  <c r="C84" i="20"/>
  <c r="E83" i="20"/>
  <c r="D83" i="20"/>
  <c r="C83" i="20"/>
  <c r="E82" i="20"/>
  <c r="D82" i="20"/>
  <c r="C82" i="20"/>
  <c r="E81" i="20"/>
  <c r="D81" i="20"/>
  <c r="C81" i="20"/>
  <c r="E80" i="20"/>
  <c r="D80" i="20"/>
  <c r="C80" i="20"/>
  <c r="E79" i="20"/>
  <c r="D79" i="20"/>
  <c r="C79" i="20"/>
  <c r="E78" i="20"/>
  <c r="D78" i="20"/>
  <c r="C78" i="20"/>
  <c r="E77" i="20"/>
  <c r="D77" i="20"/>
  <c r="C77" i="20"/>
  <c r="E76" i="20"/>
  <c r="D76" i="20"/>
  <c r="C76" i="20"/>
  <c r="E75" i="20"/>
  <c r="D75" i="20"/>
  <c r="C75" i="20"/>
  <c r="E74" i="20"/>
  <c r="D74" i="20"/>
  <c r="C74" i="20"/>
  <c r="E73" i="20"/>
  <c r="D73" i="20"/>
  <c r="C73" i="20"/>
  <c r="E72" i="20"/>
  <c r="D72" i="20"/>
  <c r="C72" i="20"/>
  <c r="E71" i="20"/>
  <c r="D71" i="20"/>
  <c r="C71" i="20"/>
  <c r="E70" i="20"/>
  <c r="D70" i="20"/>
  <c r="C70" i="20"/>
  <c r="E69" i="20"/>
  <c r="D69" i="20"/>
  <c r="C69" i="20"/>
  <c r="E68" i="20"/>
  <c r="D68" i="20"/>
  <c r="C68" i="20"/>
  <c r="E67" i="20"/>
  <c r="D67" i="20"/>
  <c r="C67" i="20"/>
  <c r="E66" i="20"/>
  <c r="D66" i="20"/>
  <c r="C66" i="20"/>
  <c r="E65" i="20"/>
  <c r="D65" i="20"/>
  <c r="C65" i="20"/>
  <c r="E64" i="20"/>
  <c r="D64" i="20"/>
  <c r="C64" i="20"/>
  <c r="E63" i="20"/>
  <c r="D63" i="20"/>
  <c r="C63" i="20"/>
  <c r="E62" i="20"/>
  <c r="D62" i="20"/>
  <c r="C62" i="20"/>
  <c r="E61" i="20"/>
  <c r="D61" i="20"/>
  <c r="C61" i="20"/>
  <c r="E60" i="20"/>
  <c r="D60" i="20"/>
  <c r="C60" i="20"/>
  <c r="E59" i="20"/>
  <c r="D59" i="20"/>
  <c r="C59" i="20"/>
  <c r="E58" i="20"/>
  <c r="D58" i="20"/>
  <c r="C58" i="20"/>
  <c r="E57" i="20"/>
  <c r="D57" i="20"/>
  <c r="C57" i="20"/>
  <c r="E56" i="20"/>
  <c r="D56" i="20"/>
  <c r="C56" i="20"/>
  <c r="E55" i="20"/>
  <c r="D55" i="20"/>
  <c r="C55" i="20"/>
  <c r="E54" i="20"/>
  <c r="D54" i="20"/>
  <c r="C54" i="20"/>
  <c r="E53" i="20"/>
  <c r="D53" i="20"/>
  <c r="C53" i="20"/>
  <c r="E52" i="20"/>
  <c r="D52" i="20"/>
  <c r="C52" i="20"/>
  <c r="E51" i="20"/>
  <c r="D51" i="20"/>
  <c r="C51" i="20"/>
  <c r="E50" i="20"/>
  <c r="D50" i="20"/>
  <c r="C50" i="20"/>
  <c r="E49" i="20"/>
  <c r="D49" i="20"/>
  <c r="C49" i="20"/>
  <c r="E48" i="20"/>
  <c r="D48" i="20"/>
  <c r="C48" i="20"/>
  <c r="E47" i="20"/>
  <c r="D47" i="20"/>
  <c r="C47" i="20"/>
  <c r="E46" i="20"/>
  <c r="D46" i="20"/>
  <c r="C46" i="20"/>
  <c r="E45" i="20"/>
  <c r="D45" i="20"/>
  <c r="C45" i="20"/>
  <c r="E44" i="20"/>
  <c r="D44" i="20"/>
  <c r="C44" i="20"/>
  <c r="E43" i="20"/>
  <c r="D43" i="20"/>
  <c r="C43" i="20"/>
  <c r="E42" i="20"/>
  <c r="D42" i="20"/>
  <c r="C42" i="20"/>
  <c r="E41" i="20"/>
  <c r="D41" i="20"/>
  <c r="C41" i="20"/>
  <c r="E40" i="20"/>
  <c r="D40" i="20"/>
  <c r="C40" i="20"/>
  <c r="E39" i="20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E33" i="20"/>
  <c r="D33" i="20"/>
  <c r="C33" i="20"/>
  <c r="E32" i="20"/>
  <c r="D32" i="20"/>
  <c r="C32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7" i="20"/>
  <c r="D27" i="20"/>
  <c r="C27" i="20"/>
  <c r="E26" i="20"/>
  <c r="D26" i="20"/>
  <c r="C26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21" i="20"/>
  <c r="D21" i="20"/>
  <c r="C21" i="20"/>
  <c r="E20" i="20"/>
  <c r="D20" i="20"/>
  <c r="C20" i="20"/>
  <c r="E19" i="20"/>
  <c r="D19" i="20"/>
  <c r="C19" i="20"/>
  <c r="E18" i="20"/>
  <c r="D18" i="20"/>
  <c r="C18" i="20"/>
  <c r="E17" i="20"/>
  <c r="D17" i="20"/>
  <c r="C17" i="20"/>
  <c r="E16" i="20"/>
  <c r="D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E10" i="20"/>
  <c r="D10" i="20"/>
  <c r="C10" i="20"/>
  <c r="E9" i="20"/>
  <c r="D9" i="20"/>
  <c r="C9" i="20"/>
  <c r="E8" i="20"/>
  <c r="D8" i="20"/>
  <c r="C8" i="20"/>
  <c r="E7" i="20"/>
  <c r="D7" i="20"/>
  <c r="C7" i="20"/>
  <c r="E6" i="20"/>
  <c r="D6" i="20"/>
  <c r="C6" i="20"/>
  <c r="E4" i="20"/>
  <c r="E5" i="20" s="1"/>
  <c r="D4" i="20"/>
  <c r="D5" i="20" s="1"/>
  <c r="C4" i="20"/>
  <c r="C5" i="20" s="1"/>
  <c r="E3" i="20"/>
  <c r="D3" i="20"/>
  <c r="C3" i="20"/>
  <c r="E2" i="20"/>
  <c r="D2" i="20"/>
  <c r="C2" i="20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4" i="8"/>
  <c r="L5" i="11"/>
  <c r="L7" i="11"/>
  <c r="L9" i="11"/>
  <c r="L14" i="11"/>
  <c r="L16" i="11"/>
  <c r="L20" i="11"/>
  <c r="L22" i="11"/>
  <c r="L23" i="11"/>
  <c r="L24" i="11"/>
  <c r="L26" i="11"/>
  <c r="L29" i="11"/>
  <c r="L36" i="11"/>
  <c r="L40" i="11"/>
  <c r="L42" i="11"/>
  <c r="L43" i="11"/>
  <c r="L45" i="11"/>
  <c r="L46" i="11"/>
  <c r="L48" i="11"/>
  <c r="L52" i="11"/>
  <c r="L57" i="11"/>
  <c r="L58" i="11"/>
  <c r="L61" i="11"/>
  <c r="L62" i="11"/>
  <c r="L65" i="11"/>
  <c r="L66" i="11"/>
  <c r="L69" i="11"/>
  <c r="L73" i="11"/>
  <c r="L78" i="11"/>
  <c r="L81" i="11"/>
  <c r="L83" i="11"/>
  <c r="L86" i="11"/>
  <c r="L87" i="11"/>
  <c r="L90" i="11"/>
  <c r="L94" i="11"/>
  <c r="L99" i="11"/>
  <c r="L101" i="11"/>
  <c r="L102" i="11"/>
  <c r="L107" i="11"/>
  <c r="L110" i="11"/>
  <c r="L114" i="11"/>
  <c r="L115" i="11"/>
  <c r="L118" i="11"/>
  <c r="L120" i="11"/>
  <c r="L126" i="11"/>
  <c r="L129" i="11"/>
  <c r="L131" i="11"/>
  <c r="L134" i="11"/>
  <c r="L136" i="11"/>
  <c r="L141" i="11"/>
  <c r="L144" i="11"/>
  <c r="L145" i="11"/>
  <c r="L147" i="11"/>
  <c r="L152" i="11"/>
  <c r="F2" i="12"/>
  <c r="F3" i="12"/>
  <c r="F4" i="12"/>
  <c r="F5" i="12" s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L17" i="11" s="1"/>
  <c r="F18" i="11"/>
  <c r="F19" i="11"/>
  <c r="F20" i="11"/>
  <c r="F21" i="11"/>
  <c r="F22" i="11"/>
  <c r="F23" i="11"/>
  <c r="F24" i="11"/>
  <c r="F25" i="11"/>
  <c r="F26" i="11"/>
  <c r="F27" i="11"/>
  <c r="F28" i="11"/>
  <c r="L28" i="11" s="1"/>
  <c r="F29" i="11"/>
  <c r="F30" i="11"/>
  <c r="L30" i="11" s="1"/>
  <c r="F31" i="11"/>
  <c r="F32" i="11"/>
  <c r="F33" i="11"/>
  <c r="F34" i="11"/>
  <c r="F35" i="11"/>
  <c r="F36" i="11"/>
  <c r="F37" i="11"/>
  <c r="F38" i="11"/>
  <c r="L38" i="11" s="1"/>
  <c r="F39" i="11"/>
  <c r="L39" i="11" s="1"/>
  <c r="F40" i="11"/>
  <c r="F41" i="11"/>
  <c r="L41" i="11" s="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L64" i="11" s="1"/>
  <c r="F65" i="11"/>
  <c r="F66" i="11"/>
  <c r="F67" i="11"/>
  <c r="F68" i="11"/>
  <c r="F69" i="11"/>
  <c r="F70" i="11"/>
  <c r="L70" i="11" s="1"/>
  <c r="F71" i="11"/>
  <c r="F72" i="11"/>
  <c r="F73" i="11"/>
  <c r="F74" i="11"/>
  <c r="L74" i="11" s="1"/>
  <c r="F75" i="11"/>
  <c r="F76" i="11"/>
  <c r="F77" i="11"/>
  <c r="F78" i="11"/>
  <c r="F79" i="11"/>
  <c r="F80" i="11"/>
  <c r="F81" i="11"/>
  <c r="F82" i="11"/>
  <c r="F83" i="11"/>
  <c r="F84" i="11"/>
  <c r="L84" i="11" s="1"/>
  <c r="F85" i="11"/>
  <c r="F86" i="11"/>
  <c r="F87" i="11"/>
  <c r="F88" i="11"/>
  <c r="F89" i="11"/>
  <c r="F90" i="11"/>
  <c r="F91" i="11"/>
  <c r="L91" i="11" s="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L124" i="11" s="1"/>
  <c r="F125" i="11"/>
  <c r="F126" i="11"/>
  <c r="F127" i="11"/>
  <c r="L127" i="11" s="1"/>
  <c r="F128" i="11"/>
  <c r="L128" i="11" s="1"/>
  <c r="F129" i="11"/>
  <c r="F130" i="11"/>
  <c r="F131" i="11"/>
  <c r="F132" i="11"/>
  <c r="F133" i="11"/>
  <c r="F134" i="11"/>
  <c r="F135" i="11"/>
  <c r="L135" i="11" s="1"/>
  <c r="F136" i="11"/>
  <c r="F137" i="11"/>
  <c r="F138" i="11"/>
  <c r="F139" i="11"/>
  <c r="F140" i="11"/>
  <c r="F141" i="11"/>
  <c r="F142" i="11"/>
  <c r="F143" i="11"/>
  <c r="F144" i="11"/>
  <c r="F145" i="11"/>
  <c r="F146" i="11"/>
  <c r="L146" i="11" s="1"/>
  <c r="F147" i="11"/>
  <c r="F148" i="11"/>
  <c r="F149" i="11"/>
  <c r="F150" i="11"/>
  <c r="F151" i="11"/>
  <c r="F152" i="11"/>
  <c r="F4" i="11"/>
  <c r="I4" i="11" s="1"/>
  <c r="L12" i="11" l="1"/>
  <c r="L8" i="11"/>
  <c r="L63" i="11"/>
  <c r="L55" i="11"/>
  <c r="L143" i="11"/>
  <c r="L133" i="11"/>
  <c r="L75" i="11"/>
  <c r="L31" i="11"/>
  <c r="L10" i="11"/>
  <c r="L6" i="11"/>
  <c r="L92" i="11"/>
  <c r="L85" i="11"/>
  <c r="L59" i="11"/>
  <c r="L11" i="11"/>
  <c r="L49" i="11"/>
  <c r="L109" i="11"/>
  <c r="L4" i="11"/>
  <c r="L122" i="11"/>
  <c r="L34" i="11"/>
  <c r="L150" i="11"/>
  <c r="L142" i="11"/>
  <c r="L113" i="11"/>
  <c r="L89" i="11"/>
  <c r="L47" i="11"/>
  <c r="L35" i="11"/>
  <c r="L18" i="11"/>
  <c r="L137" i="11"/>
  <c r="L97" i="11"/>
  <c r="L149" i="11"/>
  <c r="L108" i="11"/>
  <c r="L96" i="11"/>
  <c r="L72" i="11"/>
  <c r="L68" i="11"/>
  <c r="L56" i="11"/>
  <c r="L123" i="11"/>
  <c r="L98" i="11"/>
  <c r="L71" i="11"/>
  <c r="L54" i="11"/>
  <c r="L33" i="11"/>
  <c r="L151" i="11"/>
  <c r="L148" i="11"/>
  <c r="L140" i="11"/>
  <c r="L139" i="11"/>
  <c r="L138" i="11"/>
  <c r="L132" i="11"/>
  <c r="L130" i="11"/>
  <c r="L125" i="11"/>
  <c r="L121" i="11"/>
  <c r="L119" i="11"/>
  <c r="L117" i="11"/>
  <c r="L116" i="11"/>
  <c r="L112" i="11"/>
  <c r="L111" i="11"/>
  <c r="L106" i="11"/>
  <c r="L105" i="11"/>
  <c r="L104" i="11"/>
  <c r="L103" i="11"/>
  <c r="L100" i="11"/>
  <c r="L95" i="11"/>
  <c r="L93" i="11"/>
  <c r="L88" i="11"/>
  <c r="L82" i="11"/>
  <c r="L79" i="11"/>
  <c r="L80" i="11"/>
  <c r="L77" i="11"/>
  <c r="L76" i="11"/>
  <c r="L67" i="11"/>
  <c r="L60" i="11"/>
  <c r="L53" i="11"/>
  <c r="L51" i="11"/>
  <c r="L50" i="11"/>
  <c r="L44" i="11"/>
  <c r="L37" i="11"/>
  <c r="L32" i="11"/>
  <c r="L27" i="11"/>
  <c r="L25" i="11"/>
  <c r="L21" i="11"/>
  <c r="L19" i="11"/>
  <c r="L15" i="11"/>
  <c r="L13" i="11"/>
  <c r="C2" i="12" l="1"/>
  <c r="E2" i="12"/>
  <c r="D2" i="12"/>
  <c r="C3" i="12"/>
  <c r="E3" i="12"/>
  <c r="D3" i="12"/>
  <c r="C4" i="12"/>
  <c r="C5" i="12" s="1"/>
  <c r="E4" i="12"/>
  <c r="E5" i="12" s="1"/>
  <c r="D4" i="12"/>
  <c r="D5" i="12" s="1"/>
  <c r="C6" i="12"/>
  <c r="E6" i="12"/>
  <c r="D6" i="12"/>
  <c r="C7" i="12"/>
  <c r="E7" i="12"/>
  <c r="D7" i="12"/>
  <c r="C8" i="12"/>
  <c r="E8" i="12"/>
  <c r="D8" i="12"/>
  <c r="C9" i="12"/>
  <c r="E9" i="12"/>
  <c r="D9" i="12"/>
  <c r="C10" i="12"/>
  <c r="E10" i="12"/>
  <c r="D10" i="12"/>
  <c r="C11" i="12"/>
  <c r="E11" i="12"/>
  <c r="D11" i="12"/>
  <c r="C12" i="12"/>
  <c r="E12" i="12"/>
  <c r="D12" i="12"/>
  <c r="C13" i="12"/>
  <c r="E13" i="12"/>
  <c r="D13" i="12"/>
  <c r="C14" i="12"/>
  <c r="E14" i="12"/>
  <c r="D14" i="12"/>
  <c r="C15" i="12"/>
  <c r="E15" i="12"/>
  <c r="D15" i="12"/>
  <c r="C16" i="12"/>
  <c r="E16" i="12"/>
  <c r="D16" i="12"/>
  <c r="C17" i="12"/>
  <c r="E17" i="12"/>
  <c r="D17" i="12"/>
  <c r="C18" i="12"/>
  <c r="E18" i="12"/>
  <c r="D18" i="12"/>
  <c r="C19" i="12"/>
  <c r="E19" i="12"/>
  <c r="D19" i="12"/>
  <c r="C20" i="12"/>
  <c r="E20" i="12"/>
  <c r="D20" i="12"/>
  <c r="C21" i="12"/>
  <c r="E21" i="12"/>
  <c r="D21" i="12"/>
  <c r="C22" i="12"/>
  <c r="E22" i="12"/>
  <c r="D22" i="12"/>
  <c r="C23" i="12"/>
  <c r="E23" i="12"/>
  <c r="D23" i="12"/>
  <c r="C24" i="12"/>
  <c r="E24" i="12"/>
  <c r="D24" i="12"/>
  <c r="C25" i="12"/>
  <c r="E25" i="12"/>
  <c r="D25" i="12"/>
  <c r="C26" i="12"/>
  <c r="E26" i="12"/>
  <c r="D26" i="12"/>
  <c r="C27" i="12"/>
  <c r="E27" i="12"/>
  <c r="D27" i="12"/>
  <c r="C28" i="12"/>
  <c r="E28" i="12"/>
  <c r="D28" i="12"/>
  <c r="C29" i="12"/>
  <c r="E29" i="12"/>
  <c r="D29" i="12"/>
  <c r="C30" i="12"/>
  <c r="E30" i="12"/>
  <c r="D30" i="12"/>
  <c r="C31" i="12"/>
  <c r="E31" i="12"/>
  <c r="D31" i="12"/>
  <c r="C32" i="12"/>
  <c r="E32" i="12"/>
  <c r="D32" i="12"/>
  <c r="C33" i="12"/>
  <c r="E33" i="12"/>
  <c r="D33" i="12"/>
  <c r="C34" i="12"/>
  <c r="E34" i="12"/>
  <c r="D34" i="12"/>
  <c r="C35" i="12"/>
  <c r="E35" i="12"/>
  <c r="D35" i="12"/>
  <c r="C36" i="12"/>
  <c r="E36" i="12"/>
  <c r="D36" i="12"/>
  <c r="C37" i="12"/>
  <c r="E37" i="12"/>
  <c r="D37" i="12"/>
  <c r="C38" i="12"/>
  <c r="E38" i="12"/>
  <c r="D38" i="12"/>
  <c r="C39" i="12"/>
  <c r="E39" i="12"/>
  <c r="D39" i="12"/>
  <c r="C40" i="12"/>
  <c r="E40" i="12"/>
  <c r="D40" i="12"/>
  <c r="C41" i="12"/>
  <c r="E41" i="12"/>
  <c r="D41" i="12"/>
  <c r="C42" i="12"/>
  <c r="E42" i="12"/>
  <c r="D42" i="12"/>
  <c r="C43" i="12"/>
  <c r="E43" i="12"/>
  <c r="D43" i="12"/>
  <c r="C44" i="12"/>
  <c r="E44" i="12"/>
  <c r="D44" i="12"/>
  <c r="C45" i="12"/>
  <c r="E45" i="12"/>
  <c r="D45" i="12"/>
  <c r="C46" i="12"/>
  <c r="E46" i="12"/>
  <c r="D46" i="12"/>
  <c r="C47" i="12"/>
  <c r="E47" i="12"/>
  <c r="D47" i="12"/>
  <c r="C48" i="12"/>
  <c r="E48" i="12"/>
  <c r="D48" i="12"/>
  <c r="C49" i="12"/>
  <c r="E49" i="12"/>
  <c r="D49" i="12"/>
  <c r="C50" i="12"/>
  <c r="E50" i="12"/>
  <c r="D50" i="12"/>
  <c r="C51" i="12"/>
  <c r="E51" i="12"/>
  <c r="D51" i="12"/>
  <c r="C52" i="12"/>
  <c r="E52" i="12"/>
  <c r="D52" i="12"/>
  <c r="C53" i="12"/>
  <c r="E53" i="12"/>
  <c r="D53" i="12"/>
  <c r="C54" i="12"/>
  <c r="E54" i="12"/>
  <c r="D54" i="12"/>
  <c r="C55" i="12"/>
  <c r="E55" i="12"/>
  <c r="D55" i="12"/>
  <c r="C56" i="12"/>
  <c r="E56" i="12"/>
  <c r="D56" i="12"/>
  <c r="C57" i="12"/>
  <c r="E57" i="12"/>
  <c r="D57" i="12"/>
  <c r="C58" i="12"/>
  <c r="E58" i="12"/>
  <c r="D58" i="12"/>
  <c r="C59" i="12"/>
  <c r="E59" i="12"/>
  <c r="D59" i="12"/>
  <c r="C60" i="12"/>
  <c r="E60" i="12"/>
  <c r="D60" i="12"/>
  <c r="C61" i="12"/>
  <c r="E61" i="12"/>
  <c r="D61" i="12"/>
  <c r="C62" i="12"/>
  <c r="E62" i="12"/>
  <c r="D62" i="12"/>
  <c r="C63" i="12"/>
  <c r="E63" i="12"/>
  <c r="D63" i="12"/>
  <c r="C64" i="12"/>
  <c r="E64" i="12"/>
  <c r="D64" i="12"/>
  <c r="C65" i="12"/>
  <c r="E65" i="12"/>
  <c r="D65" i="12"/>
  <c r="C66" i="12"/>
  <c r="E66" i="12"/>
  <c r="D66" i="12"/>
  <c r="C67" i="12"/>
  <c r="E67" i="12"/>
  <c r="D67" i="12"/>
  <c r="C68" i="12"/>
  <c r="E68" i="12"/>
  <c r="D68" i="12"/>
  <c r="C69" i="12"/>
  <c r="E69" i="12"/>
  <c r="D69" i="12"/>
  <c r="C70" i="12"/>
  <c r="E70" i="12"/>
  <c r="D70" i="12"/>
  <c r="C71" i="12"/>
  <c r="E71" i="12"/>
  <c r="D71" i="12"/>
  <c r="C72" i="12"/>
  <c r="E72" i="12"/>
  <c r="D72" i="12"/>
  <c r="C73" i="12"/>
  <c r="E73" i="12"/>
  <c r="D73" i="12"/>
  <c r="C74" i="12"/>
  <c r="E74" i="12"/>
  <c r="D74" i="12"/>
  <c r="C75" i="12"/>
  <c r="E75" i="12"/>
  <c r="D75" i="12"/>
  <c r="C76" i="12"/>
  <c r="E76" i="12"/>
  <c r="D76" i="12"/>
  <c r="C77" i="12"/>
  <c r="E77" i="12"/>
  <c r="D77" i="12"/>
  <c r="C78" i="12"/>
  <c r="E78" i="12"/>
  <c r="D78" i="12"/>
  <c r="C79" i="12"/>
  <c r="E79" i="12"/>
  <c r="D79" i="12"/>
  <c r="C80" i="12"/>
  <c r="E80" i="12"/>
  <c r="D80" i="12"/>
  <c r="C81" i="12"/>
  <c r="E81" i="12"/>
  <c r="D81" i="12"/>
  <c r="C82" i="12"/>
  <c r="E82" i="12"/>
  <c r="D82" i="12"/>
  <c r="C83" i="12"/>
  <c r="E83" i="12"/>
  <c r="D83" i="12"/>
  <c r="C84" i="12"/>
  <c r="E84" i="12"/>
  <c r="D84" i="12"/>
  <c r="C85" i="12"/>
  <c r="E85" i="12"/>
  <c r="D85" i="12"/>
  <c r="C86" i="12"/>
  <c r="E86" i="12"/>
  <c r="D86" i="12"/>
  <c r="C87" i="12"/>
  <c r="E87" i="12"/>
  <c r="D87" i="12"/>
  <c r="C88" i="12"/>
  <c r="E88" i="12"/>
  <c r="D88" i="12"/>
  <c r="C89" i="12"/>
  <c r="E89" i="12"/>
  <c r="D89" i="12"/>
  <c r="C90" i="12"/>
  <c r="E90" i="12"/>
  <c r="D90" i="12"/>
  <c r="C91" i="12"/>
  <c r="E91" i="12"/>
  <c r="D91" i="12"/>
  <c r="C92" i="12"/>
  <c r="E92" i="12"/>
  <c r="D92" i="12"/>
  <c r="C93" i="12"/>
  <c r="E93" i="12"/>
  <c r="D93" i="12"/>
  <c r="C94" i="12"/>
  <c r="E94" i="12"/>
  <c r="D94" i="12"/>
  <c r="C95" i="12"/>
  <c r="E95" i="12"/>
  <c r="D95" i="12"/>
  <c r="C96" i="12"/>
  <c r="D96" i="12"/>
  <c r="C97" i="12"/>
  <c r="D97" i="12"/>
  <c r="C98" i="12"/>
  <c r="E98" i="12"/>
  <c r="D98" i="12"/>
  <c r="C99" i="12"/>
  <c r="E99" i="12"/>
  <c r="D99" i="12"/>
  <c r="C100" i="12"/>
  <c r="E100" i="12"/>
  <c r="D100" i="12"/>
  <c r="C101" i="12"/>
  <c r="E101" i="12"/>
  <c r="D101" i="12"/>
  <c r="C102" i="12"/>
  <c r="E102" i="12"/>
  <c r="D102" i="12"/>
  <c r="C103" i="12"/>
  <c r="E103" i="12"/>
  <c r="D103" i="12"/>
  <c r="C104" i="12"/>
  <c r="E104" i="12"/>
  <c r="D104" i="12"/>
  <c r="C105" i="12"/>
  <c r="E105" i="12"/>
  <c r="D105" i="12"/>
  <c r="C106" i="12"/>
  <c r="E106" i="12"/>
  <c r="D106" i="12"/>
  <c r="C107" i="12"/>
  <c r="E107" i="12"/>
  <c r="D107" i="12"/>
  <c r="C108" i="12"/>
  <c r="E108" i="12"/>
  <c r="D108" i="12"/>
  <c r="C109" i="12"/>
  <c r="E109" i="12"/>
  <c r="D109" i="12"/>
  <c r="C110" i="12"/>
  <c r="E110" i="12"/>
  <c r="D110" i="12"/>
  <c r="C111" i="12"/>
  <c r="E111" i="12"/>
  <c r="D111" i="12"/>
  <c r="C112" i="12"/>
  <c r="E112" i="12"/>
  <c r="D112" i="12"/>
  <c r="C113" i="12"/>
  <c r="E113" i="12"/>
  <c r="D113" i="12"/>
  <c r="C114" i="12"/>
  <c r="E114" i="12"/>
  <c r="D114" i="12"/>
  <c r="C115" i="12"/>
  <c r="E115" i="12"/>
  <c r="D115" i="12"/>
  <c r="C116" i="12"/>
  <c r="E116" i="12"/>
  <c r="D116" i="12"/>
  <c r="C117" i="12"/>
  <c r="E117" i="12"/>
  <c r="D117" i="12"/>
  <c r="C118" i="12"/>
  <c r="E118" i="12"/>
  <c r="D118" i="12"/>
  <c r="C119" i="12"/>
  <c r="E119" i="12"/>
  <c r="D119" i="12"/>
  <c r="C120" i="12"/>
  <c r="E120" i="12"/>
  <c r="D120" i="12"/>
  <c r="C121" i="12"/>
  <c r="E121" i="12"/>
  <c r="D121" i="12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5" i="8"/>
  <c r="J152" i="8"/>
  <c r="M152" i="8" s="1"/>
  <c r="J151" i="8"/>
  <c r="M151" i="8" s="1"/>
  <c r="J150" i="8"/>
  <c r="M150" i="8" s="1"/>
  <c r="J149" i="8"/>
  <c r="M149" i="8" s="1"/>
  <c r="J148" i="8"/>
  <c r="M148" i="8" s="1"/>
  <c r="J147" i="8"/>
  <c r="M147" i="8" s="1"/>
  <c r="J146" i="8"/>
  <c r="M146" i="8" s="1"/>
  <c r="J145" i="8"/>
  <c r="M145" i="8" s="1"/>
  <c r="J144" i="8"/>
  <c r="M144" i="8" s="1"/>
  <c r="J143" i="8"/>
  <c r="M143" i="8" s="1"/>
  <c r="J142" i="8"/>
  <c r="M142" i="8" s="1"/>
  <c r="J141" i="8"/>
  <c r="M141" i="8" s="1"/>
  <c r="J140" i="8"/>
  <c r="M140" i="8" s="1"/>
  <c r="J139" i="8"/>
  <c r="M139" i="8" s="1"/>
  <c r="J138" i="8"/>
  <c r="M138" i="8" s="1"/>
  <c r="J137" i="8"/>
  <c r="M137" i="8" s="1"/>
  <c r="J136" i="8"/>
  <c r="M136" i="8" s="1"/>
  <c r="J135" i="8"/>
  <c r="M135" i="8" s="1"/>
  <c r="J134" i="8"/>
  <c r="M134" i="8" s="1"/>
  <c r="J133" i="8"/>
  <c r="M133" i="8" s="1"/>
  <c r="J132" i="8"/>
  <c r="M132" i="8" s="1"/>
  <c r="J131" i="8"/>
  <c r="M131" i="8" s="1"/>
  <c r="J130" i="8"/>
  <c r="M130" i="8" s="1"/>
  <c r="J129" i="8"/>
  <c r="M129" i="8" s="1"/>
  <c r="J128" i="8"/>
  <c r="M128" i="8" s="1"/>
  <c r="J127" i="8"/>
  <c r="M127" i="8" s="1"/>
  <c r="J126" i="8"/>
  <c r="M126" i="8" s="1"/>
  <c r="J125" i="8"/>
  <c r="M125" i="8" s="1"/>
  <c r="J124" i="8"/>
  <c r="M124" i="8" s="1"/>
  <c r="J123" i="8"/>
  <c r="M123" i="8" s="1"/>
  <c r="J122" i="8"/>
  <c r="M122" i="8" s="1"/>
  <c r="J121" i="8"/>
  <c r="M121" i="8" s="1"/>
  <c r="J120" i="8"/>
  <c r="M120" i="8" s="1"/>
  <c r="J119" i="8"/>
  <c r="M119" i="8" s="1"/>
  <c r="J118" i="8"/>
  <c r="M118" i="8" s="1"/>
  <c r="J117" i="8"/>
  <c r="M117" i="8" s="1"/>
  <c r="J116" i="8"/>
  <c r="M116" i="8" s="1"/>
  <c r="J115" i="8"/>
  <c r="M115" i="8" s="1"/>
  <c r="J114" i="8"/>
  <c r="M114" i="8" s="1"/>
  <c r="J113" i="8"/>
  <c r="M113" i="8" s="1"/>
  <c r="J112" i="8"/>
  <c r="M112" i="8" s="1"/>
  <c r="J111" i="8"/>
  <c r="M111" i="8" s="1"/>
  <c r="J110" i="8"/>
  <c r="M110" i="8" s="1"/>
  <c r="J109" i="8"/>
  <c r="M109" i="8" s="1"/>
  <c r="J108" i="8"/>
  <c r="M108" i="8" s="1"/>
  <c r="J107" i="8"/>
  <c r="M107" i="8" s="1"/>
  <c r="J106" i="8"/>
  <c r="M106" i="8" s="1"/>
  <c r="J105" i="8"/>
  <c r="M105" i="8" s="1"/>
  <c r="J104" i="8"/>
  <c r="M104" i="8" s="1"/>
  <c r="J103" i="8"/>
  <c r="M103" i="8" s="1"/>
  <c r="J102" i="8"/>
  <c r="M102" i="8" s="1"/>
  <c r="J101" i="8"/>
  <c r="M101" i="8" s="1"/>
  <c r="J100" i="8"/>
  <c r="M100" i="8" s="1"/>
  <c r="J99" i="8"/>
  <c r="M99" i="8" s="1"/>
  <c r="J98" i="8"/>
  <c r="M98" i="8" s="1"/>
  <c r="J97" i="8"/>
  <c r="M97" i="8" s="1"/>
  <c r="J96" i="8"/>
  <c r="M96" i="8" s="1"/>
  <c r="J95" i="8"/>
  <c r="M95" i="8" s="1"/>
  <c r="J94" i="8"/>
  <c r="M94" i="8" s="1"/>
  <c r="J93" i="8"/>
  <c r="M93" i="8" s="1"/>
  <c r="J92" i="8"/>
  <c r="M92" i="8" s="1"/>
  <c r="J91" i="8"/>
  <c r="M91" i="8" s="1"/>
  <c r="J90" i="8"/>
  <c r="M90" i="8" s="1"/>
  <c r="J89" i="8"/>
  <c r="M89" i="8" s="1"/>
  <c r="J88" i="8"/>
  <c r="M88" i="8" s="1"/>
  <c r="J87" i="8"/>
  <c r="M87" i="8" s="1"/>
  <c r="J86" i="8"/>
  <c r="M86" i="8" s="1"/>
  <c r="J85" i="8"/>
  <c r="M85" i="8" s="1"/>
  <c r="J84" i="8"/>
  <c r="M84" i="8" s="1"/>
  <c r="J83" i="8"/>
  <c r="M83" i="8" s="1"/>
  <c r="J82" i="8"/>
  <c r="M82" i="8" s="1"/>
  <c r="J81" i="8"/>
  <c r="M81" i="8" s="1"/>
  <c r="J80" i="8"/>
  <c r="M80" i="8" s="1"/>
  <c r="J79" i="8"/>
  <c r="M79" i="8" s="1"/>
  <c r="J78" i="8"/>
  <c r="M78" i="8" s="1"/>
  <c r="J77" i="8"/>
  <c r="M77" i="8" s="1"/>
  <c r="J76" i="8"/>
  <c r="M76" i="8" s="1"/>
  <c r="J75" i="8"/>
  <c r="M75" i="8" s="1"/>
  <c r="J74" i="8"/>
  <c r="M74" i="8" s="1"/>
  <c r="J73" i="8"/>
  <c r="M73" i="8" s="1"/>
  <c r="J72" i="8"/>
  <c r="M72" i="8" s="1"/>
  <c r="J71" i="8"/>
  <c r="M71" i="8" s="1"/>
  <c r="J70" i="8"/>
  <c r="M70" i="8" s="1"/>
  <c r="J69" i="8"/>
  <c r="M69" i="8" s="1"/>
  <c r="J68" i="8"/>
  <c r="M68" i="8" s="1"/>
  <c r="J67" i="8"/>
  <c r="M67" i="8" s="1"/>
  <c r="J66" i="8"/>
  <c r="M66" i="8" s="1"/>
  <c r="J65" i="8"/>
  <c r="M65" i="8" s="1"/>
  <c r="J64" i="8"/>
  <c r="M64" i="8" s="1"/>
  <c r="L63" i="8"/>
  <c r="J63" i="8"/>
  <c r="M63" i="8" s="1"/>
  <c r="L62" i="8"/>
  <c r="J62" i="8"/>
  <c r="M62" i="8" s="1"/>
  <c r="L61" i="8"/>
  <c r="J61" i="8"/>
  <c r="M61" i="8" s="1"/>
  <c r="L60" i="8"/>
  <c r="J60" i="8"/>
  <c r="M60" i="8" s="1"/>
  <c r="L59" i="8"/>
  <c r="J59" i="8"/>
  <c r="M59" i="8" s="1"/>
  <c r="L58" i="8"/>
  <c r="J58" i="8"/>
  <c r="M58" i="8" s="1"/>
  <c r="L57" i="8"/>
  <c r="J57" i="8"/>
  <c r="M57" i="8" s="1"/>
  <c r="L56" i="8"/>
  <c r="J56" i="8"/>
  <c r="M56" i="8" s="1"/>
  <c r="L55" i="8"/>
  <c r="J55" i="8"/>
  <c r="M55" i="8" s="1"/>
  <c r="L54" i="8"/>
  <c r="J54" i="8"/>
  <c r="M54" i="8" s="1"/>
  <c r="L53" i="8"/>
  <c r="J53" i="8"/>
  <c r="M53" i="8" s="1"/>
  <c r="L52" i="8"/>
  <c r="J52" i="8"/>
  <c r="M52" i="8" s="1"/>
  <c r="L51" i="8"/>
  <c r="J51" i="8"/>
  <c r="M51" i="8" s="1"/>
  <c r="L50" i="8"/>
  <c r="J50" i="8"/>
  <c r="M50" i="8" s="1"/>
  <c r="L49" i="8"/>
  <c r="J49" i="8"/>
  <c r="M49" i="8" s="1"/>
  <c r="L48" i="8"/>
  <c r="J48" i="8"/>
  <c r="M48" i="8" s="1"/>
  <c r="L47" i="8"/>
  <c r="J47" i="8"/>
  <c r="M47" i="8" s="1"/>
  <c r="L46" i="8"/>
  <c r="J46" i="8"/>
  <c r="M46" i="8" s="1"/>
  <c r="L45" i="8"/>
  <c r="J45" i="8"/>
  <c r="M45" i="8" s="1"/>
  <c r="L44" i="8"/>
  <c r="J44" i="8"/>
  <c r="M44" i="8" s="1"/>
  <c r="L43" i="8"/>
  <c r="J43" i="8"/>
  <c r="M43" i="8" s="1"/>
  <c r="L42" i="8"/>
  <c r="J42" i="8"/>
  <c r="M42" i="8" s="1"/>
  <c r="L41" i="8"/>
  <c r="J41" i="8"/>
  <c r="M41" i="8" s="1"/>
  <c r="L40" i="8"/>
  <c r="J40" i="8"/>
  <c r="M40" i="8" s="1"/>
  <c r="L39" i="8"/>
  <c r="J39" i="8"/>
  <c r="M39" i="8" s="1"/>
  <c r="L38" i="8"/>
  <c r="J38" i="8"/>
  <c r="M38" i="8" s="1"/>
  <c r="L37" i="8"/>
  <c r="J37" i="8"/>
  <c r="M37" i="8" s="1"/>
  <c r="L36" i="8"/>
  <c r="J36" i="8"/>
  <c r="M36" i="8" s="1"/>
  <c r="L35" i="8"/>
  <c r="J35" i="8"/>
  <c r="M35" i="8" s="1"/>
  <c r="L34" i="8"/>
  <c r="J34" i="8"/>
  <c r="M34" i="8" s="1"/>
  <c r="L33" i="8"/>
  <c r="J33" i="8"/>
  <c r="M33" i="8" s="1"/>
  <c r="L32" i="8"/>
  <c r="J32" i="8"/>
  <c r="M32" i="8" s="1"/>
  <c r="L31" i="8"/>
  <c r="J31" i="8"/>
  <c r="M31" i="8" s="1"/>
  <c r="L30" i="8"/>
  <c r="J30" i="8"/>
  <c r="M30" i="8" s="1"/>
  <c r="L29" i="8"/>
  <c r="J29" i="8"/>
  <c r="M29" i="8" s="1"/>
  <c r="L28" i="8"/>
  <c r="J28" i="8"/>
  <c r="M28" i="8" s="1"/>
  <c r="L27" i="8"/>
  <c r="J27" i="8"/>
  <c r="M27" i="8" s="1"/>
  <c r="L26" i="8"/>
  <c r="J26" i="8"/>
  <c r="M26" i="8" s="1"/>
  <c r="L25" i="8"/>
  <c r="J25" i="8"/>
  <c r="M25" i="8" s="1"/>
  <c r="L24" i="8"/>
  <c r="J24" i="8"/>
  <c r="M24" i="8" s="1"/>
  <c r="L23" i="8"/>
  <c r="J23" i="8"/>
  <c r="M23" i="8" s="1"/>
  <c r="L22" i="8"/>
  <c r="J22" i="8"/>
  <c r="M22" i="8" s="1"/>
  <c r="L21" i="8"/>
  <c r="J21" i="8"/>
  <c r="M21" i="8" s="1"/>
  <c r="L20" i="8"/>
  <c r="J20" i="8"/>
  <c r="M20" i="8" s="1"/>
  <c r="L19" i="8"/>
  <c r="M19" i="8"/>
  <c r="J19" i="8"/>
  <c r="L18" i="8"/>
  <c r="M18" i="8"/>
  <c r="J18" i="8"/>
  <c r="L17" i="8"/>
  <c r="M17" i="8"/>
  <c r="J17" i="8"/>
  <c r="L16" i="8"/>
  <c r="J16" i="8"/>
  <c r="M16" i="8" s="1"/>
  <c r="L15" i="8"/>
  <c r="M15" i="8"/>
  <c r="J15" i="8"/>
  <c r="L14" i="8"/>
  <c r="M14" i="8"/>
  <c r="J14" i="8"/>
  <c r="L13" i="8"/>
  <c r="M13" i="8"/>
  <c r="J13" i="8"/>
  <c r="L12" i="8"/>
  <c r="J12" i="8"/>
  <c r="M12" i="8" s="1"/>
  <c r="L11" i="8"/>
  <c r="M11" i="8"/>
  <c r="J11" i="8"/>
  <c r="L10" i="8"/>
  <c r="M10" i="8"/>
  <c r="J10" i="8"/>
  <c r="L9" i="8"/>
  <c r="M9" i="8"/>
  <c r="J9" i="8"/>
  <c r="L8" i="8"/>
  <c r="J8" i="8"/>
  <c r="M8" i="8" s="1"/>
  <c r="L7" i="8"/>
  <c r="J7" i="8"/>
  <c r="M7" i="8" s="1"/>
  <c r="L6" i="8"/>
  <c r="J6" i="8"/>
  <c r="M6" i="8" s="1"/>
  <c r="J5" i="8"/>
  <c r="M5" i="8" s="1"/>
  <c r="L4" i="8"/>
  <c r="J4" i="8"/>
  <c r="M4" i="8" s="1"/>
  <c r="H37" i="2" l="1"/>
  <c r="F97" i="2" l="1"/>
  <c r="N9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2" i="2"/>
  <c r="D121" i="4"/>
  <c r="C121" i="4"/>
  <c r="D119" i="4"/>
  <c r="C119" i="4"/>
  <c r="D117" i="4"/>
  <c r="C117" i="4"/>
  <c r="D115" i="4"/>
  <c r="C115" i="4"/>
  <c r="D113" i="4"/>
  <c r="C113" i="4"/>
  <c r="D111" i="4"/>
  <c r="C111" i="4"/>
  <c r="D109" i="4"/>
  <c r="C109" i="4"/>
  <c r="D107" i="4"/>
  <c r="C107" i="4"/>
  <c r="D105" i="4"/>
  <c r="C105" i="4"/>
  <c r="D103" i="4"/>
  <c r="C103" i="4"/>
  <c r="D101" i="4"/>
  <c r="C101" i="4"/>
  <c r="D99" i="4"/>
  <c r="C99" i="4"/>
  <c r="D97" i="4"/>
  <c r="C97" i="4"/>
  <c r="D95" i="4"/>
  <c r="C95" i="4"/>
  <c r="D93" i="4"/>
  <c r="C93" i="4"/>
  <c r="D91" i="4"/>
  <c r="C91" i="4"/>
  <c r="D89" i="4"/>
  <c r="C89" i="4"/>
  <c r="D87" i="4"/>
  <c r="C87" i="4"/>
  <c r="D85" i="4"/>
  <c r="C85" i="4"/>
  <c r="D83" i="4"/>
  <c r="C83" i="4"/>
  <c r="D81" i="4"/>
  <c r="C81" i="4"/>
  <c r="C94" i="4"/>
  <c r="D94" i="4"/>
  <c r="D79" i="4"/>
  <c r="C79" i="4"/>
  <c r="D77" i="4"/>
  <c r="C77" i="4"/>
  <c r="D75" i="4"/>
  <c r="C75" i="4"/>
  <c r="D73" i="4"/>
  <c r="C73" i="4"/>
  <c r="D71" i="4"/>
  <c r="C71" i="4"/>
  <c r="D69" i="4"/>
  <c r="C69" i="4"/>
  <c r="D67" i="4"/>
  <c r="C67" i="4"/>
  <c r="D65" i="4"/>
  <c r="C65" i="4"/>
  <c r="D63" i="4"/>
  <c r="C63" i="4"/>
  <c r="D61" i="4"/>
  <c r="C61" i="4"/>
  <c r="D59" i="4"/>
  <c r="C59" i="4"/>
  <c r="D57" i="4"/>
  <c r="C57" i="4"/>
  <c r="D55" i="4"/>
  <c r="C55" i="4"/>
  <c r="D53" i="4"/>
  <c r="C53" i="4"/>
  <c r="D51" i="4"/>
  <c r="C51" i="4"/>
  <c r="D49" i="4"/>
  <c r="C49" i="4"/>
  <c r="D47" i="4"/>
  <c r="C47" i="4"/>
  <c r="D45" i="4"/>
  <c r="C45" i="4"/>
  <c r="D43" i="4"/>
  <c r="C43" i="4"/>
  <c r="D41" i="4"/>
  <c r="C41" i="4"/>
  <c r="D39" i="4"/>
  <c r="C39" i="4"/>
  <c r="D37" i="4"/>
  <c r="C37" i="4"/>
  <c r="D35" i="4"/>
  <c r="C35" i="4"/>
  <c r="D33" i="4"/>
  <c r="C33" i="4"/>
  <c r="D31" i="4"/>
  <c r="C31" i="4"/>
  <c r="D29" i="4"/>
  <c r="C29" i="4"/>
  <c r="D27" i="4"/>
  <c r="C27" i="4"/>
  <c r="D25" i="4"/>
  <c r="C25" i="4"/>
  <c r="D23" i="4"/>
  <c r="C23" i="4"/>
  <c r="D21" i="4"/>
  <c r="C21" i="4"/>
  <c r="D19" i="4"/>
  <c r="C19" i="4"/>
  <c r="D17" i="4"/>
  <c r="C17" i="4"/>
  <c r="D15" i="4"/>
  <c r="C15" i="4"/>
  <c r="D13" i="4"/>
  <c r="C13" i="4"/>
  <c r="D11" i="4"/>
  <c r="C11" i="4"/>
  <c r="D9" i="4"/>
  <c r="C9" i="4"/>
  <c r="D7" i="4"/>
  <c r="C7" i="4"/>
  <c r="D120" i="4" l="1"/>
  <c r="C120" i="4"/>
  <c r="D118" i="4"/>
  <c r="C118" i="4"/>
  <c r="D116" i="4"/>
  <c r="C116" i="4"/>
  <c r="D114" i="4"/>
  <c r="C114" i="4"/>
  <c r="D112" i="4"/>
  <c r="C112" i="4"/>
  <c r="D110" i="4"/>
  <c r="C110" i="4"/>
  <c r="D108" i="4"/>
  <c r="C108" i="4"/>
  <c r="D106" i="4"/>
  <c r="C106" i="4"/>
  <c r="D104" i="4"/>
  <c r="C104" i="4"/>
  <c r="D102" i="4"/>
  <c r="C102" i="4"/>
  <c r="D100" i="4"/>
  <c r="C100" i="4"/>
  <c r="D98" i="4"/>
  <c r="C98" i="4"/>
  <c r="D96" i="4"/>
  <c r="C96" i="4"/>
  <c r="D92" i="4"/>
  <c r="C92" i="4"/>
  <c r="D90" i="4"/>
  <c r="C90" i="4"/>
  <c r="D88" i="4"/>
  <c r="C88" i="4"/>
  <c r="D86" i="4"/>
  <c r="C86" i="4"/>
  <c r="D84" i="4"/>
  <c r="C84" i="4"/>
  <c r="D82" i="4"/>
  <c r="C82" i="4"/>
  <c r="D80" i="4"/>
  <c r="C80" i="4"/>
  <c r="D78" i="4"/>
  <c r="C78" i="4"/>
  <c r="D76" i="4"/>
  <c r="C76" i="4"/>
  <c r="D74" i="4"/>
  <c r="C74" i="4"/>
  <c r="D72" i="4"/>
  <c r="C72" i="4"/>
  <c r="D70" i="4"/>
  <c r="C70" i="4"/>
  <c r="D68" i="4"/>
  <c r="C68" i="4"/>
  <c r="D66" i="4"/>
  <c r="C66" i="4"/>
  <c r="D64" i="4"/>
  <c r="C64" i="4"/>
  <c r="D62" i="4"/>
  <c r="C62" i="4"/>
  <c r="D60" i="4"/>
  <c r="C60" i="4"/>
  <c r="D58" i="4"/>
  <c r="C58" i="4"/>
  <c r="D56" i="4"/>
  <c r="C56" i="4"/>
  <c r="D54" i="4"/>
  <c r="C54" i="4"/>
  <c r="D52" i="4"/>
  <c r="C52" i="4"/>
  <c r="D50" i="4"/>
  <c r="C50" i="4"/>
  <c r="D48" i="4"/>
  <c r="C48" i="4"/>
  <c r="D46" i="4"/>
  <c r="C46" i="4"/>
  <c r="D44" i="4"/>
  <c r="C44" i="4"/>
  <c r="D42" i="4"/>
  <c r="C42" i="4"/>
  <c r="D40" i="4"/>
  <c r="C40" i="4"/>
  <c r="D38" i="4"/>
  <c r="C38" i="4"/>
  <c r="D36" i="4"/>
  <c r="C36" i="4"/>
  <c r="D34" i="4"/>
  <c r="C34" i="4"/>
  <c r="D32" i="4"/>
  <c r="C32" i="4"/>
  <c r="D30" i="4"/>
  <c r="C30" i="4"/>
  <c r="D28" i="4"/>
  <c r="C28" i="4"/>
  <c r="D26" i="4"/>
  <c r="C26" i="4"/>
  <c r="D24" i="4"/>
  <c r="C24" i="4"/>
  <c r="D22" i="4"/>
  <c r="C22" i="4"/>
  <c r="D20" i="4"/>
  <c r="C20" i="4"/>
  <c r="D18" i="4"/>
  <c r="C18" i="4"/>
  <c r="D16" i="4"/>
  <c r="C16" i="4"/>
  <c r="D14" i="4"/>
  <c r="C14" i="4"/>
  <c r="D12" i="4"/>
  <c r="C12" i="4"/>
  <c r="D8" i="4"/>
  <c r="C8" i="4"/>
  <c r="D6" i="4"/>
  <c r="C6" i="4"/>
  <c r="D10" i="4"/>
  <c r="C10" i="4"/>
  <c r="C4" i="4"/>
  <c r="C5" i="4" s="1"/>
  <c r="D4" i="4"/>
  <c r="D5" i="4" s="1"/>
  <c r="C3" i="4"/>
  <c r="D3" i="4"/>
  <c r="D2" i="4"/>
  <c r="C2" i="4"/>
  <c r="K2" i="2"/>
  <c r="E3" i="4" s="1"/>
  <c r="K3" i="2"/>
  <c r="K4" i="2"/>
  <c r="K5" i="2"/>
  <c r="K6" i="2"/>
  <c r="E6" i="4" s="1"/>
  <c r="K7" i="2"/>
  <c r="K8" i="2"/>
  <c r="K9" i="2"/>
  <c r="E9" i="4" s="1"/>
  <c r="K10" i="2"/>
  <c r="K11" i="2"/>
  <c r="E11" i="4" s="1"/>
  <c r="K12" i="2"/>
  <c r="K13" i="2"/>
  <c r="E13" i="4" s="1"/>
  <c r="K14" i="2"/>
  <c r="K15" i="2"/>
  <c r="E15" i="4" s="1"/>
  <c r="K16" i="2"/>
  <c r="K17" i="2"/>
  <c r="E17" i="4" s="1"/>
  <c r="K18" i="2"/>
  <c r="K19" i="2"/>
  <c r="E19" i="4" s="1"/>
  <c r="K20" i="2"/>
  <c r="K21" i="2"/>
  <c r="E21" i="4" s="1"/>
  <c r="K22" i="2"/>
  <c r="K23" i="2"/>
  <c r="E23" i="4" s="1"/>
  <c r="K24" i="2"/>
  <c r="K25" i="2"/>
  <c r="E25" i="4" s="1"/>
  <c r="K26" i="2"/>
  <c r="K27" i="2"/>
  <c r="E27" i="4" s="1"/>
  <c r="K28" i="2"/>
  <c r="K29" i="2"/>
  <c r="E29" i="4" s="1"/>
  <c r="K30" i="2"/>
  <c r="K31" i="2"/>
  <c r="E31" i="4" s="1"/>
  <c r="K32" i="2"/>
  <c r="K33" i="2"/>
  <c r="E33" i="4" s="1"/>
  <c r="K34" i="2"/>
  <c r="K35" i="2"/>
  <c r="E35" i="4" s="1"/>
  <c r="K36" i="2"/>
  <c r="K37" i="2"/>
  <c r="E37" i="4" s="1"/>
  <c r="K38" i="2"/>
  <c r="K39" i="2"/>
  <c r="E39" i="4" s="1"/>
  <c r="K40" i="2"/>
  <c r="K41" i="2"/>
  <c r="E41" i="4" s="1"/>
  <c r="K42" i="2"/>
  <c r="K43" i="2"/>
  <c r="E43" i="4" s="1"/>
  <c r="K44" i="2"/>
  <c r="K45" i="2"/>
  <c r="E45" i="4" s="1"/>
  <c r="K46" i="2"/>
  <c r="K47" i="2"/>
  <c r="E47" i="4" s="1"/>
  <c r="K48" i="2"/>
  <c r="K49" i="2"/>
  <c r="E49" i="4" s="1"/>
  <c r="K50" i="2"/>
  <c r="K51" i="2"/>
  <c r="E51" i="4" s="1"/>
  <c r="K52" i="2"/>
  <c r="K53" i="2"/>
  <c r="E53" i="4" s="1"/>
  <c r="K54" i="2"/>
  <c r="K55" i="2"/>
  <c r="E55" i="4" s="1"/>
  <c r="K56" i="2"/>
  <c r="K57" i="2"/>
  <c r="E57" i="4" s="1"/>
  <c r="K58" i="2"/>
  <c r="K59" i="2"/>
  <c r="E59" i="4" s="1"/>
  <c r="K60" i="2"/>
  <c r="K61" i="2"/>
  <c r="E61" i="4" s="1"/>
  <c r="K62" i="2"/>
  <c r="K63" i="2"/>
  <c r="E63" i="4" s="1"/>
  <c r="K64" i="2"/>
  <c r="K65" i="2"/>
  <c r="E65" i="4" s="1"/>
  <c r="K66" i="2"/>
  <c r="K67" i="2"/>
  <c r="E67" i="4" s="1"/>
  <c r="K68" i="2"/>
  <c r="K69" i="2"/>
  <c r="E69" i="4" s="1"/>
  <c r="K70" i="2"/>
  <c r="K71" i="2"/>
  <c r="E71" i="4" s="1"/>
  <c r="K72" i="2"/>
  <c r="K73" i="2"/>
  <c r="E73" i="4" s="1"/>
  <c r="K74" i="2"/>
  <c r="K75" i="2"/>
  <c r="E75" i="4" s="1"/>
  <c r="K76" i="2"/>
  <c r="K77" i="2"/>
  <c r="E77" i="4" s="1"/>
  <c r="K78" i="2"/>
  <c r="K79" i="2"/>
  <c r="E79" i="4" s="1"/>
  <c r="K80" i="2"/>
  <c r="K81" i="2"/>
  <c r="E81" i="4" s="1"/>
  <c r="K82" i="2"/>
  <c r="K83" i="2"/>
  <c r="E83" i="4" s="1"/>
  <c r="K84" i="2"/>
  <c r="K85" i="2"/>
  <c r="E85" i="4" s="1"/>
  <c r="K86" i="2"/>
  <c r="K87" i="2"/>
  <c r="E87" i="4" s="1"/>
  <c r="K88" i="2"/>
  <c r="K89" i="2"/>
  <c r="E89" i="4" s="1"/>
  <c r="K90" i="2"/>
  <c r="K91" i="2"/>
  <c r="E91" i="4" s="1"/>
  <c r="K92" i="2"/>
  <c r="K93" i="2"/>
  <c r="E93" i="4" s="1"/>
  <c r="K94" i="2"/>
  <c r="K95" i="2"/>
  <c r="E95" i="4" s="1"/>
  <c r="K96" i="2"/>
  <c r="K97" i="2"/>
  <c r="E97" i="4" s="1"/>
  <c r="K98" i="2"/>
  <c r="K99" i="2"/>
  <c r="E99" i="4" s="1"/>
  <c r="K100" i="2"/>
  <c r="K101" i="2"/>
  <c r="E101" i="4" s="1"/>
  <c r="K102" i="2"/>
  <c r="K103" i="2"/>
  <c r="E103" i="4" s="1"/>
  <c r="K104" i="2"/>
  <c r="K105" i="2"/>
  <c r="E105" i="4" s="1"/>
  <c r="K106" i="2"/>
  <c r="K107" i="2"/>
  <c r="E107" i="4" s="1"/>
  <c r="K108" i="2"/>
  <c r="K109" i="2"/>
  <c r="E109" i="4" s="1"/>
  <c r="K110" i="2"/>
  <c r="K111" i="2"/>
  <c r="E111" i="4" s="1"/>
  <c r="K112" i="2"/>
  <c r="K113" i="2"/>
  <c r="E113" i="4" s="1"/>
  <c r="K114" i="2"/>
  <c r="K115" i="2"/>
  <c r="E115" i="4" s="1"/>
  <c r="K116" i="2"/>
  <c r="K117" i="2"/>
  <c r="E117" i="4" s="1"/>
  <c r="K118" i="2"/>
  <c r="K119" i="2"/>
  <c r="E119" i="4" s="1"/>
  <c r="K120" i="2"/>
  <c r="K121" i="2"/>
  <c r="E121" i="4" s="1"/>
  <c r="Q150" i="3"/>
  <c r="P150" i="3"/>
  <c r="K150" i="3"/>
  <c r="J150" i="3"/>
  <c r="H150" i="3"/>
  <c r="I150" i="3" s="1"/>
  <c r="Q149" i="3"/>
  <c r="P149" i="3"/>
  <c r="K149" i="3"/>
  <c r="H149" i="3"/>
  <c r="Q148" i="3"/>
  <c r="P148" i="3"/>
  <c r="K148" i="3"/>
  <c r="J148" i="3"/>
  <c r="H148" i="3"/>
  <c r="I148" i="3" s="1"/>
  <c r="Q147" i="3"/>
  <c r="P147" i="3"/>
  <c r="K147" i="3"/>
  <c r="H147" i="3"/>
  <c r="Q146" i="3"/>
  <c r="P146" i="3"/>
  <c r="K146" i="3"/>
  <c r="H146" i="3"/>
  <c r="I146" i="3" s="1"/>
  <c r="Q145" i="3"/>
  <c r="P145" i="3"/>
  <c r="K145" i="3"/>
  <c r="H145" i="3"/>
  <c r="Q144" i="3"/>
  <c r="P144" i="3"/>
  <c r="K144" i="3"/>
  <c r="H144" i="3"/>
  <c r="I144" i="3" s="1"/>
  <c r="Q143" i="3"/>
  <c r="P143" i="3"/>
  <c r="K143" i="3"/>
  <c r="H143" i="3"/>
  <c r="Q142" i="3"/>
  <c r="P142" i="3"/>
  <c r="K142" i="3"/>
  <c r="J142" i="3"/>
  <c r="H142" i="3"/>
  <c r="I142" i="3" s="1"/>
  <c r="Q141" i="3"/>
  <c r="P141" i="3"/>
  <c r="K141" i="3"/>
  <c r="H141" i="3"/>
  <c r="Q140" i="3"/>
  <c r="P140" i="3"/>
  <c r="K140" i="3"/>
  <c r="J140" i="3"/>
  <c r="H140" i="3"/>
  <c r="I140" i="3" s="1"/>
  <c r="Q139" i="3"/>
  <c r="P139" i="3"/>
  <c r="K139" i="3"/>
  <c r="H139" i="3"/>
  <c r="Q138" i="3"/>
  <c r="P138" i="3"/>
  <c r="K138" i="3"/>
  <c r="J138" i="3"/>
  <c r="H138" i="3"/>
  <c r="I138" i="3" s="1"/>
  <c r="Q137" i="3"/>
  <c r="P137" i="3"/>
  <c r="K137" i="3"/>
  <c r="H137" i="3"/>
  <c r="Q136" i="3"/>
  <c r="P136" i="3"/>
  <c r="K136" i="3"/>
  <c r="H136" i="3"/>
  <c r="I136" i="3" s="1"/>
  <c r="Q135" i="3"/>
  <c r="P135" i="3"/>
  <c r="K135" i="3"/>
  <c r="H135" i="3"/>
  <c r="Q134" i="3"/>
  <c r="P134" i="3"/>
  <c r="K134" i="3"/>
  <c r="J134" i="3"/>
  <c r="H134" i="3"/>
  <c r="I134" i="3" s="1"/>
  <c r="Q133" i="3"/>
  <c r="P133" i="3"/>
  <c r="K133" i="3"/>
  <c r="H133" i="3"/>
  <c r="Q132" i="3"/>
  <c r="P132" i="3"/>
  <c r="K132" i="3"/>
  <c r="H132" i="3"/>
  <c r="I132" i="3" s="1"/>
  <c r="Q131" i="3"/>
  <c r="P131" i="3"/>
  <c r="K131" i="3"/>
  <c r="H131" i="3"/>
  <c r="Q130" i="3"/>
  <c r="P130" i="3"/>
  <c r="K130" i="3"/>
  <c r="J130" i="3"/>
  <c r="H130" i="3"/>
  <c r="I130" i="3" s="1"/>
  <c r="Q129" i="3"/>
  <c r="P129" i="3"/>
  <c r="K129" i="3"/>
  <c r="H129" i="3"/>
  <c r="Q128" i="3"/>
  <c r="P128" i="3"/>
  <c r="K128" i="3"/>
  <c r="H128" i="3"/>
  <c r="I128" i="3" s="1"/>
  <c r="Q127" i="3"/>
  <c r="P127" i="3"/>
  <c r="K127" i="3"/>
  <c r="H127" i="3"/>
  <c r="Q126" i="3"/>
  <c r="P126" i="3"/>
  <c r="K126" i="3"/>
  <c r="J126" i="3"/>
  <c r="H126" i="3"/>
  <c r="I126" i="3" s="1"/>
  <c r="Q125" i="3"/>
  <c r="P125" i="3"/>
  <c r="K125" i="3"/>
  <c r="H125" i="3"/>
  <c r="Q124" i="3"/>
  <c r="P124" i="3"/>
  <c r="K124" i="3"/>
  <c r="H124" i="3"/>
  <c r="I124" i="3" s="1"/>
  <c r="Q123" i="3"/>
  <c r="P123" i="3"/>
  <c r="K123" i="3"/>
  <c r="H123" i="3"/>
  <c r="Q122" i="3"/>
  <c r="P122" i="3"/>
  <c r="K122" i="3"/>
  <c r="J122" i="3"/>
  <c r="H122" i="3"/>
  <c r="I122" i="3" s="1"/>
  <c r="Q121" i="3"/>
  <c r="P121" i="3"/>
  <c r="K121" i="3"/>
  <c r="H121" i="3"/>
  <c r="Q120" i="3"/>
  <c r="P120" i="3"/>
  <c r="K120" i="3"/>
  <c r="H120" i="3"/>
  <c r="I120" i="3" s="1"/>
  <c r="Q119" i="3"/>
  <c r="P119" i="3"/>
  <c r="K119" i="3"/>
  <c r="H119" i="3"/>
  <c r="Q118" i="3"/>
  <c r="P118" i="3"/>
  <c r="K118" i="3"/>
  <c r="J118" i="3"/>
  <c r="H118" i="3"/>
  <c r="I118" i="3" s="1"/>
  <c r="Q117" i="3"/>
  <c r="P117" i="3"/>
  <c r="K117" i="3"/>
  <c r="H117" i="3"/>
  <c r="J117" i="3" s="1"/>
  <c r="Q116" i="3"/>
  <c r="P116" i="3"/>
  <c r="K116" i="3"/>
  <c r="H116" i="3"/>
  <c r="I116" i="3" s="1"/>
  <c r="Q115" i="3"/>
  <c r="P115" i="3"/>
  <c r="K115" i="3"/>
  <c r="H115" i="3"/>
  <c r="J115" i="3" s="1"/>
  <c r="Q114" i="3"/>
  <c r="P114" i="3"/>
  <c r="K114" i="3"/>
  <c r="J114" i="3"/>
  <c r="H114" i="3"/>
  <c r="I114" i="3" s="1"/>
  <c r="Q113" i="3"/>
  <c r="P113" i="3"/>
  <c r="K113" i="3"/>
  <c r="H113" i="3"/>
  <c r="J113" i="3" s="1"/>
  <c r="Q112" i="3"/>
  <c r="P112" i="3"/>
  <c r="K112" i="3"/>
  <c r="H112" i="3"/>
  <c r="I112" i="3" s="1"/>
  <c r="Q111" i="3"/>
  <c r="P111" i="3"/>
  <c r="K111" i="3"/>
  <c r="H111" i="3"/>
  <c r="J111" i="3" s="1"/>
  <c r="Q110" i="3"/>
  <c r="P110" i="3"/>
  <c r="K110" i="3"/>
  <c r="J110" i="3"/>
  <c r="H110" i="3"/>
  <c r="I110" i="3" s="1"/>
  <c r="Q109" i="3"/>
  <c r="P109" i="3"/>
  <c r="K109" i="3"/>
  <c r="H109" i="3"/>
  <c r="J109" i="3" s="1"/>
  <c r="Q108" i="3"/>
  <c r="P108" i="3"/>
  <c r="K108" i="3"/>
  <c r="H108" i="3"/>
  <c r="I108" i="3" s="1"/>
  <c r="Q107" i="3"/>
  <c r="P107" i="3"/>
  <c r="K107" i="3"/>
  <c r="H107" i="3"/>
  <c r="J107" i="3" s="1"/>
  <c r="Q106" i="3"/>
  <c r="P106" i="3"/>
  <c r="K106" i="3"/>
  <c r="J106" i="3"/>
  <c r="H106" i="3"/>
  <c r="I106" i="3" s="1"/>
  <c r="Q105" i="3"/>
  <c r="P105" i="3"/>
  <c r="K105" i="3"/>
  <c r="H105" i="3"/>
  <c r="J105" i="3" s="1"/>
  <c r="Q104" i="3"/>
  <c r="P104" i="3"/>
  <c r="K104" i="3"/>
  <c r="H104" i="3"/>
  <c r="I104" i="3" s="1"/>
  <c r="Q103" i="3"/>
  <c r="P103" i="3"/>
  <c r="K103" i="3"/>
  <c r="H103" i="3"/>
  <c r="J103" i="3" s="1"/>
  <c r="Q102" i="3"/>
  <c r="P102" i="3"/>
  <c r="K102" i="3"/>
  <c r="J102" i="3"/>
  <c r="H102" i="3"/>
  <c r="I102" i="3" s="1"/>
  <c r="Q101" i="3"/>
  <c r="P101" i="3"/>
  <c r="K101" i="3"/>
  <c r="H101" i="3"/>
  <c r="J101" i="3" s="1"/>
  <c r="Q100" i="3"/>
  <c r="P100" i="3"/>
  <c r="K100" i="3"/>
  <c r="H100" i="3"/>
  <c r="I100" i="3" s="1"/>
  <c r="Q99" i="3"/>
  <c r="P99" i="3"/>
  <c r="K99" i="3"/>
  <c r="H99" i="3"/>
  <c r="J99" i="3" s="1"/>
  <c r="Q98" i="3"/>
  <c r="P98" i="3"/>
  <c r="K98" i="3"/>
  <c r="J98" i="3"/>
  <c r="H98" i="3"/>
  <c r="I98" i="3" s="1"/>
  <c r="Q97" i="3"/>
  <c r="P97" i="3"/>
  <c r="K97" i="3"/>
  <c r="H97" i="3"/>
  <c r="J97" i="3" s="1"/>
  <c r="Q96" i="3"/>
  <c r="P96" i="3"/>
  <c r="K96" i="3"/>
  <c r="H96" i="3"/>
  <c r="I96" i="3" s="1"/>
  <c r="Q95" i="3"/>
  <c r="P95" i="3"/>
  <c r="K95" i="3"/>
  <c r="H95" i="3"/>
  <c r="J95" i="3" s="1"/>
  <c r="Q94" i="3"/>
  <c r="P94" i="3"/>
  <c r="K94" i="3"/>
  <c r="J94" i="3"/>
  <c r="H94" i="3"/>
  <c r="I94" i="3" s="1"/>
  <c r="Q93" i="3"/>
  <c r="P93" i="3"/>
  <c r="K93" i="3"/>
  <c r="H93" i="3"/>
  <c r="J93" i="3" s="1"/>
  <c r="Q92" i="3"/>
  <c r="P92" i="3"/>
  <c r="K92" i="3"/>
  <c r="H92" i="3"/>
  <c r="I92" i="3" s="1"/>
  <c r="Q91" i="3"/>
  <c r="P91" i="3"/>
  <c r="K91" i="3"/>
  <c r="H91" i="3"/>
  <c r="J91" i="3" s="1"/>
  <c r="Q90" i="3"/>
  <c r="P90" i="3"/>
  <c r="K90" i="3"/>
  <c r="J90" i="3"/>
  <c r="H90" i="3"/>
  <c r="I90" i="3" s="1"/>
  <c r="Q89" i="3"/>
  <c r="P89" i="3"/>
  <c r="K89" i="3"/>
  <c r="H89" i="3"/>
  <c r="J89" i="3" s="1"/>
  <c r="Q88" i="3"/>
  <c r="P88" i="3"/>
  <c r="K88" i="3"/>
  <c r="H88" i="3"/>
  <c r="I88" i="3" s="1"/>
  <c r="Q87" i="3"/>
  <c r="P87" i="3"/>
  <c r="K87" i="3"/>
  <c r="H87" i="3"/>
  <c r="J87" i="3" s="1"/>
  <c r="Q86" i="3"/>
  <c r="P86" i="3"/>
  <c r="K86" i="3"/>
  <c r="J86" i="3"/>
  <c r="H86" i="3"/>
  <c r="I86" i="3" s="1"/>
  <c r="Q85" i="3"/>
  <c r="P85" i="3"/>
  <c r="K85" i="3"/>
  <c r="H85" i="3"/>
  <c r="J85" i="3" s="1"/>
  <c r="Q84" i="3"/>
  <c r="P84" i="3"/>
  <c r="K84" i="3"/>
  <c r="H84" i="3"/>
  <c r="I84" i="3" s="1"/>
  <c r="Q83" i="3"/>
  <c r="P83" i="3"/>
  <c r="K83" i="3"/>
  <c r="H83" i="3"/>
  <c r="J83" i="3" s="1"/>
  <c r="Q82" i="3"/>
  <c r="P82" i="3"/>
  <c r="K82" i="3"/>
  <c r="J82" i="3"/>
  <c r="H82" i="3"/>
  <c r="I82" i="3" s="1"/>
  <c r="Q81" i="3"/>
  <c r="P81" i="3"/>
  <c r="K81" i="3"/>
  <c r="H81" i="3"/>
  <c r="J81" i="3" s="1"/>
  <c r="Q80" i="3"/>
  <c r="P80" i="3"/>
  <c r="K80" i="3"/>
  <c r="H80" i="3"/>
  <c r="I80" i="3" s="1"/>
  <c r="Q79" i="3"/>
  <c r="P79" i="3"/>
  <c r="K79" i="3"/>
  <c r="H79" i="3"/>
  <c r="J79" i="3" s="1"/>
  <c r="Q78" i="3"/>
  <c r="P78" i="3"/>
  <c r="K78" i="3"/>
  <c r="J78" i="3"/>
  <c r="H78" i="3"/>
  <c r="I78" i="3" s="1"/>
  <c r="Q77" i="3"/>
  <c r="P77" i="3"/>
  <c r="K77" i="3"/>
  <c r="H77" i="3"/>
  <c r="J77" i="3" s="1"/>
  <c r="Q76" i="3"/>
  <c r="P76" i="3"/>
  <c r="K76" i="3"/>
  <c r="H76" i="3"/>
  <c r="I76" i="3" s="1"/>
  <c r="Q75" i="3"/>
  <c r="P75" i="3"/>
  <c r="K75" i="3"/>
  <c r="H75" i="3"/>
  <c r="J75" i="3" s="1"/>
  <c r="Q74" i="3"/>
  <c r="P74" i="3"/>
  <c r="K74" i="3"/>
  <c r="J74" i="3"/>
  <c r="H74" i="3"/>
  <c r="I74" i="3" s="1"/>
  <c r="Q73" i="3"/>
  <c r="P73" i="3"/>
  <c r="K73" i="3"/>
  <c r="H73" i="3"/>
  <c r="J73" i="3" s="1"/>
  <c r="Q72" i="3"/>
  <c r="P72" i="3"/>
  <c r="K72" i="3"/>
  <c r="H72" i="3"/>
  <c r="I72" i="3" s="1"/>
  <c r="Q71" i="3"/>
  <c r="P71" i="3"/>
  <c r="K71" i="3"/>
  <c r="H71" i="3"/>
  <c r="J71" i="3" s="1"/>
  <c r="Q70" i="3"/>
  <c r="P70" i="3"/>
  <c r="K70" i="3"/>
  <c r="J70" i="3"/>
  <c r="H70" i="3"/>
  <c r="I70" i="3" s="1"/>
  <c r="Q69" i="3"/>
  <c r="P69" i="3"/>
  <c r="K69" i="3"/>
  <c r="H69" i="3"/>
  <c r="J69" i="3" s="1"/>
  <c r="Q68" i="3"/>
  <c r="P68" i="3"/>
  <c r="K68" i="3"/>
  <c r="H68" i="3"/>
  <c r="I68" i="3" s="1"/>
  <c r="Q67" i="3"/>
  <c r="P67" i="3"/>
  <c r="K67" i="3"/>
  <c r="H67" i="3"/>
  <c r="J67" i="3" s="1"/>
  <c r="Q66" i="3"/>
  <c r="P66" i="3"/>
  <c r="K66" i="3"/>
  <c r="J66" i="3"/>
  <c r="H66" i="3"/>
  <c r="I66" i="3" s="1"/>
  <c r="Q65" i="3"/>
  <c r="P65" i="3"/>
  <c r="K65" i="3"/>
  <c r="H65" i="3"/>
  <c r="J65" i="3" s="1"/>
  <c r="Q64" i="3"/>
  <c r="P64" i="3"/>
  <c r="K64" i="3"/>
  <c r="H64" i="3"/>
  <c r="I64" i="3" s="1"/>
  <c r="Q63" i="3"/>
  <c r="P63" i="3"/>
  <c r="K63" i="3"/>
  <c r="H63" i="3"/>
  <c r="J63" i="3" s="1"/>
  <c r="Q62" i="3"/>
  <c r="P62" i="3"/>
  <c r="K62" i="3"/>
  <c r="J62" i="3"/>
  <c r="H62" i="3"/>
  <c r="I62" i="3" s="1"/>
  <c r="Q61" i="3"/>
  <c r="P61" i="3"/>
  <c r="K61" i="3"/>
  <c r="H61" i="3"/>
  <c r="J61" i="3" s="1"/>
  <c r="Q60" i="3"/>
  <c r="P60" i="3"/>
  <c r="K60" i="3"/>
  <c r="H60" i="3"/>
  <c r="I60" i="3" s="1"/>
  <c r="Q59" i="3"/>
  <c r="P59" i="3"/>
  <c r="K59" i="3"/>
  <c r="H59" i="3"/>
  <c r="J59" i="3" s="1"/>
  <c r="Q58" i="3"/>
  <c r="P58" i="3"/>
  <c r="K58" i="3"/>
  <c r="J58" i="3"/>
  <c r="H58" i="3"/>
  <c r="I58" i="3" s="1"/>
  <c r="Q57" i="3"/>
  <c r="P57" i="3"/>
  <c r="K57" i="3"/>
  <c r="H57" i="3"/>
  <c r="J57" i="3" s="1"/>
  <c r="Q56" i="3"/>
  <c r="P56" i="3"/>
  <c r="K56" i="3"/>
  <c r="H56" i="3"/>
  <c r="I56" i="3" s="1"/>
  <c r="Q55" i="3"/>
  <c r="P55" i="3"/>
  <c r="K55" i="3"/>
  <c r="H55" i="3"/>
  <c r="J55" i="3" s="1"/>
  <c r="Q54" i="3"/>
  <c r="P54" i="3"/>
  <c r="K54" i="3"/>
  <c r="J54" i="3"/>
  <c r="H54" i="3"/>
  <c r="I54" i="3" s="1"/>
  <c r="Q53" i="3"/>
  <c r="P53" i="3"/>
  <c r="K53" i="3"/>
  <c r="H53" i="3"/>
  <c r="J53" i="3" s="1"/>
  <c r="Q52" i="3"/>
  <c r="P52" i="3"/>
  <c r="K52" i="3"/>
  <c r="H52" i="3"/>
  <c r="I52" i="3" s="1"/>
  <c r="Q51" i="3"/>
  <c r="P51" i="3"/>
  <c r="K51" i="3"/>
  <c r="H51" i="3"/>
  <c r="J51" i="3" s="1"/>
  <c r="Q50" i="3"/>
  <c r="P50" i="3"/>
  <c r="K50" i="3"/>
  <c r="J50" i="3"/>
  <c r="H50" i="3"/>
  <c r="I50" i="3" s="1"/>
  <c r="Q49" i="3"/>
  <c r="P49" i="3"/>
  <c r="K49" i="3"/>
  <c r="H49" i="3"/>
  <c r="J49" i="3" s="1"/>
  <c r="Q48" i="3"/>
  <c r="P48" i="3"/>
  <c r="K48" i="3"/>
  <c r="H48" i="3"/>
  <c r="I48" i="3" s="1"/>
  <c r="Q47" i="3"/>
  <c r="P47" i="3"/>
  <c r="K47" i="3"/>
  <c r="H47" i="3"/>
  <c r="J47" i="3" s="1"/>
  <c r="Q46" i="3"/>
  <c r="P46" i="3"/>
  <c r="K46" i="3"/>
  <c r="J46" i="3"/>
  <c r="H46" i="3"/>
  <c r="I46" i="3" s="1"/>
  <c r="Q45" i="3"/>
  <c r="P45" i="3"/>
  <c r="K45" i="3"/>
  <c r="H45" i="3"/>
  <c r="J45" i="3" s="1"/>
  <c r="Q44" i="3"/>
  <c r="P44" i="3"/>
  <c r="K44" i="3"/>
  <c r="H44" i="3"/>
  <c r="I44" i="3" s="1"/>
  <c r="Q43" i="3"/>
  <c r="P43" i="3"/>
  <c r="K43" i="3"/>
  <c r="H43" i="3"/>
  <c r="J43" i="3" s="1"/>
  <c r="Q42" i="3"/>
  <c r="P42" i="3"/>
  <c r="K42" i="3"/>
  <c r="J42" i="3"/>
  <c r="H42" i="3"/>
  <c r="I42" i="3" s="1"/>
  <c r="Q41" i="3"/>
  <c r="P41" i="3"/>
  <c r="K41" i="3"/>
  <c r="H41" i="3"/>
  <c r="J41" i="3" s="1"/>
  <c r="Q40" i="3"/>
  <c r="P40" i="3"/>
  <c r="K40" i="3"/>
  <c r="H40" i="3"/>
  <c r="I40" i="3" s="1"/>
  <c r="Q39" i="3"/>
  <c r="P39" i="3"/>
  <c r="K39" i="3"/>
  <c r="H39" i="3"/>
  <c r="J39" i="3" s="1"/>
  <c r="Q38" i="3"/>
  <c r="P38" i="3"/>
  <c r="K38" i="3"/>
  <c r="J38" i="3"/>
  <c r="H38" i="3"/>
  <c r="I38" i="3" s="1"/>
  <c r="Q37" i="3"/>
  <c r="P37" i="3"/>
  <c r="K37" i="3"/>
  <c r="H37" i="3"/>
  <c r="J37" i="3" s="1"/>
  <c r="Q36" i="3"/>
  <c r="P36" i="3"/>
  <c r="K36" i="3"/>
  <c r="H36" i="3"/>
  <c r="I36" i="3" s="1"/>
  <c r="Q35" i="3"/>
  <c r="P35" i="3"/>
  <c r="K35" i="3"/>
  <c r="H35" i="3"/>
  <c r="J35" i="3" s="1"/>
  <c r="Q34" i="3"/>
  <c r="P34" i="3"/>
  <c r="K34" i="3"/>
  <c r="J34" i="3"/>
  <c r="H34" i="3"/>
  <c r="I34" i="3" s="1"/>
  <c r="Q33" i="3"/>
  <c r="P33" i="3"/>
  <c r="K33" i="3"/>
  <c r="H33" i="3"/>
  <c r="J33" i="3" s="1"/>
  <c r="Q32" i="3"/>
  <c r="P32" i="3"/>
  <c r="K32" i="3"/>
  <c r="H32" i="3"/>
  <c r="I32" i="3" s="1"/>
  <c r="Q31" i="3"/>
  <c r="P31" i="3"/>
  <c r="K31" i="3"/>
  <c r="H31" i="3"/>
  <c r="J31" i="3" s="1"/>
  <c r="Q30" i="3"/>
  <c r="P30" i="3"/>
  <c r="K30" i="3"/>
  <c r="J30" i="3"/>
  <c r="H30" i="3"/>
  <c r="I30" i="3" s="1"/>
  <c r="Q29" i="3"/>
  <c r="P29" i="3"/>
  <c r="K29" i="3"/>
  <c r="H29" i="3"/>
  <c r="J29" i="3" s="1"/>
  <c r="Q28" i="3"/>
  <c r="P28" i="3"/>
  <c r="K28" i="3"/>
  <c r="H28" i="3"/>
  <c r="I28" i="3" s="1"/>
  <c r="Q27" i="3"/>
  <c r="P27" i="3"/>
  <c r="K27" i="3"/>
  <c r="H27" i="3"/>
  <c r="J27" i="3" s="1"/>
  <c r="Q26" i="3"/>
  <c r="P26" i="3"/>
  <c r="K26" i="3"/>
  <c r="J26" i="3"/>
  <c r="H26" i="3"/>
  <c r="I26" i="3" s="1"/>
  <c r="Q25" i="3"/>
  <c r="P25" i="3"/>
  <c r="K25" i="3"/>
  <c r="H25" i="3"/>
  <c r="J25" i="3" s="1"/>
  <c r="Q24" i="3"/>
  <c r="P24" i="3"/>
  <c r="K24" i="3"/>
  <c r="H24" i="3"/>
  <c r="I24" i="3" s="1"/>
  <c r="Q23" i="3"/>
  <c r="P23" i="3"/>
  <c r="K23" i="3"/>
  <c r="H23" i="3"/>
  <c r="J23" i="3" s="1"/>
  <c r="Q22" i="3"/>
  <c r="P22" i="3"/>
  <c r="K22" i="3"/>
  <c r="J22" i="3"/>
  <c r="H22" i="3"/>
  <c r="I22" i="3" s="1"/>
  <c r="Q21" i="3"/>
  <c r="P21" i="3"/>
  <c r="K21" i="3"/>
  <c r="H21" i="3"/>
  <c r="J21" i="3" s="1"/>
  <c r="Q20" i="3"/>
  <c r="P20" i="3"/>
  <c r="K20" i="3"/>
  <c r="H20" i="3"/>
  <c r="I20" i="3" s="1"/>
  <c r="Q19" i="3"/>
  <c r="P19" i="3"/>
  <c r="K19" i="3"/>
  <c r="H19" i="3"/>
  <c r="J19" i="3" s="1"/>
  <c r="Q18" i="3"/>
  <c r="P18" i="3"/>
  <c r="K18" i="3"/>
  <c r="J18" i="3"/>
  <c r="H18" i="3"/>
  <c r="I18" i="3" s="1"/>
  <c r="Q17" i="3"/>
  <c r="P17" i="3"/>
  <c r="K17" i="3"/>
  <c r="H17" i="3"/>
  <c r="J17" i="3" s="1"/>
  <c r="Q16" i="3"/>
  <c r="P16" i="3"/>
  <c r="K16" i="3"/>
  <c r="H16" i="3"/>
  <c r="I16" i="3" s="1"/>
  <c r="Q15" i="3"/>
  <c r="P15" i="3"/>
  <c r="K15" i="3"/>
  <c r="H15" i="3"/>
  <c r="J15" i="3" s="1"/>
  <c r="Q14" i="3"/>
  <c r="P14" i="3"/>
  <c r="K14" i="3"/>
  <c r="J14" i="3"/>
  <c r="H14" i="3"/>
  <c r="I14" i="3" s="1"/>
  <c r="Q13" i="3"/>
  <c r="P13" i="3"/>
  <c r="K13" i="3"/>
  <c r="H13" i="3"/>
  <c r="J13" i="3" s="1"/>
  <c r="Q12" i="3"/>
  <c r="P12" i="3"/>
  <c r="K12" i="3"/>
  <c r="H12" i="3"/>
  <c r="I12" i="3" s="1"/>
  <c r="Q11" i="3"/>
  <c r="P11" i="3"/>
  <c r="K11" i="3"/>
  <c r="H11" i="3"/>
  <c r="J11" i="3" s="1"/>
  <c r="Q10" i="3"/>
  <c r="P10" i="3"/>
  <c r="K10" i="3"/>
  <c r="J10" i="3"/>
  <c r="H10" i="3"/>
  <c r="I10" i="3" s="1"/>
  <c r="Q9" i="3"/>
  <c r="P9" i="3"/>
  <c r="K9" i="3"/>
  <c r="H9" i="3"/>
  <c r="J9" i="3" s="1"/>
  <c r="Q8" i="3"/>
  <c r="P8" i="3"/>
  <c r="K8" i="3"/>
  <c r="H8" i="3"/>
  <c r="I8" i="3" s="1"/>
  <c r="Q7" i="3"/>
  <c r="P7" i="3"/>
  <c r="K7" i="3"/>
  <c r="H7" i="3"/>
  <c r="J7" i="3" s="1"/>
  <c r="Q6" i="3"/>
  <c r="P6" i="3"/>
  <c r="K6" i="3"/>
  <c r="J6" i="3"/>
  <c r="H6" i="3"/>
  <c r="I6" i="3" s="1"/>
  <c r="Q5" i="3"/>
  <c r="P5" i="3"/>
  <c r="K5" i="3"/>
  <c r="H5" i="3"/>
  <c r="J5" i="3" s="1"/>
  <c r="Q4" i="3"/>
  <c r="P4" i="3"/>
  <c r="K4" i="3"/>
  <c r="H4" i="3"/>
  <c r="I4" i="3" s="1"/>
  <c r="Q3" i="3"/>
  <c r="P3" i="3"/>
  <c r="K3" i="3"/>
  <c r="H3" i="3"/>
  <c r="J3" i="3" s="1"/>
  <c r="Q2" i="3"/>
  <c r="P2" i="3"/>
  <c r="K2" i="3"/>
  <c r="J2" i="3"/>
  <c r="H2" i="3"/>
  <c r="I2" i="3" s="1"/>
  <c r="E7" i="4" l="1"/>
  <c r="E30" i="4"/>
  <c r="E22" i="4"/>
  <c r="E18" i="4"/>
  <c r="E14" i="4"/>
  <c r="E120" i="4"/>
  <c r="E112" i="4"/>
  <c r="E104" i="4"/>
  <c r="E96" i="4"/>
  <c r="E88" i="4"/>
  <c r="E76" i="4"/>
  <c r="E8" i="4"/>
  <c r="E116" i="4"/>
  <c r="E108" i="4"/>
  <c r="E100" i="4"/>
  <c r="E92" i="4"/>
  <c r="E84" i="4"/>
  <c r="E80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4" i="4"/>
  <c r="E5" i="4" s="1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26" i="4"/>
  <c r="E10" i="4"/>
  <c r="J8" i="3"/>
  <c r="J16" i="3"/>
  <c r="J24" i="3"/>
  <c r="J32" i="3"/>
  <c r="J40" i="3"/>
  <c r="J48" i="3"/>
  <c r="J56" i="3"/>
  <c r="J64" i="3"/>
  <c r="J72" i="3"/>
  <c r="J80" i="3"/>
  <c r="J88" i="3"/>
  <c r="J96" i="3"/>
  <c r="J104" i="3"/>
  <c r="J112" i="3"/>
  <c r="J120" i="3"/>
  <c r="J128" i="3"/>
  <c r="J136" i="3"/>
  <c r="J144" i="3"/>
  <c r="E2" i="4"/>
  <c r="J146" i="3"/>
  <c r="J4" i="3"/>
  <c r="J12" i="3"/>
  <c r="J20" i="3"/>
  <c r="J28" i="3"/>
  <c r="J36" i="3"/>
  <c r="J44" i="3"/>
  <c r="J52" i="3"/>
  <c r="J60" i="3"/>
  <c r="J68" i="3"/>
  <c r="J76" i="3"/>
  <c r="J84" i="3"/>
  <c r="J92" i="3"/>
  <c r="J100" i="3"/>
  <c r="J108" i="3"/>
  <c r="J116" i="3"/>
  <c r="J124" i="3"/>
  <c r="J132" i="3"/>
  <c r="I143" i="3"/>
  <c r="J143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J121" i="3"/>
  <c r="I121" i="3"/>
  <c r="J129" i="3"/>
  <c r="I129" i="3"/>
  <c r="J137" i="3"/>
  <c r="I137" i="3"/>
  <c r="I145" i="3"/>
  <c r="J145" i="3"/>
  <c r="J123" i="3"/>
  <c r="I123" i="3"/>
  <c r="J131" i="3"/>
  <c r="I131" i="3"/>
  <c r="J139" i="3"/>
  <c r="I139" i="3"/>
  <c r="I147" i="3"/>
  <c r="J147" i="3"/>
  <c r="J119" i="3"/>
  <c r="I119" i="3"/>
  <c r="J127" i="3"/>
  <c r="I127" i="3"/>
  <c r="J135" i="3"/>
  <c r="I135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J125" i="3"/>
  <c r="I125" i="3"/>
  <c r="J133" i="3"/>
  <c r="I133" i="3"/>
  <c r="I141" i="3"/>
  <c r="J141" i="3"/>
  <c r="I149" i="3"/>
  <c r="J149" i="3"/>
</calcChain>
</file>

<file path=xl/sharedStrings.xml><?xml version="1.0" encoding="utf-8"?>
<sst xmlns="http://schemas.openxmlformats.org/spreadsheetml/2006/main" count="2358" uniqueCount="231">
  <si>
    <t>Match</t>
  </si>
  <si>
    <t>PLAYER</t>
  </si>
  <si>
    <t>ShaneWatson</t>
  </si>
  <si>
    <t>Ambati Rayudu</t>
  </si>
  <si>
    <t>Dwayne Bravo</t>
  </si>
  <si>
    <t>MS Dhoni</t>
  </si>
  <si>
    <t>Shardul Thakur</t>
  </si>
  <si>
    <t>Suresh Raina</t>
  </si>
  <si>
    <t>Deepak Chahar</t>
  </si>
  <si>
    <t>Ravindra Jadeja</t>
  </si>
  <si>
    <t>Lungi Ngidi</t>
  </si>
  <si>
    <t>Harbhajan Singh</t>
  </si>
  <si>
    <t>Faf du Plessis</t>
  </si>
  <si>
    <t>Imran Tahir</t>
  </si>
  <si>
    <t>Sam Billings</t>
  </si>
  <si>
    <t>Karn Sharma</t>
  </si>
  <si>
    <t>David Willey</t>
  </si>
  <si>
    <t>KM Asif</t>
  </si>
  <si>
    <t>Kedar Jadhav</t>
  </si>
  <si>
    <t>Mark Wood</t>
  </si>
  <si>
    <t>Dhruv Shorey</t>
  </si>
  <si>
    <t>Murali Vijay</t>
  </si>
  <si>
    <t>Team</t>
  </si>
  <si>
    <t>CSK</t>
  </si>
  <si>
    <t>NBR</t>
  </si>
  <si>
    <t>RishabhPant</t>
  </si>
  <si>
    <t>Trent Boult</t>
  </si>
  <si>
    <t>Shreyas Iyer</t>
  </si>
  <si>
    <t>Glenn Maxwell</t>
  </si>
  <si>
    <t>Amit Mishra</t>
  </si>
  <si>
    <t>Prithvi Shaw</t>
  </si>
  <si>
    <t>Vijay Shankar</t>
  </si>
  <si>
    <t>Harshal Patel</t>
  </si>
  <si>
    <t>Rahul Tewatia</t>
  </si>
  <si>
    <t>Avesh Khan</t>
  </si>
  <si>
    <t>Chris Morris</t>
  </si>
  <si>
    <t>Liam Plunkett</t>
  </si>
  <si>
    <t>Jason Roy</t>
  </si>
  <si>
    <t>Sandeep Lamichhane</t>
  </si>
  <si>
    <t>Mohammed Shami</t>
  </si>
  <si>
    <t>Dan Christian</t>
  </si>
  <si>
    <t>Colin Munro</t>
  </si>
  <si>
    <t>Shahbaz Nadeem</t>
  </si>
  <si>
    <t>Abhishek Sharma</t>
  </si>
  <si>
    <t>Gautam Gambhir</t>
  </si>
  <si>
    <t>Junior Dala</t>
  </si>
  <si>
    <t>Naman Ojha</t>
  </si>
  <si>
    <t>DD</t>
  </si>
  <si>
    <t>Andrew Tye</t>
  </si>
  <si>
    <t>Chris Gayle</t>
  </si>
  <si>
    <t>Ravichandran Ashwin</t>
  </si>
  <si>
    <t>Mujeeb Ur Rahman</t>
  </si>
  <si>
    <t>Ankit Rajpoot</t>
  </si>
  <si>
    <t>Karun Nair</t>
  </si>
  <si>
    <t>Mohit Sharma</t>
  </si>
  <si>
    <t>Axar Patel</t>
  </si>
  <si>
    <t>Barinder Sran</t>
  </si>
  <si>
    <t>Marcus Stoinis</t>
  </si>
  <si>
    <t>Aaron Finch</t>
  </si>
  <si>
    <t>Mayank Agarwal</t>
  </si>
  <si>
    <t>Yuvraj Singh</t>
  </si>
  <si>
    <t>Manoj Tiwary</t>
  </si>
  <si>
    <t>David Miller</t>
  </si>
  <si>
    <t>Akshdeep Nath</t>
  </si>
  <si>
    <t>KXIP</t>
  </si>
  <si>
    <t>Lokesh Rahul</t>
  </si>
  <si>
    <t>M</t>
  </si>
  <si>
    <t>R</t>
  </si>
  <si>
    <t>W</t>
  </si>
  <si>
    <t>D</t>
  </si>
  <si>
    <t>C</t>
  </si>
  <si>
    <t>N</t>
  </si>
  <si>
    <t>SunilNarine</t>
  </si>
  <si>
    <t>Andre Russell</t>
  </si>
  <si>
    <t>Dinesh Karthik</t>
  </si>
  <si>
    <t>Chris Lynn</t>
  </si>
  <si>
    <t>Piyush Chawla</t>
  </si>
  <si>
    <t>Kuldeep Yadav</t>
  </si>
  <si>
    <t>Robin Uthappa</t>
  </si>
  <si>
    <t>Nitish Rana</t>
  </si>
  <si>
    <t>Prasidh Krishna</t>
  </si>
  <si>
    <t>Shivam Mavi</t>
  </si>
  <si>
    <t>Shubman Gill</t>
  </si>
  <si>
    <t>Mitchell Johnson</t>
  </si>
  <si>
    <t>Tom Curran</t>
  </si>
  <si>
    <t>Javon Searles</t>
  </si>
  <si>
    <t>Vinay Kumar</t>
  </si>
  <si>
    <t>Rinku Singh</t>
  </si>
  <si>
    <t>KKR</t>
  </si>
  <si>
    <t>HardikPandya</t>
  </si>
  <si>
    <t>Krunal Pandya</t>
  </si>
  <si>
    <t>Suryakumar Yadav</t>
  </si>
  <si>
    <t>Jasprit Bumrah</t>
  </si>
  <si>
    <t>Evin Lewis</t>
  </si>
  <si>
    <t>Mitchell McClenaghan</t>
  </si>
  <si>
    <t>Mayank Markande</t>
  </si>
  <si>
    <t>Ishan Kishan</t>
  </si>
  <si>
    <t>Rohit Sharma</t>
  </si>
  <si>
    <t>Ben Cutting</t>
  </si>
  <si>
    <t>Mustafizur Rahman</t>
  </si>
  <si>
    <t>Kieron Pollard</t>
  </si>
  <si>
    <t>JP Duminy</t>
  </si>
  <si>
    <t>Akila Dananjaya</t>
  </si>
  <si>
    <t>Pradeep Sangwan</t>
  </si>
  <si>
    <t>MI</t>
  </si>
  <si>
    <t>Krishnappa Gowtham</t>
  </si>
  <si>
    <t>Ben Stokes</t>
  </si>
  <si>
    <t>Jaydev Unadkat</t>
  </si>
  <si>
    <t>Jofra Archer</t>
  </si>
  <si>
    <t>Sanju Samson</t>
  </si>
  <si>
    <t>Shreyas Gopal</t>
  </si>
  <si>
    <t>Ajinkya Rahane</t>
  </si>
  <si>
    <t>Rahul Tripathi</t>
  </si>
  <si>
    <t>Dhawal Kulkarni</t>
  </si>
  <si>
    <t>Ish Sodhi</t>
  </si>
  <si>
    <t>Ben Laughlin</t>
  </si>
  <si>
    <t>D'Arcy Short</t>
  </si>
  <si>
    <t>Heinrich Klaasen</t>
  </si>
  <si>
    <t>Stuart Binny</t>
  </si>
  <si>
    <t>Anureet Singh</t>
  </si>
  <si>
    <t>Prashant Chopra</t>
  </si>
  <si>
    <t>Mahipal Lomror</t>
  </si>
  <si>
    <t>Ankit Sharma</t>
  </si>
  <si>
    <t>Jos Buttler</t>
  </si>
  <si>
    <t>RR</t>
  </si>
  <si>
    <t>UmeshYadav</t>
  </si>
  <si>
    <t>AB de Villiers</t>
  </si>
  <si>
    <t>Virat Kohli</t>
  </si>
  <si>
    <t>Yuzvendra Chahal</t>
  </si>
  <si>
    <t>Mohammed Siraj</t>
  </si>
  <si>
    <t>Quinton de Kock</t>
  </si>
  <si>
    <t>Tim Southee</t>
  </si>
  <si>
    <t>Mandeep Singh</t>
  </si>
  <si>
    <t>Colin de Grandhomme</t>
  </si>
  <si>
    <t>Chris Woakes</t>
  </si>
  <si>
    <t>Moeen Ali</t>
  </si>
  <si>
    <t>Parthiv Patel</t>
  </si>
  <si>
    <t>Washington Sundar</t>
  </si>
  <si>
    <t>Brendon McCullum</t>
  </si>
  <si>
    <t>Murugan Ashwin</t>
  </si>
  <si>
    <t>Corey Anderson</t>
  </si>
  <si>
    <t>Sarfaraz Khan</t>
  </si>
  <si>
    <t>Kulwant Khejroliya</t>
  </si>
  <si>
    <t>Manan Vohra</t>
  </si>
  <si>
    <t>Pawan Negi</t>
  </si>
  <si>
    <t>RCB</t>
  </si>
  <si>
    <t>Kane Williamson</t>
  </si>
  <si>
    <t>Shakib Al Hasan</t>
  </si>
  <si>
    <t>Shikhar Dhawan</t>
  </si>
  <si>
    <t>Siddarth Kaul</t>
  </si>
  <si>
    <t>Bhuvneshwar Kumar</t>
  </si>
  <si>
    <t>Sandeep Sharma</t>
  </si>
  <si>
    <t>Yusuf Pathan</t>
  </si>
  <si>
    <t>Manish Pandey</t>
  </si>
  <si>
    <t>Carlos Brathwaite</t>
  </si>
  <si>
    <t>Billy Stanlake</t>
  </si>
  <si>
    <t>Wriddhiman Saha</t>
  </si>
  <si>
    <t>Alex Hales</t>
  </si>
  <si>
    <t>Basil Thampi</t>
  </si>
  <si>
    <t>Shreevats Goswami</t>
  </si>
  <si>
    <t>Deepak Hooda</t>
  </si>
  <si>
    <t>Mohammad Nabi</t>
  </si>
  <si>
    <t>Chris Jordan</t>
  </si>
  <si>
    <t>Khaleel Ahmed</t>
  </si>
  <si>
    <t>Ricky Bhui</t>
  </si>
  <si>
    <t>SRH</t>
  </si>
  <si>
    <t>Rashid Khan</t>
  </si>
  <si>
    <t>Team A</t>
  </si>
  <si>
    <t>Team B</t>
  </si>
  <si>
    <t>F</t>
  </si>
  <si>
    <t>SX</t>
  </si>
  <si>
    <t>ST</t>
  </si>
  <si>
    <t>RPM</t>
  </si>
  <si>
    <t>BRPM</t>
  </si>
  <si>
    <t>BR</t>
  </si>
  <si>
    <t>DBPM</t>
  </si>
  <si>
    <t>NBRPM</t>
  </si>
  <si>
    <t>BF</t>
  </si>
  <si>
    <t>BB</t>
  </si>
  <si>
    <t>BPW</t>
  </si>
  <si>
    <t>BA</t>
  </si>
  <si>
    <t>DLS</t>
  </si>
  <si>
    <t>RPHB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</si>
  <si>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</si>
  <si>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</si>
  <si>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</si>
  <si>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</si>
  <si>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</si>
  <si>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</si>
  <si>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</si>
  <si>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</si>
  <si>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</si>
  <si>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</si>
  <si>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</si>
  <si>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</si>
  <si>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</si>
  <si>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</si>
  <si>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</si>
  <si>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</si>
  <si>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</si>
  <si>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</si>
  <si>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</si>
  <si>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</si>
  <si>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</si>
  <si>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</si>
  <si>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</si>
  <si>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DLS Margin</t>
  </si>
  <si>
    <t>BA DIFF</t>
  </si>
  <si>
    <t>RPHB DIFF</t>
  </si>
  <si>
    <t>BP</t>
  </si>
  <si>
    <t>Sunil Narine</t>
  </si>
  <si>
    <t>Player Rating</t>
  </si>
  <si>
    <t>NO</t>
  </si>
  <si>
    <t>Batsman Rating</t>
  </si>
  <si>
    <t>Bowler Rating</t>
  </si>
  <si>
    <t>O</t>
  </si>
  <si>
    <t>RG</t>
  </si>
  <si>
    <t>RGPO</t>
  </si>
  <si>
    <t>Rishabh Pant</t>
  </si>
  <si>
    <t>Umesh Yadav</t>
  </si>
  <si>
    <t>Hardik Pandya</t>
  </si>
  <si>
    <t>Shane Watson</t>
  </si>
  <si>
    <t>Rank</t>
  </si>
  <si>
    <t>Payer</t>
  </si>
  <si>
    <t>Fours</t>
  </si>
  <si>
    <t>Sixes</t>
  </si>
  <si>
    <t>`</t>
  </si>
  <si>
    <t>IPL 2018 TOP 10 MVP List based on Bottom-up approach</t>
  </si>
  <si>
    <t>Player</t>
  </si>
  <si>
    <t>Overall Rating</t>
  </si>
  <si>
    <t>Wickets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</si>
</sst>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F74"/>
        <bgColor indexed="64"/>
      </patternFill>
    </fill>
    <fill>
      <patternFill patternType="solid">
        <fgColor rgb="FFC18D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246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Alignment="1"/>
    <xf numFmtId="164" fontId="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ont="1" applyFill="1" applyAlignment="1"/>
    <xf numFmtId="0" fontId="0" fillId="2" borderId="0" xfId="0" applyFont="1" applyFill="1"/>
    <xf numFmtId="164" fontId="0" fillId="2" borderId="0" xfId="0" applyNumberFormat="1" applyFont="1" applyFill="1" applyAlignment="1"/>
    <xf numFmtId="0" fontId="0" fillId="3" borderId="0" xfId="0" applyFont="1" applyFill="1" applyAlignment="1"/>
    <xf numFmtId="0" fontId="0" fillId="3" borderId="0" xfId="0" applyFont="1" applyFill="1"/>
    <xf numFmtId="164" fontId="0" fillId="3" borderId="0" xfId="0" applyNumberFormat="1" applyFont="1" applyFill="1" applyAlignment="1"/>
    <xf numFmtId="2" fontId="0" fillId="2" borderId="0" xfId="0" applyNumberFormat="1" applyFont="1" applyFill="1"/>
    <xf numFmtId="2" fontId="0" fillId="3" borderId="0" xfId="0" applyNumberFormat="1" applyFont="1" applyFill="1"/>
    <xf numFmtId="0" fontId="0" fillId="4" borderId="0" xfId="0" applyFont="1" applyFill="1" applyAlignment="1"/>
    <xf numFmtId="0" fontId="0" fillId="4" borderId="0" xfId="0" applyFont="1" applyFill="1"/>
    <xf numFmtId="164" fontId="0" fillId="4" borderId="0" xfId="0" applyNumberFormat="1" applyFont="1" applyFill="1" applyAlignment="1"/>
    <xf numFmtId="2" fontId="0" fillId="4" borderId="0" xfId="0" applyNumberFormat="1" applyFont="1" applyFill="1"/>
    <xf numFmtId="0" fontId="0" fillId="5" borderId="0" xfId="0" applyFont="1" applyFill="1" applyAlignment="1"/>
    <xf numFmtId="0" fontId="0" fillId="5" borderId="0" xfId="0" applyFont="1" applyFill="1"/>
    <xf numFmtId="2" fontId="0" fillId="5" borderId="0" xfId="0" applyNumberFormat="1" applyFont="1" applyFill="1"/>
    <xf numFmtId="164" fontId="0" fillId="5" borderId="0" xfId="0" applyNumberFormat="1" applyFont="1" applyFill="1" applyAlignment="1"/>
    <xf numFmtId="0" fontId="0" fillId="6" borderId="0" xfId="0" applyFont="1" applyFill="1" applyAlignment="1"/>
    <xf numFmtId="0" fontId="0" fillId="6" borderId="0" xfId="0" applyFont="1" applyFill="1"/>
    <xf numFmtId="164" fontId="0" fillId="6" borderId="0" xfId="0" applyNumberFormat="1" applyFont="1" applyFill="1" applyAlignment="1"/>
    <xf numFmtId="2" fontId="0" fillId="6" borderId="0" xfId="0" applyNumberFormat="1" applyFont="1" applyFill="1"/>
    <xf numFmtId="0" fontId="0" fillId="7" borderId="0" xfId="0" applyFont="1" applyFill="1" applyAlignment="1"/>
    <xf numFmtId="0" fontId="0" fillId="7" borderId="0" xfId="0" applyFont="1" applyFill="1"/>
    <xf numFmtId="164" fontId="0" fillId="7" borderId="0" xfId="0" applyNumberFormat="1" applyFont="1" applyFill="1" applyAlignment="1"/>
    <xf numFmtId="2" fontId="0" fillId="7" borderId="0" xfId="0" applyNumberFormat="1" applyFont="1" applyFill="1"/>
    <xf numFmtId="0" fontId="0" fillId="8" borderId="0" xfId="0" applyFont="1" applyFill="1" applyAlignment="1"/>
    <xf numFmtId="0" fontId="0" fillId="8" borderId="0" xfId="0" applyFont="1" applyFill="1"/>
    <xf numFmtId="164" fontId="0" fillId="8" borderId="0" xfId="0" applyNumberFormat="1" applyFont="1" applyFill="1" applyAlignment="1"/>
    <xf numFmtId="0" fontId="0" fillId="9" borderId="0" xfId="0" applyFont="1" applyFill="1" applyAlignment="1"/>
    <xf numFmtId="0" fontId="0" fillId="9" borderId="0" xfId="0" applyFont="1" applyFill="1"/>
    <xf numFmtId="164" fontId="0" fillId="9" borderId="0" xfId="0" applyNumberFormat="1" applyFont="1" applyFill="1" applyAlignment="1"/>
    <xf numFmtId="2" fontId="0" fillId="9" borderId="0" xfId="0" applyNumberFormat="1" applyFont="1" applyFill="1"/>
    <xf numFmtId="2" fontId="0" fillId="8" borderId="0" xfId="0" applyNumberFormat="1" applyFont="1" applyFill="1"/>
    <xf numFmtId="0" fontId="2" fillId="10" borderId="0" xfId="0" applyFont="1" applyFill="1" applyAlignment="1">
      <alignment horizontal="center"/>
    </xf>
    <xf numFmtId="0" fontId="2" fillId="11" borderId="0" xfId="0" applyFont="1" applyFill="1"/>
    <xf numFmtId="0" fontId="2" fillId="7" borderId="0" xfId="0" applyFont="1" applyFill="1"/>
    <xf numFmtId="2" fontId="2" fillId="11" borderId="0" xfId="0" applyNumberFormat="1" applyFont="1" applyFill="1"/>
    <xf numFmtId="2" fontId="2" fillId="7" borderId="0" xfId="0" applyNumberFormat="1" applyFont="1" applyFill="1"/>
    <xf numFmtId="0" fontId="2" fillId="10" borderId="0" xfId="0" applyFont="1" applyFill="1"/>
    <xf numFmtId="0" fontId="2" fillId="11" borderId="0" xfId="0" applyFont="1" applyFill="1" applyAlignment="1"/>
    <xf numFmtId="0" fontId="2" fillId="10" borderId="0" xfId="0" applyFont="1" applyFill="1" applyBorder="1" applyAlignment="1">
      <alignment horizontal="center"/>
    </xf>
    <xf numFmtId="1" fontId="2" fillId="11" borderId="0" xfId="0" applyNumberFormat="1" applyFont="1" applyFill="1"/>
    <xf numFmtId="0" fontId="2" fillId="12" borderId="0" xfId="0" applyFont="1" applyFill="1" applyAlignment="1"/>
    <xf numFmtId="0" fontId="2" fillId="12" borderId="0" xfId="0" applyFont="1" applyFill="1"/>
    <xf numFmtId="2" fontId="2" fillId="12" borderId="0" xfId="0" applyNumberFormat="1" applyFont="1" applyFill="1"/>
    <xf numFmtId="1" fontId="2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464"/>
      <color rgb="FFFF7267"/>
      <color rgb="FFC18DF4"/>
      <color rgb="FFFF6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2C96-F75F-D540-98C5-6FEDE0314582}">
  <dimension ref="A1:I30"/>
  <sheetViews>
    <sheetView workbookViewId="0">
      <selection activeCell="C39" sqref="C39"/>
    </sheetView>
  </sheetViews>
  <sheetFormatPr baseColWidth="10" defaultRowHeight="16" x14ac:dyDescent="0.2"/>
  <cols>
    <col min="3" max="3" width="13.1640625" customWidth="1"/>
  </cols>
  <sheetData>
    <row r="1" spans="1:9" x14ac:dyDescent="0.2">
      <c r="A1" t="s">
        <v>183</v>
      </c>
    </row>
    <row r="2" spans="1:9" ht="17" thickBot="1" x14ac:dyDescent="0.25"/>
    <row r="3" spans="1:9" x14ac:dyDescent="0.2">
      <c r="A3" s="10" t="s">
        <v>184</v>
      </c>
      <c r="B3" s="10"/>
    </row>
    <row r="4" spans="1:9" x14ac:dyDescent="0.2">
      <c r="A4" s="7" t="s">
        <v>185</v>
      </c>
      <c r="B4" s="7">
        <v>0.79156459084015862</v>
      </c>
    </row>
    <row r="5" spans="1:9" x14ac:dyDescent="0.2">
      <c r="A5" s="7" t="s">
        <v>186</v>
      </c>
      <c r="B5" s="7">
        <v>0.62657450147194771</v>
      </c>
    </row>
    <row r="6" spans="1:9" x14ac:dyDescent="0.2">
      <c r="A6" s="7" t="s">
        <v>187</v>
      </c>
      <c r="B6" s="7">
        <v>0.6135857884796676</v>
      </c>
    </row>
    <row r="7" spans="1:9" x14ac:dyDescent="0.2">
      <c r="A7" s="7" t="s">
        <v>188</v>
      </c>
      <c r="B7" s="7">
        <v>18.121096752523808</v>
      </c>
    </row>
    <row r="8" spans="1:9" ht="17" thickBot="1" x14ac:dyDescent="0.25">
      <c r="A8" s="8" t="s">
        <v>189</v>
      </c>
      <c r="B8" s="8">
        <v>120</v>
      </c>
    </row>
    <row r="10" spans="1:9" ht="17" thickBot="1" x14ac:dyDescent="0.25">
      <c r="A10" t="s">
        <v>190</v>
      </c>
    </row>
    <row r="11" spans="1:9" x14ac:dyDescent="0.2">
      <c r="A11" s="9"/>
      <c r="B11" s="9" t="s">
        <v>195</v>
      </c>
      <c r="C11" s="9" t="s">
        <v>196</v>
      </c>
      <c r="D11" s="9" t="s">
        <v>197</v>
      </c>
      <c r="E11" s="9" t="s">
        <v>169</v>
      </c>
      <c r="F11" s="9" t="s">
        <v>198</v>
      </c>
    </row>
    <row r="12" spans="1:9" x14ac:dyDescent="0.2">
      <c r="A12" s="7" t="s">
        <v>191</v>
      </c>
      <c r="B12" s="7">
        <v>4</v>
      </c>
      <c r="C12" s="7">
        <v>63362.973035852185</v>
      </c>
      <c r="D12" s="7">
        <v>15840.743258963046</v>
      </c>
      <c r="E12" s="7">
        <v>48.239921987987266</v>
      </c>
      <c r="F12" s="7">
        <v>9.3381080684738498E-24</v>
      </c>
    </row>
    <row r="13" spans="1:9" x14ac:dyDescent="0.2">
      <c r="A13" s="7" t="s">
        <v>192</v>
      </c>
      <c r="B13" s="7">
        <v>115</v>
      </c>
      <c r="C13" s="7">
        <v>37763.026964147815</v>
      </c>
      <c r="D13" s="7">
        <v>328.37414751432885</v>
      </c>
      <c r="E13" s="7"/>
      <c r="F13" s="7"/>
    </row>
    <row r="14" spans="1:9" ht="17" thickBot="1" x14ac:dyDescent="0.25">
      <c r="A14" s="8" t="s">
        <v>193</v>
      </c>
      <c r="B14" s="8">
        <v>119</v>
      </c>
      <c r="C14" s="8">
        <v>101126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199</v>
      </c>
      <c r="C16" s="9" t="s">
        <v>188</v>
      </c>
      <c r="D16" s="9" t="s">
        <v>200</v>
      </c>
      <c r="E16" s="9" t="s">
        <v>201</v>
      </c>
      <c r="F16" s="9" t="s">
        <v>202</v>
      </c>
      <c r="G16" s="9" t="s">
        <v>203</v>
      </c>
      <c r="H16" s="9" t="s">
        <v>204</v>
      </c>
      <c r="I16" s="9" t="s">
        <v>205</v>
      </c>
    </row>
    <row r="17" spans="1:9" x14ac:dyDescent="0.2">
      <c r="A17" s="7" t="s">
        <v>194</v>
      </c>
      <c r="B17" s="7">
        <v>0</v>
      </c>
      <c r="C17" s="7">
        <v>1.6542222430151496</v>
      </c>
      <c r="D17" s="7">
        <v>0</v>
      </c>
      <c r="E17" s="7">
        <v>1</v>
      </c>
      <c r="F17" s="7">
        <v>-3.2766958936262336</v>
      </c>
      <c r="G17" s="7">
        <v>3.2766958936262336</v>
      </c>
      <c r="H17" s="7">
        <v>-3.2766958936262336</v>
      </c>
      <c r="I17" s="7">
        <v>3.2766958936262336</v>
      </c>
    </row>
    <row r="18" spans="1:9" x14ac:dyDescent="0.2">
      <c r="A18" s="7" t="s">
        <v>169</v>
      </c>
      <c r="B18" s="7">
        <v>2.9491663643008477</v>
      </c>
      <c r="C18" s="7">
        <v>0.38802643373036028</v>
      </c>
      <c r="D18" s="7">
        <v>7.6004264347367236</v>
      </c>
      <c r="E18" s="7">
        <v>8.6624349126530125E-12</v>
      </c>
      <c r="F18" s="7">
        <v>2.1805606782200933</v>
      </c>
      <c r="G18" s="7">
        <v>3.7177720503816021</v>
      </c>
      <c r="H18" s="7">
        <v>2.1805606782200933</v>
      </c>
      <c r="I18" s="7">
        <v>3.7177720503816021</v>
      </c>
    </row>
    <row r="19" spans="1:9" x14ac:dyDescent="0.2">
      <c r="A19" s="7" t="s">
        <v>170</v>
      </c>
      <c r="B19" s="7">
        <v>4.1158940201614858</v>
      </c>
      <c r="C19" s="7">
        <v>0.47093016324229192</v>
      </c>
      <c r="D19" s="7">
        <v>8.7399243909629813</v>
      </c>
      <c r="E19" s="7">
        <v>2.2127259715335715E-14</v>
      </c>
      <c r="F19" s="7">
        <v>3.1830720014778584</v>
      </c>
      <c r="G19" s="7">
        <v>5.0487160388451127</v>
      </c>
      <c r="H19" s="7">
        <v>3.1830720014778584</v>
      </c>
      <c r="I19" s="7">
        <v>5.0487160388451127</v>
      </c>
    </row>
    <row r="20" spans="1:9" x14ac:dyDescent="0.2">
      <c r="A20" s="7" t="s">
        <v>24</v>
      </c>
      <c r="B20" s="7">
        <v>7.3516168777167559E-2</v>
      </c>
      <c r="C20" s="7">
        <v>0.10013769470597957</v>
      </c>
      <c r="D20" s="7">
        <v>0.73415080098481289</v>
      </c>
      <c r="E20" s="7">
        <v>0.46435106152043515</v>
      </c>
      <c r="F20" s="7">
        <v>-0.12483733204519785</v>
      </c>
      <c r="G20" s="7">
        <v>0.27186966959953296</v>
      </c>
      <c r="H20" s="7">
        <v>-0.12483733204519785</v>
      </c>
      <c r="I20" s="7">
        <v>0.27186966959953296</v>
      </c>
    </row>
    <row r="21" spans="1:9" ht="17" thickBot="1" x14ac:dyDescent="0.25">
      <c r="A21" s="8" t="s">
        <v>207</v>
      </c>
      <c r="B21" s="8">
        <v>0.28994130250616112</v>
      </c>
      <c r="C21" s="8">
        <v>5.0353919455078187E-2</v>
      </c>
      <c r="D21" s="8">
        <v>5.7580682029096861</v>
      </c>
      <c r="E21" s="8">
        <v>7.2037303710248243E-8</v>
      </c>
      <c r="F21" s="8">
        <v>0.19019987912540337</v>
      </c>
      <c r="G21" s="8">
        <v>0.38968272588691888</v>
      </c>
      <c r="H21" s="8">
        <v>0.19019987912540337</v>
      </c>
      <c r="I21" s="8">
        <v>0.38968272588691888</v>
      </c>
    </row>
    <row r="29" spans="1:9" ht="17" thickBot="1" x14ac:dyDescent="0.25">
      <c r="D29" s="7" t="s">
        <v>169</v>
      </c>
      <c r="E29" s="7" t="s">
        <v>170</v>
      </c>
      <c r="F29" s="7" t="s">
        <v>24</v>
      </c>
      <c r="G29" s="8" t="s">
        <v>207</v>
      </c>
    </row>
    <row r="30" spans="1:9" ht="17" thickBot="1" x14ac:dyDescent="0.25">
      <c r="D30" s="7">
        <v>2.9491663643008477</v>
      </c>
      <c r="E30" s="7">
        <v>4.1158940201614858</v>
      </c>
      <c r="F30" s="7">
        <v>7.3516168777167559E-2</v>
      </c>
      <c r="G30" s="8">
        <v>0.28994130250616112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2575-5DB0-F741-A6A2-17644AA81C3E}">
  <dimension ref="A1:Q121"/>
  <sheetViews>
    <sheetView workbookViewId="0">
      <selection activeCell="D1" activeCellId="7" sqref="B1:B1048576 C1:C1048576 A1:A1048576 H1:H1048576 L1:L1048576 M1:M1048576 O1:O1048576 D1:D1048576"/>
    </sheetView>
  </sheetViews>
  <sheetFormatPr baseColWidth="10" defaultRowHeight="16" x14ac:dyDescent="0.2"/>
  <sheetData>
    <row r="1" spans="1:17" x14ac:dyDescent="0.2">
      <c r="A1" t="s">
        <v>226</v>
      </c>
      <c r="B1" t="s">
        <v>167</v>
      </c>
      <c r="C1" t="s">
        <v>168</v>
      </c>
      <c r="D1" s="1" t="s">
        <v>67</v>
      </c>
      <c r="E1" s="1" t="s">
        <v>177</v>
      </c>
      <c r="F1" s="1" t="s">
        <v>180</v>
      </c>
      <c r="G1" s="1" t="s">
        <v>182</v>
      </c>
      <c r="H1" s="1" t="s">
        <v>181</v>
      </c>
      <c r="I1" s="1" t="s">
        <v>169</v>
      </c>
      <c r="J1" s="1" t="s">
        <v>170</v>
      </c>
      <c r="K1" s="1" t="s">
        <v>24</v>
      </c>
      <c r="L1" s="1" t="s">
        <v>178</v>
      </c>
      <c r="M1" s="1" t="s">
        <v>68</v>
      </c>
      <c r="N1" s="1" t="s">
        <v>179</v>
      </c>
      <c r="O1" s="1" t="s">
        <v>69</v>
      </c>
      <c r="P1" s="1" t="s">
        <v>70</v>
      </c>
      <c r="Q1" s="1" t="s">
        <v>171</v>
      </c>
    </row>
    <row r="2" spans="1:17" x14ac:dyDescent="0.2">
      <c r="A2">
        <v>1</v>
      </c>
      <c r="B2" t="s">
        <v>104</v>
      </c>
      <c r="C2" t="s">
        <v>23</v>
      </c>
      <c r="D2">
        <v>165</v>
      </c>
      <c r="E2">
        <v>120</v>
      </c>
      <c r="F2" s="6">
        <v>41.25</v>
      </c>
      <c r="G2" s="6">
        <f>D2/E2*100</f>
        <v>137.5</v>
      </c>
      <c r="H2">
        <v>165</v>
      </c>
      <c r="I2">
        <v>18</v>
      </c>
      <c r="J2">
        <v>5</v>
      </c>
      <c r="K2">
        <f t="shared" ref="K2:K33" si="0">D2-(I2*4) -(J2*6)</f>
        <v>63</v>
      </c>
      <c r="L2">
        <v>119</v>
      </c>
      <c r="M2">
        <v>9</v>
      </c>
      <c r="N2" s="6">
        <f>L2/M2</f>
        <v>13.222222222222221</v>
      </c>
      <c r="O2">
        <v>46</v>
      </c>
      <c r="P2">
        <v>6</v>
      </c>
      <c r="Q2">
        <v>1</v>
      </c>
    </row>
    <row r="3" spans="1:17" x14ac:dyDescent="0.2">
      <c r="A3">
        <v>1</v>
      </c>
      <c r="B3" t="s">
        <v>23</v>
      </c>
      <c r="C3" t="s">
        <v>104</v>
      </c>
      <c r="D3">
        <v>169</v>
      </c>
      <c r="E3">
        <v>119</v>
      </c>
      <c r="F3" s="6">
        <v>18.777777777777779</v>
      </c>
      <c r="G3" s="6">
        <f t="shared" ref="G3:G66" si="1">D3/E3*100</f>
        <v>142.01680672268907</v>
      </c>
      <c r="H3">
        <v>174</v>
      </c>
      <c r="I3">
        <v>11</v>
      </c>
      <c r="J3">
        <v>10</v>
      </c>
      <c r="K3">
        <f t="shared" si="0"/>
        <v>65</v>
      </c>
      <c r="L3">
        <v>120</v>
      </c>
      <c r="M3">
        <v>4</v>
      </c>
      <c r="N3" s="6">
        <f t="shared" ref="N3:N66" si="2">L3/M3</f>
        <v>30</v>
      </c>
      <c r="O3">
        <v>49</v>
      </c>
      <c r="P3">
        <v>3</v>
      </c>
      <c r="Q3">
        <v>0</v>
      </c>
    </row>
    <row r="4" spans="1:17" x14ac:dyDescent="0.2">
      <c r="A4">
        <v>2</v>
      </c>
      <c r="B4" t="s">
        <v>64</v>
      </c>
      <c r="C4" t="s">
        <v>47</v>
      </c>
      <c r="D4">
        <v>167</v>
      </c>
      <c r="E4">
        <v>113</v>
      </c>
      <c r="F4" s="6">
        <v>41.75</v>
      </c>
      <c r="G4" s="6">
        <f t="shared" si="1"/>
        <v>147.78761061946904</v>
      </c>
      <c r="H4">
        <v>184</v>
      </c>
      <c r="I4">
        <v>16</v>
      </c>
      <c r="J4">
        <v>7</v>
      </c>
      <c r="K4">
        <f t="shared" si="0"/>
        <v>61</v>
      </c>
      <c r="L4">
        <v>120</v>
      </c>
      <c r="M4">
        <v>7</v>
      </c>
      <c r="N4" s="6">
        <f t="shared" si="2"/>
        <v>17.142857142857142</v>
      </c>
      <c r="O4">
        <v>28</v>
      </c>
      <c r="P4">
        <v>3</v>
      </c>
      <c r="Q4">
        <v>0</v>
      </c>
    </row>
    <row r="5" spans="1:17" x14ac:dyDescent="0.2">
      <c r="A5">
        <v>2</v>
      </c>
      <c r="B5" t="s">
        <v>47</v>
      </c>
      <c r="C5" t="s">
        <v>64</v>
      </c>
      <c r="D5">
        <v>166</v>
      </c>
      <c r="E5">
        <v>120</v>
      </c>
      <c r="F5" s="6">
        <v>23.714285714285715</v>
      </c>
      <c r="G5" s="6">
        <f t="shared" si="1"/>
        <v>138.33333333333334</v>
      </c>
      <c r="H5">
        <v>166</v>
      </c>
      <c r="I5">
        <v>11</v>
      </c>
      <c r="J5">
        <v>5</v>
      </c>
      <c r="K5">
        <f t="shared" si="0"/>
        <v>92</v>
      </c>
      <c r="L5">
        <v>113</v>
      </c>
      <c r="M5">
        <v>4</v>
      </c>
      <c r="N5" s="6">
        <f t="shared" si="2"/>
        <v>28.25</v>
      </c>
      <c r="O5">
        <v>41</v>
      </c>
      <c r="P5">
        <v>4</v>
      </c>
      <c r="Q5">
        <v>0</v>
      </c>
    </row>
    <row r="6" spans="1:17" x14ac:dyDescent="0.2">
      <c r="A6">
        <v>3</v>
      </c>
      <c r="B6" t="s">
        <v>88</v>
      </c>
      <c r="C6" t="s">
        <v>145</v>
      </c>
      <c r="D6">
        <v>177</v>
      </c>
      <c r="E6">
        <v>113</v>
      </c>
      <c r="F6" s="6">
        <v>29.5</v>
      </c>
      <c r="G6" s="6">
        <f t="shared" si="1"/>
        <v>156.63716814159292</v>
      </c>
      <c r="H6">
        <v>194</v>
      </c>
      <c r="I6">
        <v>15</v>
      </c>
      <c r="J6">
        <v>9</v>
      </c>
      <c r="K6">
        <f t="shared" si="0"/>
        <v>63</v>
      </c>
      <c r="L6">
        <v>120</v>
      </c>
      <c r="M6">
        <v>7</v>
      </c>
      <c r="N6" s="6">
        <f t="shared" si="2"/>
        <v>17.142857142857142</v>
      </c>
      <c r="O6">
        <v>46</v>
      </c>
      <c r="P6">
        <v>5</v>
      </c>
      <c r="Q6">
        <v>0</v>
      </c>
    </row>
    <row r="7" spans="1:17" x14ac:dyDescent="0.2">
      <c r="A7">
        <v>3</v>
      </c>
      <c r="B7" t="s">
        <v>145</v>
      </c>
      <c r="C7" t="s">
        <v>88</v>
      </c>
      <c r="D7">
        <v>176</v>
      </c>
      <c r="E7">
        <v>120</v>
      </c>
      <c r="F7" s="6">
        <v>25.142857142857142</v>
      </c>
      <c r="G7" s="6">
        <f t="shared" si="1"/>
        <v>146.66666666666666</v>
      </c>
      <c r="H7">
        <v>176</v>
      </c>
      <c r="I7">
        <v>14</v>
      </c>
      <c r="J7">
        <v>10</v>
      </c>
      <c r="K7">
        <f t="shared" si="0"/>
        <v>60</v>
      </c>
      <c r="L7">
        <v>113</v>
      </c>
      <c r="M7">
        <v>6</v>
      </c>
      <c r="N7" s="6">
        <f t="shared" si="2"/>
        <v>18.833333333333332</v>
      </c>
      <c r="O7">
        <v>44</v>
      </c>
      <c r="P7">
        <v>4</v>
      </c>
      <c r="Q7">
        <v>0</v>
      </c>
    </row>
    <row r="8" spans="1:17" x14ac:dyDescent="0.2">
      <c r="A8">
        <v>4</v>
      </c>
      <c r="B8" t="s">
        <v>165</v>
      </c>
      <c r="C8" t="s">
        <v>124</v>
      </c>
      <c r="D8">
        <v>127</v>
      </c>
      <c r="E8">
        <v>95</v>
      </c>
      <c r="F8" s="6">
        <v>127</v>
      </c>
      <c r="G8" s="6">
        <f t="shared" si="1"/>
        <v>133.68421052631578</v>
      </c>
      <c r="H8">
        <v>168</v>
      </c>
      <c r="I8">
        <v>17</v>
      </c>
      <c r="J8">
        <v>2</v>
      </c>
      <c r="K8">
        <f t="shared" si="0"/>
        <v>47</v>
      </c>
      <c r="L8">
        <v>120</v>
      </c>
      <c r="M8">
        <v>9</v>
      </c>
      <c r="N8" s="6">
        <f t="shared" si="2"/>
        <v>13.333333333333334</v>
      </c>
      <c r="O8">
        <v>48</v>
      </c>
      <c r="P8">
        <v>6</v>
      </c>
      <c r="Q8">
        <v>0</v>
      </c>
    </row>
    <row r="9" spans="1:17" x14ac:dyDescent="0.2">
      <c r="A9">
        <v>4</v>
      </c>
      <c r="B9" t="s">
        <v>124</v>
      </c>
      <c r="C9" t="s">
        <v>165</v>
      </c>
      <c r="D9">
        <v>125</v>
      </c>
      <c r="E9">
        <v>120</v>
      </c>
      <c r="F9" s="6">
        <v>13.888888888888889</v>
      </c>
      <c r="G9" s="6">
        <f t="shared" si="1"/>
        <v>104.16666666666667</v>
      </c>
      <c r="H9">
        <v>125</v>
      </c>
      <c r="I9">
        <v>12</v>
      </c>
      <c r="J9">
        <v>0</v>
      </c>
      <c r="K9">
        <f t="shared" si="0"/>
        <v>77</v>
      </c>
      <c r="L9">
        <v>95</v>
      </c>
      <c r="M9">
        <v>1</v>
      </c>
      <c r="N9" s="6">
        <f t="shared" si="2"/>
        <v>95</v>
      </c>
      <c r="O9">
        <v>44</v>
      </c>
      <c r="P9">
        <v>1</v>
      </c>
      <c r="Q9">
        <v>0</v>
      </c>
    </row>
    <row r="10" spans="1:17" x14ac:dyDescent="0.2">
      <c r="A10">
        <v>5</v>
      </c>
      <c r="B10" t="s">
        <v>23</v>
      </c>
      <c r="C10" t="s">
        <v>88</v>
      </c>
      <c r="D10">
        <v>205</v>
      </c>
      <c r="E10">
        <v>119</v>
      </c>
      <c r="F10" s="6">
        <v>41</v>
      </c>
      <c r="G10" s="6">
        <f t="shared" si="1"/>
        <v>172.26890756302521</v>
      </c>
      <c r="H10">
        <v>208</v>
      </c>
      <c r="I10">
        <v>9</v>
      </c>
      <c r="J10">
        <v>14</v>
      </c>
      <c r="K10">
        <f t="shared" si="0"/>
        <v>85</v>
      </c>
      <c r="L10">
        <v>120</v>
      </c>
      <c r="M10">
        <v>6</v>
      </c>
      <c r="N10" s="6">
        <f t="shared" si="2"/>
        <v>20</v>
      </c>
      <c r="O10">
        <v>45</v>
      </c>
      <c r="P10">
        <v>3</v>
      </c>
      <c r="Q10">
        <v>0</v>
      </c>
    </row>
    <row r="11" spans="1:17" x14ac:dyDescent="0.2">
      <c r="A11">
        <v>5</v>
      </c>
      <c r="B11" t="s">
        <v>88</v>
      </c>
      <c r="C11" t="s">
        <v>23</v>
      </c>
      <c r="D11">
        <v>202</v>
      </c>
      <c r="E11">
        <v>120</v>
      </c>
      <c r="F11" s="6">
        <v>33.666666666666664</v>
      </c>
      <c r="G11" s="6">
        <f t="shared" si="1"/>
        <v>168.33333333333334</v>
      </c>
      <c r="H11">
        <v>202</v>
      </c>
      <c r="I11">
        <v>11</v>
      </c>
      <c r="J11">
        <v>17</v>
      </c>
      <c r="K11">
        <f t="shared" si="0"/>
        <v>56</v>
      </c>
      <c r="L11">
        <v>119</v>
      </c>
      <c r="M11">
        <v>5</v>
      </c>
      <c r="N11" s="6">
        <f t="shared" si="2"/>
        <v>23.8</v>
      </c>
      <c r="O11">
        <v>31</v>
      </c>
      <c r="P11">
        <v>5</v>
      </c>
      <c r="Q11">
        <v>0</v>
      </c>
    </row>
    <row r="12" spans="1:17" x14ac:dyDescent="0.2">
      <c r="A12">
        <v>6</v>
      </c>
      <c r="B12" t="s">
        <v>124</v>
      </c>
      <c r="C12" t="s">
        <v>47</v>
      </c>
      <c r="D12">
        <v>153</v>
      </c>
      <c r="E12">
        <v>107</v>
      </c>
      <c r="F12" s="6">
        <v>30.6</v>
      </c>
      <c r="G12" s="6">
        <f t="shared" si="1"/>
        <v>142.99065420560748</v>
      </c>
      <c r="H12">
        <v>153</v>
      </c>
      <c r="I12">
        <v>11</v>
      </c>
      <c r="J12">
        <v>6</v>
      </c>
      <c r="K12">
        <f t="shared" si="0"/>
        <v>73</v>
      </c>
      <c r="L12">
        <v>36</v>
      </c>
      <c r="M12">
        <v>4</v>
      </c>
      <c r="N12" s="6">
        <f t="shared" si="2"/>
        <v>9</v>
      </c>
      <c r="O12">
        <v>14</v>
      </c>
      <c r="P12">
        <v>3</v>
      </c>
      <c r="Q12">
        <v>0</v>
      </c>
    </row>
    <row r="13" spans="1:17" x14ac:dyDescent="0.2">
      <c r="A13">
        <v>6</v>
      </c>
      <c r="B13" t="s">
        <v>47</v>
      </c>
      <c r="C13" t="s">
        <v>124</v>
      </c>
      <c r="D13">
        <v>60</v>
      </c>
      <c r="E13">
        <v>36</v>
      </c>
      <c r="F13" s="6">
        <v>15</v>
      </c>
      <c r="G13" s="6">
        <f t="shared" si="1"/>
        <v>166.66666666666669</v>
      </c>
      <c r="H13">
        <v>177</v>
      </c>
      <c r="I13">
        <v>7</v>
      </c>
      <c r="J13">
        <v>2</v>
      </c>
      <c r="K13">
        <f t="shared" si="0"/>
        <v>20</v>
      </c>
      <c r="L13">
        <v>107</v>
      </c>
      <c r="M13">
        <v>5</v>
      </c>
      <c r="N13" s="6">
        <f t="shared" si="2"/>
        <v>21.4</v>
      </c>
      <c r="O13">
        <v>34</v>
      </c>
      <c r="P13">
        <v>2</v>
      </c>
      <c r="Q13">
        <v>0</v>
      </c>
    </row>
    <row r="14" spans="1:17" x14ac:dyDescent="0.2">
      <c r="A14">
        <v>7</v>
      </c>
      <c r="B14" t="s">
        <v>165</v>
      </c>
      <c r="C14" t="s">
        <v>104</v>
      </c>
      <c r="D14">
        <v>151</v>
      </c>
      <c r="E14">
        <v>120</v>
      </c>
      <c r="F14" s="6">
        <v>16.777777777777779</v>
      </c>
      <c r="G14" s="6">
        <f t="shared" si="1"/>
        <v>125.83333333333333</v>
      </c>
      <c r="H14">
        <v>151</v>
      </c>
      <c r="I14">
        <v>18</v>
      </c>
      <c r="J14">
        <v>1</v>
      </c>
      <c r="K14">
        <f t="shared" si="0"/>
        <v>73</v>
      </c>
      <c r="L14">
        <v>120</v>
      </c>
      <c r="M14">
        <v>8</v>
      </c>
      <c r="N14" s="6">
        <f t="shared" si="2"/>
        <v>15</v>
      </c>
      <c r="O14">
        <v>62</v>
      </c>
      <c r="P14">
        <v>5</v>
      </c>
      <c r="Q14">
        <v>0</v>
      </c>
    </row>
    <row r="15" spans="1:17" x14ac:dyDescent="0.2">
      <c r="A15">
        <v>7</v>
      </c>
      <c r="B15" t="s">
        <v>104</v>
      </c>
      <c r="C15" t="s">
        <v>165</v>
      </c>
      <c r="D15">
        <v>147</v>
      </c>
      <c r="E15">
        <v>120</v>
      </c>
      <c r="F15" s="6">
        <v>18.375</v>
      </c>
      <c r="G15" s="6">
        <f t="shared" si="1"/>
        <v>122.50000000000001</v>
      </c>
      <c r="H15">
        <v>147</v>
      </c>
      <c r="I15">
        <v>15</v>
      </c>
      <c r="J15">
        <v>6</v>
      </c>
      <c r="K15">
        <f t="shared" si="0"/>
        <v>51</v>
      </c>
      <c r="L15">
        <v>120</v>
      </c>
      <c r="M15">
        <v>9</v>
      </c>
      <c r="N15" s="6">
        <f t="shared" si="2"/>
        <v>13.333333333333334</v>
      </c>
      <c r="O15">
        <v>39</v>
      </c>
      <c r="P15">
        <v>7</v>
      </c>
      <c r="Q15">
        <v>0</v>
      </c>
    </row>
    <row r="16" spans="1:17" x14ac:dyDescent="0.2">
      <c r="A16">
        <v>8</v>
      </c>
      <c r="B16" t="s">
        <v>145</v>
      </c>
      <c r="C16" t="s">
        <v>64</v>
      </c>
      <c r="D16">
        <v>159</v>
      </c>
      <c r="E16">
        <v>117</v>
      </c>
      <c r="F16" s="6">
        <v>26.5</v>
      </c>
      <c r="G16" s="6">
        <f t="shared" si="1"/>
        <v>135.89743589743591</v>
      </c>
      <c r="H16">
        <v>166</v>
      </c>
      <c r="I16">
        <v>16</v>
      </c>
      <c r="J16">
        <v>5</v>
      </c>
      <c r="K16">
        <f t="shared" si="0"/>
        <v>65</v>
      </c>
      <c r="L16">
        <v>116</v>
      </c>
      <c r="M16">
        <v>10</v>
      </c>
      <c r="N16" s="6">
        <f t="shared" si="2"/>
        <v>11.6</v>
      </c>
      <c r="O16">
        <v>42</v>
      </c>
      <c r="P16">
        <v>4</v>
      </c>
      <c r="Q16">
        <v>2</v>
      </c>
    </row>
    <row r="17" spans="1:17" x14ac:dyDescent="0.2">
      <c r="A17">
        <v>8</v>
      </c>
      <c r="B17" t="s">
        <v>64</v>
      </c>
      <c r="C17" t="s">
        <v>145</v>
      </c>
      <c r="D17">
        <v>155</v>
      </c>
      <c r="E17">
        <v>116</v>
      </c>
      <c r="F17" s="6">
        <v>15.5</v>
      </c>
      <c r="G17" s="6">
        <f t="shared" si="1"/>
        <v>133.62068965517241</v>
      </c>
      <c r="H17">
        <v>155</v>
      </c>
      <c r="I17">
        <v>12</v>
      </c>
      <c r="J17">
        <v>6</v>
      </c>
      <c r="K17">
        <f t="shared" si="0"/>
        <v>71</v>
      </c>
      <c r="L17">
        <v>117</v>
      </c>
      <c r="M17">
        <v>6</v>
      </c>
      <c r="N17" s="6">
        <f t="shared" si="2"/>
        <v>19.5</v>
      </c>
      <c r="O17">
        <v>42</v>
      </c>
      <c r="P17">
        <v>3</v>
      </c>
      <c r="Q17">
        <v>0</v>
      </c>
    </row>
    <row r="18" spans="1:17" x14ac:dyDescent="0.2">
      <c r="A18">
        <v>9</v>
      </c>
      <c r="B18" t="s">
        <v>104</v>
      </c>
      <c r="C18" t="s">
        <v>47</v>
      </c>
      <c r="D18">
        <v>194</v>
      </c>
      <c r="E18">
        <v>120</v>
      </c>
      <c r="F18" s="6">
        <v>27.714285714285715</v>
      </c>
      <c r="G18" s="6">
        <f t="shared" si="1"/>
        <v>161.66666666666666</v>
      </c>
      <c r="H18">
        <v>194</v>
      </c>
      <c r="I18">
        <v>19</v>
      </c>
      <c r="J18">
        <v>7</v>
      </c>
      <c r="K18">
        <f t="shared" si="0"/>
        <v>76</v>
      </c>
      <c r="L18">
        <v>120</v>
      </c>
      <c r="M18">
        <v>3</v>
      </c>
      <c r="N18" s="6">
        <f t="shared" si="2"/>
        <v>40</v>
      </c>
      <c r="O18">
        <v>38</v>
      </c>
      <c r="P18">
        <v>3</v>
      </c>
      <c r="Q18">
        <v>0</v>
      </c>
    </row>
    <row r="19" spans="1:17" x14ac:dyDescent="0.2">
      <c r="A19">
        <v>9</v>
      </c>
      <c r="B19" t="s">
        <v>47</v>
      </c>
      <c r="C19" t="s">
        <v>104</v>
      </c>
      <c r="D19">
        <v>195</v>
      </c>
      <c r="E19">
        <v>120</v>
      </c>
      <c r="F19" s="6">
        <v>65</v>
      </c>
      <c r="G19" s="6">
        <f t="shared" si="1"/>
        <v>162.5</v>
      </c>
      <c r="H19">
        <v>195</v>
      </c>
      <c r="I19">
        <v>18</v>
      </c>
      <c r="J19">
        <v>10</v>
      </c>
      <c r="K19">
        <f t="shared" si="0"/>
        <v>63</v>
      </c>
      <c r="L19">
        <v>120</v>
      </c>
      <c r="M19">
        <v>7</v>
      </c>
      <c r="N19" s="6">
        <f t="shared" si="2"/>
        <v>17.142857142857142</v>
      </c>
      <c r="O19">
        <v>39</v>
      </c>
      <c r="P19">
        <v>4</v>
      </c>
      <c r="Q19">
        <v>0</v>
      </c>
    </row>
    <row r="20" spans="1:17" x14ac:dyDescent="0.2">
      <c r="A20">
        <v>10</v>
      </c>
      <c r="B20" t="s">
        <v>88</v>
      </c>
      <c r="C20" t="s">
        <v>165</v>
      </c>
      <c r="D20">
        <v>138</v>
      </c>
      <c r="E20">
        <v>120</v>
      </c>
      <c r="F20" s="6">
        <v>17.25</v>
      </c>
      <c r="G20" s="6">
        <f t="shared" si="1"/>
        <v>114.99999999999999</v>
      </c>
      <c r="H20">
        <v>138</v>
      </c>
      <c r="I20">
        <v>12</v>
      </c>
      <c r="J20">
        <v>4</v>
      </c>
      <c r="K20">
        <f t="shared" si="0"/>
        <v>66</v>
      </c>
      <c r="L20">
        <v>114</v>
      </c>
      <c r="M20">
        <v>5</v>
      </c>
      <c r="N20" s="6">
        <f t="shared" si="2"/>
        <v>22.8</v>
      </c>
      <c r="O20">
        <v>43</v>
      </c>
      <c r="P20">
        <v>2</v>
      </c>
      <c r="Q20">
        <v>0</v>
      </c>
    </row>
    <row r="21" spans="1:17" x14ac:dyDescent="0.2">
      <c r="A21">
        <v>10</v>
      </c>
      <c r="B21" t="s">
        <v>165</v>
      </c>
      <c r="C21" t="s">
        <v>88</v>
      </c>
      <c r="D21">
        <v>139</v>
      </c>
      <c r="E21">
        <v>114</v>
      </c>
      <c r="F21" s="6">
        <v>27.8</v>
      </c>
      <c r="G21" s="6">
        <f t="shared" si="1"/>
        <v>121.92982456140351</v>
      </c>
      <c r="H21">
        <v>151</v>
      </c>
      <c r="I21">
        <v>14</v>
      </c>
      <c r="J21">
        <v>3</v>
      </c>
      <c r="K21">
        <f t="shared" si="0"/>
        <v>65</v>
      </c>
      <c r="L21">
        <v>120</v>
      </c>
      <c r="M21">
        <v>8</v>
      </c>
      <c r="N21" s="6">
        <f t="shared" si="2"/>
        <v>15</v>
      </c>
      <c r="O21">
        <v>54</v>
      </c>
      <c r="P21">
        <v>8</v>
      </c>
      <c r="Q21">
        <v>0</v>
      </c>
    </row>
    <row r="22" spans="1:17" x14ac:dyDescent="0.2">
      <c r="A22">
        <v>11</v>
      </c>
      <c r="B22" t="s">
        <v>145</v>
      </c>
      <c r="C22" t="s">
        <v>124</v>
      </c>
      <c r="D22">
        <v>198</v>
      </c>
      <c r="E22">
        <v>120</v>
      </c>
      <c r="F22" s="6">
        <v>33</v>
      </c>
      <c r="G22" s="6">
        <f t="shared" si="1"/>
        <v>165</v>
      </c>
      <c r="H22">
        <v>198</v>
      </c>
      <c r="I22">
        <v>20</v>
      </c>
      <c r="J22">
        <v>7</v>
      </c>
      <c r="K22">
        <f t="shared" si="0"/>
        <v>76</v>
      </c>
      <c r="L22">
        <v>120</v>
      </c>
      <c r="M22">
        <v>4</v>
      </c>
      <c r="N22" s="6">
        <f t="shared" si="2"/>
        <v>30</v>
      </c>
      <c r="O22">
        <v>37</v>
      </c>
      <c r="P22">
        <v>3</v>
      </c>
      <c r="Q22">
        <v>0</v>
      </c>
    </row>
    <row r="23" spans="1:17" x14ac:dyDescent="0.2">
      <c r="A23">
        <v>11</v>
      </c>
      <c r="B23" t="s">
        <v>124</v>
      </c>
      <c r="C23" t="s">
        <v>145</v>
      </c>
      <c r="D23">
        <v>217</v>
      </c>
      <c r="E23">
        <v>120</v>
      </c>
      <c r="F23" s="6">
        <v>54.25</v>
      </c>
      <c r="G23" s="6">
        <f t="shared" si="1"/>
        <v>180.83333333333334</v>
      </c>
      <c r="H23">
        <v>217</v>
      </c>
      <c r="I23">
        <v>14</v>
      </c>
      <c r="J23">
        <v>14</v>
      </c>
      <c r="K23">
        <f t="shared" si="0"/>
        <v>77</v>
      </c>
      <c r="L23">
        <v>120</v>
      </c>
      <c r="M23">
        <v>6</v>
      </c>
      <c r="N23" s="6">
        <f t="shared" si="2"/>
        <v>20</v>
      </c>
      <c r="O23">
        <v>35</v>
      </c>
      <c r="P23">
        <v>5</v>
      </c>
      <c r="Q23">
        <v>0</v>
      </c>
    </row>
    <row r="24" spans="1:17" x14ac:dyDescent="0.2">
      <c r="A24">
        <v>12</v>
      </c>
      <c r="B24" t="s">
        <v>64</v>
      </c>
      <c r="C24" t="s">
        <v>23</v>
      </c>
      <c r="D24">
        <v>197</v>
      </c>
      <c r="E24">
        <v>120</v>
      </c>
      <c r="F24" s="6">
        <v>28.142857142857142</v>
      </c>
      <c r="G24" s="6">
        <f t="shared" si="1"/>
        <v>164.16666666666666</v>
      </c>
      <c r="H24">
        <v>197</v>
      </c>
      <c r="I24">
        <v>19</v>
      </c>
      <c r="J24">
        <v>9</v>
      </c>
      <c r="K24">
        <f t="shared" si="0"/>
        <v>67</v>
      </c>
      <c r="L24">
        <v>120</v>
      </c>
      <c r="M24">
        <v>5</v>
      </c>
      <c r="N24" s="6">
        <f t="shared" si="2"/>
        <v>24</v>
      </c>
      <c r="O24">
        <v>34</v>
      </c>
      <c r="P24">
        <v>3</v>
      </c>
      <c r="Q24">
        <v>0</v>
      </c>
    </row>
    <row r="25" spans="1:17" x14ac:dyDescent="0.2">
      <c r="A25">
        <v>12</v>
      </c>
      <c r="B25" t="s">
        <v>23</v>
      </c>
      <c r="C25" t="s">
        <v>64</v>
      </c>
      <c r="D25">
        <v>193</v>
      </c>
      <c r="E25">
        <v>120</v>
      </c>
      <c r="F25" s="6">
        <v>38.6</v>
      </c>
      <c r="G25" s="6">
        <f t="shared" si="1"/>
        <v>160.83333333333334</v>
      </c>
      <c r="H25">
        <v>193</v>
      </c>
      <c r="I25">
        <v>15</v>
      </c>
      <c r="J25">
        <v>8</v>
      </c>
      <c r="K25">
        <f t="shared" si="0"/>
        <v>85</v>
      </c>
      <c r="L25">
        <v>120</v>
      </c>
      <c r="M25">
        <v>7</v>
      </c>
      <c r="N25" s="6">
        <f t="shared" si="2"/>
        <v>17.142857142857142</v>
      </c>
      <c r="O25">
        <v>38</v>
      </c>
      <c r="P25">
        <v>6</v>
      </c>
      <c r="Q25">
        <v>0</v>
      </c>
    </row>
    <row r="26" spans="1:17" x14ac:dyDescent="0.2">
      <c r="A26">
        <v>13</v>
      </c>
      <c r="B26" t="s">
        <v>88</v>
      </c>
      <c r="C26" t="s">
        <v>47</v>
      </c>
      <c r="D26">
        <v>200</v>
      </c>
      <c r="E26">
        <v>120</v>
      </c>
      <c r="F26" s="6">
        <v>22.222222222222221</v>
      </c>
      <c r="G26" s="6">
        <f t="shared" si="1"/>
        <v>166.66666666666669</v>
      </c>
      <c r="H26">
        <v>200</v>
      </c>
      <c r="I26">
        <v>14</v>
      </c>
      <c r="J26">
        <v>15</v>
      </c>
      <c r="K26">
        <f t="shared" si="0"/>
        <v>54</v>
      </c>
      <c r="L26">
        <v>86</v>
      </c>
      <c r="M26">
        <v>10</v>
      </c>
      <c r="N26" s="6">
        <f t="shared" si="2"/>
        <v>8.6</v>
      </c>
      <c r="O26">
        <v>32</v>
      </c>
      <c r="P26">
        <v>6</v>
      </c>
      <c r="Q26">
        <v>1</v>
      </c>
    </row>
    <row r="27" spans="1:17" x14ac:dyDescent="0.2">
      <c r="A27">
        <v>13</v>
      </c>
      <c r="B27" t="s">
        <v>47</v>
      </c>
      <c r="C27" t="s">
        <v>88</v>
      </c>
      <c r="D27">
        <v>129</v>
      </c>
      <c r="E27">
        <v>86</v>
      </c>
      <c r="F27" s="6">
        <v>12.9</v>
      </c>
      <c r="G27" s="6">
        <f t="shared" si="1"/>
        <v>150</v>
      </c>
      <c r="H27">
        <v>129</v>
      </c>
      <c r="I27">
        <v>13</v>
      </c>
      <c r="J27">
        <v>5</v>
      </c>
      <c r="K27">
        <f t="shared" si="0"/>
        <v>47</v>
      </c>
      <c r="L27">
        <v>120</v>
      </c>
      <c r="M27">
        <v>9</v>
      </c>
      <c r="N27" s="6">
        <f t="shared" si="2"/>
        <v>13.333333333333334</v>
      </c>
      <c r="O27">
        <v>48</v>
      </c>
      <c r="P27">
        <v>8</v>
      </c>
      <c r="Q27">
        <v>0</v>
      </c>
    </row>
    <row r="28" spans="1:17" x14ac:dyDescent="0.2">
      <c r="A28">
        <v>14</v>
      </c>
      <c r="B28" t="s">
        <v>104</v>
      </c>
      <c r="C28" t="s">
        <v>145</v>
      </c>
      <c r="D28">
        <v>213</v>
      </c>
      <c r="E28">
        <v>120</v>
      </c>
      <c r="F28" s="6">
        <v>35.5</v>
      </c>
      <c r="G28" s="6">
        <f t="shared" si="1"/>
        <v>177.5</v>
      </c>
      <c r="H28">
        <v>213</v>
      </c>
      <c r="I28">
        <v>18</v>
      </c>
      <c r="J28">
        <v>13</v>
      </c>
      <c r="K28">
        <f t="shared" si="0"/>
        <v>63</v>
      </c>
      <c r="L28">
        <v>120</v>
      </c>
      <c r="M28">
        <v>8</v>
      </c>
      <c r="N28" s="6">
        <f t="shared" si="2"/>
        <v>15</v>
      </c>
      <c r="O28">
        <v>39</v>
      </c>
      <c r="P28">
        <v>5</v>
      </c>
      <c r="Q28">
        <v>2</v>
      </c>
    </row>
    <row r="29" spans="1:17" x14ac:dyDescent="0.2">
      <c r="A29">
        <v>14</v>
      </c>
      <c r="B29" t="s">
        <v>145</v>
      </c>
      <c r="C29" t="s">
        <v>104</v>
      </c>
      <c r="D29">
        <v>167</v>
      </c>
      <c r="E29">
        <v>120</v>
      </c>
      <c r="F29" s="6">
        <v>20.875</v>
      </c>
      <c r="G29" s="6">
        <f t="shared" si="1"/>
        <v>139.16666666666666</v>
      </c>
      <c r="H29">
        <v>167</v>
      </c>
      <c r="I29">
        <v>12</v>
      </c>
      <c r="J29">
        <v>7</v>
      </c>
      <c r="K29">
        <f t="shared" si="0"/>
        <v>77</v>
      </c>
      <c r="L29">
        <v>120</v>
      </c>
      <c r="M29">
        <v>6</v>
      </c>
      <c r="N29" s="6">
        <f t="shared" si="2"/>
        <v>20</v>
      </c>
      <c r="O29">
        <v>49</v>
      </c>
      <c r="P29">
        <v>3</v>
      </c>
      <c r="Q29">
        <v>0</v>
      </c>
    </row>
    <row r="30" spans="1:17" x14ac:dyDescent="0.2">
      <c r="A30">
        <v>15</v>
      </c>
      <c r="B30" t="s">
        <v>124</v>
      </c>
      <c r="C30" t="s">
        <v>88</v>
      </c>
      <c r="D30">
        <v>160</v>
      </c>
      <c r="E30">
        <v>120</v>
      </c>
      <c r="F30" s="6">
        <v>20</v>
      </c>
      <c r="G30" s="6">
        <f t="shared" si="1"/>
        <v>133.33333333333331</v>
      </c>
      <c r="H30">
        <v>160</v>
      </c>
      <c r="I30">
        <v>15</v>
      </c>
      <c r="J30">
        <v>4</v>
      </c>
      <c r="K30">
        <f t="shared" si="0"/>
        <v>76</v>
      </c>
      <c r="L30">
        <v>113</v>
      </c>
      <c r="M30">
        <v>3</v>
      </c>
      <c r="N30" s="6">
        <f t="shared" si="2"/>
        <v>37.666666666666664</v>
      </c>
      <c r="O30">
        <v>37</v>
      </c>
      <c r="P30">
        <v>1</v>
      </c>
      <c r="Q30">
        <v>0</v>
      </c>
    </row>
    <row r="31" spans="1:17" x14ac:dyDescent="0.2">
      <c r="A31">
        <v>15</v>
      </c>
      <c r="B31" t="s">
        <v>88</v>
      </c>
      <c r="C31" t="s">
        <v>124</v>
      </c>
      <c r="D31">
        <v>163</v>
      </c>
      <c r="E31">
        <v>113</v>
      </c>
      <c r="F31" s="6">
        <v>54.333333333333336</v>
      </c>
      <c r="G31" s="6">
        <f t="shared" si="1"/>
        <v>144.24778761061947</v>
      </c>
      <c r="H31">
        <v>179</v>
      </c>
      <c r="I31">
        <v>15</v>
      </c>
      <c r="J31">
        <v>6</v>
      </c>
      <c r="K31">
        <f t="shared" si="0"/>
        <v>67</v>
      </c>
      <c r="L31">
        <v>120</v>
      </c>
      <c r="M31">
        <v>8</v>
      </c>
      <c r="N31" s="6">
        <f t="shared" si="2"/>
        <v>15</v>
      </c>
      <c r="O31">
        <v>41</v>
      </c>
      <c r="P31">
        <v>4</v>
      </c>
      <c r="Q31">
        <v>1</v>
      </c>
    </row>
    <row r="32" spans="1:17" x14ac:dyDescent="0.2">
      <c r="A32">
        <v>16</v>
      </c>
      <c r="B32" t="s">
        <v>64</v>
      </c>
      <c r="C32" t="s">
        <v>165</v>
      </c>
      <c r="D32">
        <v>193</v>
      </c>
      <c r="E32">
        <v>120</v>
      </c>
      <c r="F32" s="6">
        <v>64.333333333333329</v>
      </c>
      <c r="G32" s="6">
        <f t="shared" si="1"/>
        <v>160.83333333333334</v>
      </c>
      <c r="H32">
        <v>193</v>
      </c>
      <c r="I32">
        <v>10</v>
      </c>
      <c r="J32">
        <v>14</v>
      </c>
      <c r="K32">
        <f t="shared" si="0"/>
        <v>69</v>
      </c>
      <c r="L32">
        <v>120</v>
      </c>
      <c r="M32">
        <v>4</v>
      </c>
      <c r="N32" s="6">
        <f t="shared" si="2"/>
        <v>30</v>
      </c>
      <c r="O32">
        <v>31</v>
      </c>
      <c r="P32">
        <v>2</v>
      </c>
      <c r="Q32">
        <v>0</v>
      </c>
    </row>
    <row r="33" spans="1:17" x14ac:dyDescent="0.2">
      <c r="A33">
        <v>16</v>
      </c>
      <c r="B33" t="s">
        <v>165</v>
      </c>
      <c r="C33" t="s">
        <v>64</v>
      </c>
      <c r="D33">
        <v>178</v>
      </c>
      <c r="E33">
        <v>120</v>
      </c>
      <c r="F33" s="6">
        <v>44.5</v>
      </c>
      <c r="G33" s="6">
        <f t="shared" si="1"/>
        <v>148.33333333333334</v>
      </c>
      <c r="H33">
        <v>178</v>
      </c>
      <c r="I33">
        <v>11</v>
      </c>
      <c r="J33">
        <v>5</v>
      </c>
      <c r="K33">
        <f t="shared" si="0"/>
        <v>104</v>
      </c>
      <c r="L33">
        <v>120</v>
      </c>
      <c r="M33">
        <v>3</v>
      </c>
      <c r="N33" s="6">
        <f t="shared" si="2"/>
        <v>40</v>
      </c>
      <c r="O33">
        <v>40</v>
      </c>
      <c r="P33">
        <v>2</v>
      </c>
      <c r="Q33">
        <v>0</v>
      </c>
    </row>
    <row r="34" spans="1:17" x14ac:dyDescent="0.2">
      <c r="A34">
        <v>17</v>
      </c>
      <c r="B34" t="s">
        <v>23</v>
      </c>
      <c r="C34" t="s">
        <v>124</v>
      </c>
      <c r="D34">
        <v>204</v>
      </c>
      <c r="E34">
        <v>120</v>
      </c>
      <c r="F34" s="6">
        <v>40.799999999999997</v>
      </c>
      <c r="G34" s="6">
        <f t="shared" si="1"/>
        <v>170</v>
      </c>
      <c r="H34">
        <v>204</v>
      </c>
      <c r="I34">
        <v>25</v>
      </c>
      <c r="J34">
        <v>6</v>
      </c>
      <c r="K34">
        <f t="shared" ref="K34:K65" si="3">D34-(I34*4) -(J34*6)</f>
        <v>68</v>
      </c>
      <c r="L34">
        <v>111</v>
      </c>
      <c r="M34">
        <v>10</v>
      </c>
      <c r="N34" s="6">
        <f t="shared" si="2"/>
        <v>11.1</v>
      </c>
      <c r="O34">
        <v>36</v>
      </c>
      <c r="P34">
        <v>7</v>
      </c>
      <c r="Q34">
        <v>0</v>
      </c>
    </row>
    <row r="35" spans="1:17" x14ac:dyDescent="0.2">
      <c r="A35">
        <v>17</v>
      </c>
      <c r="B35" t="s">
        <v>124</v>
      </c>
      <c r="C35" t="s">
        <v>23</v>
      </c>
      <c r="D35">
        <v>140</v>
      </c>
      <c r="E35">
        <v>111</v>
      </c>
      <c r="F35" s="6">
        <v>14</v>
      </c>
      <c r="G35" s="6">
        <f t="shared" si="1"/>
        <v>126.12612612612612</v>
      </c>
      <c r="H35">
        <v>140</v>
      </c>
      <c r="I35">
        <v>10</v>
      </c>
      <c r="J35">
        <v>3</v>
      </c>
      <c r="K35">
        <f t="shared" si="3"/>
        <v>82</v>
      </c>
      <c r="L35">
        <v>120</v>
      </c>
      <c r="M35">
        <v>5</v>
      </c>
      <c r="N35" s="6">
        <f t="shared" si="2"/>
        <v>24</v>
      </c>
      <c r="O35">
        <v>34</v>
      </c>
      <c r="P35">
        <v>5</v>
      </c>
      <c r="Q35">
        <v>0</v>
      </c>
    </row>
    <row r="36" spans="1:17" x14ac:dyDescent="0.2">
      <c r="A36">
        <v>18</v>
      </c>
      <c r="B36" t="s">
        <v>88</v>
      </c>
      <c r="C36" t="s">
        <v>64</v>
      </c>
      <c r="D36">
        <v>191</v>
      </c>
      <c r="E36">
        <v>120</v>
      </c>
      <c r="F36" s="6">
        <v>27.285714285714285</v>
      </c>
      <c r="G36" s="6">
        <f t="shared" si="1"/>
        <v>159.16666666666666</v>
      </c>
      <c r="H36">
        <v>191</v>
      </c>
      <c r="I36">
        <v>21</v>
      </c>
      <c r="J36">
        <v>5</v>
      </c>
      <c r="K36">
        <f t="shared" si="3"/>
        <v>77</v>
      </c>
      <c r="L36">
        <v>67</v>
      </c>
      <c r="M36">
        <v>1</v>
      </c>
      <c r="N36" s="6">
        <f t="shared" si="2"/>
        <v>67</v>
      </c>
      <c r="O36">
        <v>25</v>
      </c>
      <c r="P36">
        <v>1</v>
      </c>
      <c r="Q36">
        <v>0</v>
      </c>
    </row>
    <row r="37" spans="1:17" x14ac:dyDescent="0.2">
      <c r="A37">
        <v>18</v>
      </c>
      <c r="B37" t="s">
        <v>64</v>
      </c>
      <c r="C37" t="s">
        <v>88</v>
      </c>
      <c r="D37">
        <v>126</v>
      </c>
      <c r="E37">
        <v>67</v>
      </c>
      <c r="F37" s="6">
        <v>126</v>
      </c>
      <c r="G37" s="6">
        <f t="shared" si="1"/>
        <v>188.05970149253733</v>
      </c>
      <c r="H37">
        <f>H36+46</f>
        <v>237</v>
      </c>
      <c r="I37">
        <v>14</v>
      </c>
      <c r="J37">
        <v>8</v>
      </c>
      <c r="K37">
        <f t="shared" si="3"/>
        <v>22</v>
      </c>
      <c r="L37">
        <v>120</v>
      </c>
      <c r="M37">
        <v>7</v>
      </c>
      <c r="N37" s="6">
        <f t="shared" si="2"/>
        <v>17.142857142857142</v>
      </c>
      <c r="O37">
        <v>36</v>
      </c>
      <c r="P37">
        <v>6</v>
      </c>
      <c r="Q37">
        <v>0</v>
      </c>
    </row>
    <row r="38" spans="1:17" x14ac:dyDescent="0.2">
      <c r="A38">
        <v>19</v>
      </c>
      <c r="B38" t="s">
        <v>145</v>
      </c>
      <c r="C38" t="s">
        <v>47</v>
      </c>
      <c r="D38">
        <v>176</v>
      </c>
      <c r="E38">
        <v>108</v>
      </c>
      <c r="F38" s="6">
        <v>44</v>
      </c>
      <c r="G38" s="6">
        <f t="shared" si="1"/>
        <v>162.96296296296296</v>
      </c>
      <c r="H38">
        <v>205</v>
      </c>
      <c r="I38">
        <v>14</v>
      </c>
      <c r="J38">
        <v>9</v>
      </c>
      <c r="K38">
        <f t="shared" si="3"/>
        <v>66</v>
      </c>
      <c r="L38">
        <v>120</v>
      </c>
      <c r="M38">
        <v>5</v>
      </c>
      <c r="N38" s="6">
        <f t="shared" si="2"/>
        <v>24</v>
      </c>
      <c r="O38">
        <v>50</v>
      </c>
      <c r="P38">
        <v>4</v>
      </c>
      <c r="Q38">
        <v>0</v>
      </c>
    </row>
    <row r="39" spans="1:17" x14ac:dyDescent="0.2">
      <c r="A39">
        <v>19</v>
      </c>
      <c r="B39" t="s">
        <v>47</v>
      </c>
      <c r="C39" t="s">
        <v>145</v>
      </c>
      <c r="D39">
        <v>174</v>
      </c>
      <c r="E39">
        <v>120</v>
      </c>
      <c r="F39" s="6">
        <v>34.799999999999997</v>
      </c>
      <c r="G39" s="6">
        <f t="shared" si="1"/>
        <v>145</v>
      </c>
      <c r="H39">
        <v>174</v>
      </c>
      <c r="I39">
        <v>13</v>
      </c>
      <c r="J39">
        <v>10</v>
      </c>
      <c r="K39">
        <f t="shared" si="3"/>
        <v>62</v>
      </c>
      <c r="L39">
        <v>108</v>
      </c>
      <c r="M39">
        <v>4</v>
      </c>
      <c r="N39" s="6">
        <f t="shared" si="2"/>
        <v>27</v>
      </c>
      <c r="O39">
        <v>27</v>
      </c>
      <c r="P39">
        <v>2</v>
      </c>
      <c r="Q39">
        <v>0</v>
      </c>
    </row>
    <row r="40" spans="1:17" x14ac:dyDescent="0.2">
      <c r="A40">
        <v>20</v>
      </c>
      <c r="B40" t="s">
        <v>165</v>
      </c>
      <c r="C40" t="s">
        <v>23</v>
      </c>
      <c r="D40">
        <v>178</v>
      </c>
      <c r="E40">
        <v>120</v>
      </c>
      <c r="F40" s="6">
        <v>29.666666666666668</v>
      </c>
      <c r="G40" s="6">
        <f t="shared" si="1"/>
        <v>148.33333333333334</v>
      </c>
      <c r="H40">
        <v>178</v>
      </c>
      <c r="I40">
        <v>10</v>
      </c>
      <c r="J40">
        <v>12</v>
      </c>
      <c r="K40">
        <f t="shared" si="3"/>
        <v>66</v>
      </c>
      <c r="L40">
        <v>120</v>
      </c>
      <c r="M40">
        <v>3</v>
      </c>
      <c r="N40" s="6">
        <f t="shared" si="2"/>
        <v>40</v>
      </c>
      <c r="O40">
        <v>39</v>
      </c>
      <c r="P40">
        <v>1</v>
      </c>
      <c r="Q40">
        <v>1</v>
      </c>
    </row>
    <row r="41" spans="1:17" x14ac:dyDescent="0.2">
      <c r="A41">
        <v>20</v>
      </c>
      <c r="B41" t="s">
        <v>23</v>
      </c>
      <c r="C41" t="s">
        <v>165</v>
      </c>
      <c r="D41">
        <v>182</v>
      </c>
      <c r="E41">
        <v>120</v>
      </c>
      <c r="F41" s="6">
        <v>60.666666666666664</v>
      </c>
      <c r="G41" s="6">
        <f t="shared" si="1"/>
        <v>151.66666666666666</v>
      </c>
      <c r="H41">
        <v>182</v>
      </c>
      <c r="I41">
        <v>18</v>
      </c>
      <c r="J41">
        <v>8</v>
      </c>
      <c r="K41">
        <f t="shared" si="3"/>
        <v>62</v>
      </c>
      <c r="L41">
        <v>120</v>
      </c>
      <c r="M41">
        <v>6</v>
      </c>
      <c r="N41" s="6">
        <f t="shared" si="2"/>
        <v>20</v>
      </c>
      <c r="O41">
        <v>44</v>
      </c>
      <c r="P41">
        <v>6</v>
      </c>
      <c r="Q41">
        <v>0</v>
      </c>
    </row>
    <row r="42" spans="1:17" x14ac:dyDescent="0.2">
      <c r="A42">
        <v>21</v>
      </c>
      <c r="B42" t="s">
        <v>124</v>
      </c>
      <c r="C42" t="s">
        <v>104</v>
      </c>
      <c r="D42">
        <v>168</v>
      </c>
      <c r="E42">
        <v>118</v>
      </c>
      <c r="F42" s="6">
        <v>24</v>
      </c>
      <c r="G42" s="6">
        <f t="shared" si="1"/>
        <v>142.37288135593221</v>
      </c>
      <c r="H42">
        <v>173</v>
      </c>
      <c r="I42">
        <v>14</v>
      </c>
      <c r="J42">
        <v>3</v>
      </c>
      <c r="K42">
        <f t="shared" si="3"/>
        <v>94</v>
      </c>
      <c r="L42">
        <v>120</v>
      </c>
      <c r="M42">
        <v>7</v>
      </c>
      <c r="N42" s="6">
        <f t="shared" si="2"/>
        <v>17.142857142857142</v>
      </c>
      <c r="O42">
        <v>45</v>
      </c>
      <c r="P42">
        <v>3</v>
      </c>
      <c r="Q42">
        <v>0</v>
      </c>
    </row>
    <row r="43" spans="1:17" x14ac:dyDescent="0.2">
      <c r="A43">
        <v>21</v>
      </c>
      <c r="B43" t="s">
        <v>104</v>
      </c>
      <c r="C43" t="s">
        <v>124</v>
      </c>
      <c r="D43">
        <v>167</v>
      </c>
      <c r="E43">
        <v>120</v>
      </c>
      <c r="F43" s="6">
        <v>23.857142857142858</v>
      </c>
      <c r="G43" s="6">
        <f t="shared" si="1"/>
        <v>139.16666666666666</v>
      </c>
      <c r="H43">
        <v>167</v>
      </c>
      <c r="I43">
        <v>13</v>
      </c>
      <c r="J43">
        <v>7</v>
      </c>
      <c r="K43">
        <f t="shared" si="3"/>
        <v>73</v>
      </c>
      <c r="L43">
        <v>118</v>
      </c>
      <c r="M43">
        <v>7</v>
      </c>
      <c r="N43" s="6">
        <f t="shared" si="2"/>
        <v>16.857142857142858</v>
      </c>
      <c r="O43">
        <v>33</v>
      </c>
      <c r="P43">
        <v>5</v>
      </c>
      <c r="Q43">
        <v>0</v>
      </c>
    </row>
    <row r="44" spans="1:17" x14ac:dyDescent="0.2">
      <c r="A44">
        <v>22</v>
      </c>
      <c r="B44" t="s">
        <v>47</v>
      </c>
      <c r="C44" t="s">
        <v>64</v>
      </c>
      <c r="D44">
        <v>139</v>
      </c>
      <c r="E44">
        <v>120</v>
      </c>
      <c r="F44" s="6">
        <v>17.375</v>
      </c>
      <c r="G44" s="6">
        <f t="shared" si="1"/>
        <v>115.83333333333334</v>
      </c>
      <c r="H44">
        <v>139</v>
      </c>
      <c r="I44">
        <v>11</v>
      </c>
      <c r="J44">
        <v>3</v>
      </c>
      <c r="K44">
        <f t="shared" si="3"/>
        <v>77</v>
      </c>
      <c r="L44">
        <v>120</v>
      </c>
      <c r="M44">
        <v>8</v>
      </c>
      <c r="N44" s="6">
        <f t="shared" si="2"/>
        <v>15</v>
      </c>
      <c r="O44">
        <v>48</v>
      </c>
      <c r="P44">
        <v>6</v>
      </c>
      <c r="Q44">
        <v>0</v>
      </c>
    </row>
    <row r="45" spans="1:17" x14ac:dyDescent="0.2">
      <c r="A45">
        <v>22</v>
      </c>
      <c r="B45" t="s">
        <v>64</v>
      </c>
      <c r="C45" t="s">
        <v>47</v>
      </c>
      <c r="D45">
        <v>143</v>
      </c>
      <c r="E45">
        <v>120</v>
      </c>
      <c r="F45" s="6">
        <v>17.875</v>
      </c>
      <c r="G45" s="6">
        <f t="shared" si="1"/>
        <v>119.16666666666667</v>
      </c>
      <c r="H45">
        <v>143</v>
      </c>
      <c r="I45">
        <v>12</v>
      </c>
      <c r="J45">
        <v>2</v>
      </c>
      <c r="K45">
        <f t="shared" si="3"/>
        <v>83</v>
      </c>
      <c r="L45">
        <v>120</v>
      </c>
      <c r="M45">
        <v>8</v>
      </c>
      <c r="N45" s="6">
        <f t="shared" si="2"/>
        <v>15</v>
      </c>
      <c r="O45">
        <v>51</v>
      </c>
      <c r="P45">
        <v>5</v>
      </c>
      <c r="Q45">
        <v>0</v>
      </c>
    </row>
    <row r="46" spans="1:17" x14ac:dyDescent="0.2">
      <c r="A46">
        <v>23</v>
      </c>
      <c r="B46" t="s">
        <v>104</v>
      </c>
      <c r="C46" t="s">
        <v>165</v>
      </c>
      <c r="D46">
        <v>87</v>
      </c>
      <c r="E46">
        <v>113</v>
      </c>
      <c r="F46" s="6">
        <v>8.6999999999999993</v>
      </c>
      <c r="G46" s="6">
        <f t="shared" si="1"/>
        <v>76.991150442477874</v>
      </c>
      <c r="H46">
        <v>87</v>
      </c>
      <c r="I46">
        <v>10</v>
      </c>
      <c r="J46">
        <v>1</v>
      </c>
      <c r="K46">
        <f t="shared" si="3"/>
        <v>41</v>
      </c>
      <c r="L46">
        <v>112</v>
      </c>
      <c r="M46">
        <v>10</v>
      </c>
      <c r="N46" s="6">
        <f t="shared" si="2"/>
        <v>11.2</v>
      </c>
      <c r="O46">
        <v>54</v>
      </c>
      <c r="P46">
        <v>5</v>
      </c>
      <c r="Q46">
        <v>0</v>
      </c>
    </row>
    <row r="47" spans="1:17" x14ac:dyDescent="0.2">
      <c r="A47">
        <v>23</v>
      </c>
      <c r="B47" t="s">
        <v>165</v>
      </c>
      <c r="C47" t="s">
        <v>104</v>
      </c>
      <c r="D47">
        <v>118</v>
      </c>
      <c r="E47">
        <v>112</v>
      </c>
      <c r="F47" s="6">
        <v>11.8</v>
      </c>
      <c r="G47" s="6">
        <f t="shared" si="1"/>
        <v>105.35714285714286</v>
      </c>
      <c r="H47">
        <v>118</v>
      </c>
      <c r="I47">
        <v>13</v>
      </c>
      <c r="J47">
        <v>1</v>
      </c>
      <c r="K47">
        <f t="shared" si="3"/>
        <v>60</v>
      </c>
      <c r="L47">
        <v>113</v>
      </c>
      <c r="M47">
        <v>10</v>
      </c>
      <c r="N47" s="6">
        <f t="shared" si="2"/>
        <v>11.3</v>
      </c>
      <c r="O47">
        <v>66</v>
      </c>
      <c r="P47">
        <v>7</v>
      </c>
      <c r="Q47">
        <v>0</v>
      </c>
    </row>
    <row r="48" spans="1:17" x14ac:dyDescent="0.2">
      <c r="A48">
        <v>24</v>
      </c>
      <c r="B48" t="s">
        <v>145</v>
      </c>
      <c r="C48" t="s">
        <v>23</v>
      </c>
      <c r="D48">
        <v>205</v>
      </c>
      <c r="E48">
        <v>120</v>
      </c>
      <c r="F48" s="6">
        <v>25.625</v>
      </c>
      <c r="G48" s="6">
        <f t="shared" si="1"/>
        <v>170.83333333333331</v>
      </c>
      <c r="H48">
        <v>205</v>
      </c>
      <c r="I48">
        <v>9</v>
      </c>
      <c r="J48">
        <v>16</v>
      </c>
      <c r="K48">
        <f t="shared" si="3"/>
        <v>73</v>
      </c>
      <c r="L48">
        <v>118</v>
      </c>
      <c r="M48">
        <v>5</v>
      </c>
      <c r="N48" s="6">
        <f t="shared" si="2"/>
        <v>23.6</v>
      </c>
      <c r="O48">
        <v>38</v>
      </c>
      <c r="P48">
        <v>2</v>
      </c>
      <c r="Q48">
        <v>1</v>
      </c>
    </row>
    <row r="49" spans="1:17" x14ac:dyDescent="0.2">
      <c r="A49">
        <v>24</v>
      </c>
      <c r="B49" t="s">
        <v>23</v>
      </c>
      <c r="C49" t="s">
        <v>145</v>
      </c>
      <c r="D49">
        <v>207</v>
      </c>
      <c r="E49">
        <v>118</v>
      </c>
      <c r="F49" s="6">
        <v>41.4</v>
      </c>
      <c r="G49" s="6">
        <f t="shared" si="1"/>
        <v>175.42372881355931</v>
      </c>
      <c r="H49">
        <v>213</v>
      </c>
      <c r="I49">
        <v>9</v>
      </c>
      <c r="J49">
        <v>17</v>
      </c>
      <c r="K49">
        <f t="shared" si="3"/>
        <v>69</v>
      </c>
      <c r="L49">
        <v>120</v>
      </c>
      <c r="M49">
        <v>8</v>
      </c>
      <c r="N49" s="6">
        <f t="shared" si="2"/>
        <v>15</v>
      </c>
      <c r="O49">
        <v>43</v>
      </c>
      <c r="P49">
        <v>6</v>
      </c>
      <c r="Q49">
        <v>0</v>
      </c>
    </row>
    <row r="50" spans="1:17" x14ac:dyDescent="0.2">
      <c r="A50">
        <v>25</v>
      </c>
      <c r="B50" t="s">
        <v>165</v>
      </c>
      <c r="C50" t="s">
        <v>64</v>
      </c>
      <c r="D50">
        <v>132</v>
      </c>
      <c r="E50">
        <v>120</v>
      </c>
      <c r="F50" s="6">
        <v>22</v>
      </c>
      <c r="G50" s="6">
        <f t="shared" si="1"/>
        <v>110.00000000000001</v>
      </c>
      <c r="H50">
        <v>132</v>
      </c>
      <c r="I50">
        <v>11</v>
      </c>
      <c r="J50">
        <v>2</v>
      </c>
      <c r="K50">
        <f t="shared" si="3"/>
        <v>76</v>
      </c>
      <c r="L50">
        <v>116</v>
      </c>
      <c r="M50">
        <v>10</v>
      </c>
      <c r="N50" s="6">
        <f t="shared" si="2"/>
        <v>11.6</v>
      </c>
      <c r="O50">
        <v>50</v>
      </c>
      <c r="P50">
        <v>5</v>
      </c>
      <c r="Q50">
        <v>0</v>
      </c>
    </row>
    <row r="51" spans="1:17" x14ac:dyDescent="0.2">
      <c r="A51">
        <v>25</v>
      </c>
      <c r="B51" t="s">
        <v>64</v>
      </c>
      <c r="C51" t="s">
        <v>165</v>
      </c>
      <c r="D51">
        <v>119</v>
      </c>
      <c r="E51">
        <v>116</v>
      </c>
      <c r="F51" s="6">
        <v>11.9</v>
      </c>
      <c r="G51" s="6">
        <f t="shared" si="1"/>
        <v>102.58620689655173</v>
      </c>
      <c r="H51">
        <v>119</v>
      </c>
      <c r="I51">
        <v>9</v>
      </c>
      <c r="J51">
        <v>4</v>
      </c>
      <c r="K51">
        <f t="shared" si="3"/>
        <v>59</v>
      </c>
      <c r="L51">
        <v>120</v>
      </c>
      <c r="M51">
        <v>6</v>
      </c>
      <c r="N51" s="6">
        <f t="shared" si="2"/>
        <v>20</v>
      </c>
      <c r="O51">
        <v>53</v>
      </c>
      <c r="P51">
        <v>5</v>
      </c>
      <c r="Q51">
        <v>0</v>
      </c>
    </row>
    <row r="52" spans="1:17" x14ac:dyDescent="0.2">
      <c r="A52">
        <v>26</v>
      </c>
      <c r="B52" t="s">
        <v>47</v>
      </c>
      <c r="C52" t="s">
        <v>88</v>
      </c>
      <c r="D52">
        <v>219</v>
      </c>
      <c r="E52">
        <v>120</v>
      </c>
      <c r="F52" s="6">
        <v>54.75</v>
      </c>
      <c r="G52" s="6">
        <f t="shared" si="1"/>
        <v>182.5</v>
      </c>
      <c r="H52">
        <v>219</v>
      </c>
      <c r="I52">
        <v>15</v>
      </c>
      <c r="J52">
        <v>16</v>
      </c>
      <c r="K52">
        <f t="shared" si="3"/>
        <v>63</v>
      </c>
      <c r="L52">
        <v>120</v>
      </c>
      <c r="M52">
        <v>9</v>
      </c>
      <c r="N52" s="6">
        <f t="shared" si="2"/>
        <v>13.333333333333334</v>
      </c>
      <c r="O52">
        <v>47</v>
      </c>
      <c r="P52">
        <v>5</v>
      </c>
      <c r="Q52">
        <v>0</v>
      </c>
    </row>
    <row r="53" spans="1:17" x14ac:dyDescent="0.2">
      <c r="A53">
        <v>26</v>
      </c>
      <c r="B53" t="s">
        <v>88</v>
      </c>
      <c r="C53" t="s">
        <v>47</v>
      </c>
      <c r="D53">
        <v>164</v>
      </c>
      <c r="E53">
        <v>120</v>
      </c>
      <c r="F53" s="6">
        <v>18.222222222222221</v>
      </c>
      <c r="G53" s="6">
        <f t="shared" si="1"/>
        <v>136.66666666666666</v>
      </c>
      <c r="H53">
        <v>164</v>
      </c>
      <c r="I53">
        <v>12</v>
      </c>
      <c r="J53">
        <v>9</v>
      </c>
      <c r="K53">
        <f t="shared" si="3"/>
        <v>62</v>
      </c>
      <c r="L53">
        <v>120</v>
      </c>
      <c r="M53">
        <v>4</v>
      </c>
      <c r="N53" s="6">
        <f t="shared" si="2"/>
        <v>30</v>
      </c>
      <c r="O53">
        <v>39</v>
      </c>
      <c r="P53">
        <v>1</v>
      </c>
      <c r="Q53">
        <v>0</v>
      </c>
    </row>
    <row r="54" spans="1:17" x14ac:dyDescent="0.2">
      <c r="A54">
        <v>27</v>
      </c>
      <c r="B54" t="s">
        <v>23</v>
      </c>
      <c r="C54" t="s">
        <v>104</v>
      </c>
      <c r="D54">
        <v>169</v>
      </c>
      <c r="E54">
        <v>120</v>
      </c>
      <c r="F54" s="6">
        <v>33.799999999999997</v>
      </c>
      <c r="G54" s="6">
        <f t="shared" si="1"/>
        <v>140.83333333333334</v>
      </c>
      <c r="H54">
        <v>169</v>
      </c>
      <c r="I54">
        <v>12</v>
      </c>
      <c r="J54">
        <v>9</v>
      </c>
      <c r="K54">
        <f t="shared" si="3"/>
        <v>67</v>
      </c>
      <c r="L54">
        <v>118</v>
      </c>
      <c r="M54">
        <v>2</v>
      </c>
      <c r="N54" s="6">
        <f t="shared" si="2"/>
        <v>59</v>
      </c>
      <c r="O54">
        <v>40</v>
      </c>
      <c r="P54">
        <v>2</v>
      </c>
      <c r="Q54">
        <v>0</v>
      </c>
    </row>
    <row r="55" spans="1:17" x14ac:dyDescent="0.2">
      <c r="A55">
        <v>27</v>
      </c>
      <c r="B55" t="s">
        <v>104</v>
      </c>
      <c r="C55" t="s">
        <v>23</v>
      </c>
      <c r="D55">
        <v>170</v>
      </c>
      <c r="E55">
        <v>118</v>
      </c>
      <c r="F55" s="6">
        <v>85</v>
      </c>
      <c r="G55" s="6">
        <f t="shared" si="1"/>
        <v>144.06779661016949</v>
      </c>
      <c r="H55">
        <v>175</v>
      </c>
      <c r="I55">
        <v>14</v>
      </c>
      <c r="J55">
        <v>6</v>
      </c>
      <c r="K55">
        <f t="shared" si="3"/>
        <v>78</v>
      </c>
      <c r="L55">
        <v>120</v>
      </c>
      <c r="M55">
        <v>5</v>
      </c>
      <c r="N55" s="6">
        <f t="shared" si="2"/>
        <v>24</v>
      </c>
      <c r="O55">
        <v>45</v>
      </c>
      <c r="P55">
        <v>5</v>
      </c>
      <c r="Q55">
        <v>0</v>
      </c>
    </row>
    <row r="56" spans="1:17" x14ac:dyDescent="0.2">
      <c r="A56">
        <v>28</v>
      </c>
      <c r="B56" t="s">
        <v>124</v>
      </c>
      <c r="C56" t="s">
        <v>165</v>
      </c>
      <c r="D56">
        <v>140</v>
      </c>
      <c r="E56">
        <v>120</v>
      </c>
      <c r="F56" s="6">
        <v>23.333333333333332</v>
      </c>
      <c r="G56" s="6">
        <f t="shared" si="1"/>
        <v>116.66666666666667</v>
      </c>
      <c r="H56">
        <v>140</v>
      </c>
      <c r="I56">
        <v>9</v>
      </c>
      <c r="J56">
        <v>2</v>
      </c>
      <c r="K56">
        <f t="shared" si="3"/>
        <v>92</v>
      </c>
      <c r="L56">
        <v>120</v>
      </c>
      <c r="M56">
        <v>7</v>
      </c>
      <c r="N56" s="6">
        <f t="shared" si="2"/>
        <v>17.142857142857142</v>
      </c>
      <c r="O56">
        <v>38</v>
      </c>
      <c r="P56">
        <v>5</v>
      </c>
      <c r="Q56">
        <v>0</v>
      </c>
    </row>
    <row r="57" spans="1:17" x14ac:dyDescent="0.2">
      <c r="A57">
        <v>28</v>
      </c>
      <c r="B57" t="s">
        <v>165</v>
      </c>
      <c r="C57" t="s">
        <v>124</v>
      </c>
      <c r="D57">
        <v>151</v>
      </c>
      <c r="E57">
        <v>120</v>
      </c>
      <c r="F57" s="6">
        <v>21.571428571428573</v>
      </c>
      <c r="G57" s="6">
        <f t="shared" si="1"/>
        <v>125.83333333333333</v>
      </c>
      <c r="H57">
        <v>151</v>
      </c>
      <c r="I57">
        <v>15</v>
      </c>
      <c r="J57">
        <v>2</v>
      </c>
      <c r="K57">
        <f t="shared" si="3"/>
        <v>79</v>
      </c>
      <c r="L57">
        <v>120</v>
      </c>
      <c r="M57">
        <v>6</v>
      </c>
      <c r="N57" s="6">
        <f t="shared" si="2"/>
        <v>20</v>
      </c>
      <c r="O57">
        <v>34</v>
      </c>
      <c r="P57">
        <v>4</v>
      </c>
      <c r="Q57">
        <v>0</v>
      </c>
    </row>
    <row r="58" spans="1:17" x14ac:dyDescent="0.2">
      <c r="A58">
        <v>29</v>
      </c>
      <c r="B58" t="s">
        <v>145</v>
      </c>
      <c r="C58" t="s">
        <v>88</v>
      </c>
      <c r="D58">
        <v>175</v>
      </c>
      <c r="E58">
        <v>120</v>
      </c>
      <c r="F58" s="6">
        <v>43.75</v>
      </c>
      <c r="G58" s="6">
        <f t="shared" si="1"/>
        <v>145.83333333333331</v>
      </c>
      <c r="H58">
        <v>175</v>
      </c>
      <c r="I58">
        <v>12</v>
      </c>
      <c r="J58">
        <v>9</v>
      </c>
      <c r="K58">
        <f t="shared" si="3"/>
        <v>73</v>
      </c>
      <c r="L58">
        <v>115</v>
      </c>
      <c r="M58">
        <v>4</v>
      </c>
      <c r="N58" s="6">
        <f t="shared" si="2"/>
        <v>28.75</v>
      </c>
      <c r="O58">
        <v>40</v>
      </c>
      <c r="P58">
        <v>4</v>
      </c>
      <c r="Q58">
        <v>0</v>
      </c>
    </row>
    <row r="59" spans="1:17" x14ac:dyDescent="0.2">
      <c r="A59">
        <v>29</v>
      </c>
      <c r="B59" t="s">
        <v>88</v>
      </c>
      <c r="C59" t="s">
        <v>145</v>
      </c>
      <c r="D59">
        <v>176</v>
      </c>
      <c r="E59">
        <v>115</v>
      </c>
      <c r="F59" s="6">
        <v>44</v>
      </c>
      <c r="G59" s="6">
        <f t="shared" si="1"/>
        <v>153.04347826086956</v>
      </c>
      <c r="H59">
        <v>188</v>
      </c>
      <c r="I59">
        <v>18</v>
      </c>
      <c r="J59">
        <v>6</v>
      </c>
      <c r="K59">
        <f t="shared" si="3"/>
        <v>68</v>
      </c>
      <c r="L59">
        <v>120</v>
      </c>
      <c r="M59">
        <v>4</v>
      </c>
      <c r="N59" s="6">
        <f t="shared" si="2"/>
        <v>30</v>
      </c>
      <c r="O59">
        <v>45</v>
      </c>
      <c r="P59">
        <v>3</v>
      </c>
      <c r="Q59">
        <v>0</v>
      </c>
    </row>
    <row r="60" spans="1:17" x14ac:dyDescent="0.2">
      <c r="A60">
        <v>30</v>
      </c>
      <c r="B60" t="s">
        <v>23</v>
      </c>
      <c r="C60" t="s">
        <v>47</v>
      </c>
      <c r="D60">
        <v>211</v>
      </c>
      <c r="E60">
        <v>120</v>
      </c>
      <c r="F60" s="6">
        <v>52.75</v>
      </c>
      <c r="G60" s="6">
        <f t="shared" si="1"/>
        <v>175.83333333333334</v>
      </c>
      <c r="H60">
        <v>211</v>
      </c>
      <c r="I60">
        <v>14</v>
      </c>
      <c r="J60">
        <v>14</v>
      </c>
      <c r="K60">
        <f t="shared" si="3"/>
        <v>71</v>
      </c>
      <c r="L60">
        <v>120</v>
      </c>
      <c r="M60">
        <v>5</v>
      </c>
      <c r="N60" s="6">
        <f t="shared" si="2"/>
        <v>24</v>
      </c>
      <c r="O60">
        <v>36</v>
      </c>
      <c r="P60">
        <v>3</v>
      </c>
      <c r="Q60">
        <v>0</v>
      </c>
    </row>
    <row r="61" spans="1:17" x14ac:dyDescent="0.2">
      <c r="A61">
        <v>30</v>
      </c>
      <c r="B61" t="s">
        <v>47</v>
      </c>
      <c r="C61" t="s">
        <v>23</v>
      </c>
      <c r="D61">
        <v>198</v>
      </c>
      <c r="E61">
        <v>120</v>
      </c>
      <c r="F61" s="6">
        <v>39.6</v>
      </c>
      <c r="G61" s="6">
        <f t="shared" si="1"/>
        <v>165</v>
      </c>
      <c r="H61">
        <v>198</v>
      </c>
      <c r="I61">
        <v>15</v>
      </c>
      <c r="J61">
        <v>11</v>
      </c>
      <c r="K61">
        <f t="shared" si="3"/>
        <v>72</v>
      </c>
      <c r="L61">
        <v>120</v>
      </c>
      <c r="M61">
        <v>4</v>
      </c>
      <c r="N61" s="6">
        <f t="shared" si="2"/>
        <v>30</v>
      </c>
      <c r="O61">
        <v>35</v>
      </c>
      <c r="P61">
        <v>2</v>
      </c>
      <c r="Q61">
        <v>0</v>
      </c>
    </row>
    <row r="62" spans="1:17" x14ac:dyDescent="0.2">
      <c r="A62">
        <v>31</v>
      </c>
      <c r="B62" t="s">
        <v>145</v>
      </c>
      <c r="C62" t="s">
        <v>104</v>
      </c>
      <c r="D62">
        <v>167</v>
      </c>
      <c r="E62">
        <v>120</v>
      </c>
      <c r="F62" s="6">
        <v>23.857142857142858</v>
      </c>
      <c r="G62" s="6">
        <f t="shared" si="1"/>
        <v>139.16666666666666</v>
      </c>
      <c r="H62">
        <v>167</v>
      </c>
      <c r="I62">
        <v>10</v>
      </c>
      <c r="J62">
        <v>11</v>
      </c>
      <c r="K62">
        <f t="shared" si="3"/>
        <v>61</v>
      </c>
      <c r="L62">
        <v>120</v>
      </c>
      <c r="M62">
        <v>7</v>
      </c>
      <c r="N62" s="6">
        <f t="shared" si="2"/>
        <v>17.142857142857142</v>
      </c>
      <c r="O62">
        <v>53</v>
      </c>
      <c r="P62">
        <v>4</v>
      </c>
      <c r="Q62">
        <v>0</v>
      </c>
    </row>
    <row r="63" spans="1:17" x14ac:dyDescent="0.2">
      <c r="A63">
        <v>31</v>
      </c>
      <c r="B63" t="s">
        <v>104</v>
      </c>
      <c r="C63" t="s">
        <v>145</v>
      </c>
      <c r="D63">
        <v>153</v>
      </c>
      <c r="E63">
        <v>120</v>
      </c>
      <c r="F63" s="6">
        <v>21.857142857142858</v>
      </c>
      <c r="G63" s="6">
        <f t="shared" si="1"/>
        <v>127.49999999999999</v>
      </c>
      <c r="H63">
        <v>153</v>
      </c>
      <c r="I63">
        <v>13</v>
      </c>
      <c r="J63">
        <v>3</v>
      </c>
      <c r="K63">
        <f t="shared" si="3"/>
        <v>83</v>
      </c>
      <c r="L63">
        <v>120</v>
      </c>
      <c r="M63">
        <v>7</v>
      </c>
      <c r="N63" s="6">
        <f t="shared" si="2"/>
        <v>17.142857142857142</v>
      </c>
      <c r="O63">
        <v>53</v>
      </c>
      <c r="P63">
        <v>5</v>
      </c>
      <c r="Q63">
        <v>0</v>
      </c>
    </row>
    <row r="64" spans="1:17" x14ac:dyDescent="0.2">
      <c r="A64">
        <v>32</v>
      </c>
      <c r="B64" t="s">
        <v>47</v>
      </c>
      <c r="C64" t="s">
        <v>124</v>
      </c>
      <c r="D64">
        <v>196</v>
      </c>
      <c r="E64">
        <v>103</v>
      </c>
      <c r="F64" s="6">
        <v>32.666666666666664</v>
      </c>
      <c r="G64" s="6">
        <f t="shared" si="1"/>
        <v>190.29126213592232</v>
      </c>
      <c r="H64">
        <v>196</v>
      </c>
      <c r="I64">
        <v>16</v>
      </c>
      <c r="J64">
        <v>13</v>
      </c>
      <c r="K64">
        <f t="shared" si="3"/>
        <v>54</v>
      </c>
      <c r="L64">
        <v>72</v>
      </c>
      <c r="M64">
        <v>5</v>
      </c>
      <c r="N64" s="6">
        <f t="shared" si="2"/>
        <v>14.4</v>
      </c>
      <c r="O64">
        <v>19</v>
      </c>
      <c r="P64">
        <v>3</v>
      </c>
      <c r="Q64">
        <v>1</v>
      </c>
    </row>
    <row r="65" spans="1:17" x14ac:dyDescent="0.2">
      <c r="A65">
        <v>32</v>
      </c>
      <c r="B65" t="s">
        <v>124</v>
      </c>
      <c r="C65" t="s">
        <v>47</v>
      </c>
      <c r="D65">
        <v>146</v>
      </c>
      <c r="E65">
        <v>72</v>
      </c>
      <c r="F65" s="6">
        <v>29.2</v>
      </c>
      <c r="G65" s="6">
        <f t="shared" si="1"/>
        <v>202.77777777777777</v>
      </c>
      <c r="H65">
        <v>192</v>
      </c>
      <c r="I65">
        <v>9</v>
      </c>
      <c r="J65">
        <v>12</v>
      </c>
      <c r="K65">
        <f t="shared" si="3"/>
        <v>38</v>
      </c>
      <c r="L65">
        <v>103</v>
      </c>
      <c r="M65">
        <v>6</v>
      </c>
      <c r="N65" s="6">
        <f t="shared" si="2"/>
        <v>17.166666666666668</v>
      </c>
      <c r="O65">
        <v>37</v>
      </c>
      <c r="P65">
        <v>5</v>
      </c>
      <c r="Q65">
        <v>0</v>
      </c>
    </row>
    <row r="66" spans="1:17" x14ac:dyDescent="0.2">
      <c r="A66">
        <v>33</v>
      </c>
      <c r="B66" t="s">
        <v>88</v>
      </c>
      <c r="C66" t="s">
        <v>23</v>
      </c>
      <c r="D66">
        <v>180</v>
      </c>
      <c r="E66">
        <v>106</v>
      </c>
      <c r="F66" s="6">
        <v>45</v>
      </c>
      <c r="G66" s="6">
        <f t="shared" si="1"/>
        <v>169.81132075471697</v>
      </c>
      <c r="H66">
        <v>213</v>
      </c>
      <c r="I66">
        <v>20</v>
      </c>
      <c r="J66">
        <v>7</v>
      </c>
      <c r="K66">
        <f t="shared" ref="K66:K97" si="4">D66-(I66*4) -(J66*6)</f>
        <v>58</v>
      </c>
      <c r="L66">
        <v>120</v>
      </c>
      <c r="M66">
        <v>5</v>
      </c>
      <c r="N66" s="6">
        <f t="shared" si="2"/>
        <v>24</v>
      </c>
      <c r="O66">
        <v>40</v>
      </c>
      <c r="P66">
        <v>3</v>
      </c>
      <c r="Q66">
        <v>0</v>
      </c>
    </row>
    <row r="67" spans="1:17" x14ac:dyDescent="0.2">
      <c r="A67">
        <v>33</v>
      </c>
      <c r="B67" t="s">
        <v>23</v>
      </c>
      <c r="C67" t="s">
        <v>88</v>
      </c>
      <c r="D67">
        <v>177</v>
      </c>
      <c r="E67">
        <v>120</v>
      </c>
      <c r="F67" s="6">
        <v>35.4</v>
      </c>
      <c r="G67" s="6">
        <f t="shared" ref="G67:G121" si="5">D67/E67*100</f>
        <v>147.5</v>
      </c>
      <c r="H67">
        <v>177</v>
      </c>
      <c r="I67">
        <v>17</v>
      </c>
      <c r="J67">
        <v>7</v>
      </c>
      <c r="K67">
        <f t="shared" si="4"/>
        <v>67</v>
      </c>
      <c r="L67">
        <v>106</v>
      </c>
      <c r="M67">
        <v>4</v>
      </c>
      <c r="N67" s="6">
        <f t="shared" ref="N67:N121" si="6">L67/M67</f>
        <v>26.5</v>
      </c>
      <c r="O67">
        <v>42</v>
      </c>
      <c r="P67">
        <v>3</v>
      </c>
      <c r="Q67">
        <v>0</v>
      </c>
    </row>
    <row r="68" spans="1:17" x14ac:dyDescent="0.2">
      <c r="A68">
        <v>34</v>
      </c>
      <c r="B68" t="s">
        <v>64</v>
      </c>
      <c r="C68" t="s">
        <v>104</v>
      </c>
      <c r="D68">
        <v>174</v>
      </c>
      <c r="E68">
        <v>120</v>
      </c>
      <c r="F68" s="6">
        <v>29</v>
      </c>
      <c r="G68" s="6">
        <f t="shared" si="5"/>
        <v>145</v>
      </c>
      <c r="H68">
        <v>174</v>
      </c>
      <c r="I68">
        <v>10</v>
      </c>
      <c r="J68">
        <v>11</v>
      </c>
      <c r="K68">
        <f t="shared" si="4"/>
        <v>68</v>
      </c>
      <c r="L68">
        <v>114</v>
      </c>
      <c r="M68">
        <v>4</v>
      </c>
      <c r="N68" s="6">
        <f t="shared" si="6"/>
        <v>28.5</v>
      </c>
      <c r="O68">
        <v>41</v>
      </c>
      <c r="P68">
        <v>2</v>
      </c>
      <c r="Q68">
        <v>0</v>
      </c>
    </row>
    <row r="69" spans="1:17" x14ac:dyDescent="0.2">
      <c r="A69">
        <v>34</v>
      </c>
      <c r="B69" t="s">
        <v>104</v>
      </c>
      <c r="C69" t="s">
        <v>64</v>
      </c>
      <c r="D69">
        <v>176</v>
      </c>
      <c r="E69">
        <v>114</v>
      </c>
      <c r="F69" s="6">
        <v>44</v>
      </c>
      <c r="G69" s="6">
        <f t="shared" si="5"/>
        <v>154.38596491228068</v>
      </c>
      <c r="H69">
        <v>191</v>
      </c>
      <c r="I69">
        <v>13</v>
      </c>
      <c r="J69">
        <v>11</v>
      </c>
      <c r="K69">
        <f t="shared" si="4"/>
        <v>58</v>
      </c>
      <c r="L69">
        <v>120</v>
      </c>
      <c r="M69">
        <v>6</v>
      </c>
      <c r="N69" s="6">
        <f t="shared" si="6"/>
        <v>20</v>
      </c>
      <c r="O69">
        <v>43</v>
      </c>
      <c r="P69">
        <v>5</v>
      </c>
      <c r="Q69">
        <v>0</v>
      </c>
    </row>
    <row r="70" spans="1:17" x14ac:dyDescent="0.2">
      <c r="A70">
        <v>35</v>
      </c>
      <c r="B70" t="s">
        <v>23</v>
      </c>
      <c r="C70" t="s">
        <v>145</v>
      </c>
      <c r="D70">
        <v>128</v>
      </c>
      <c r="E70">
        <v>108</v>
      </c>
      <c r="F70" s="6">
        <v>32</v>
      </c>
      <c r="G70" s="6">
        <f t="shared" si="5"/>
        <v>118.5185185185185</v>
      </c>
      <c r="H70">
        <v>149</v>
      </c>
      <c r="I70">
        <v>8</v>
      </c>
      <c r="J70">
        <v>8</v>
      </c>
      <c r="K70">
        <f t="shared" si="4"/>
        <v>48</v>
      </c>
      <c r="L70">
        <v>120</v>
      </c>
      <c r="M70">
        <v>9</v>
      </c>
      <c r="N70" s="6">
        <f t="shared" si="6"/>
        <v>13.333333333333334</v>
      </c>
      <c r="O70">
        <v>54</v>
      </c>
      <c r="P70">
        <v>4</v>
      </c>
      <c r="Q70">
        <v>2</v>
      </c>
    </row>
    <row r="71" spans="1:17" x14ac:dyDescent="0.2">
      <c r="A71">
        <v>35</v>
      </c>
      <c r="B71" t="s">
        <v>145</v>
      </c>
      <c r="C71" t="s">
        <v>23</v>
      </c>
      <c r="D71">
        <v>127</v>
      </c>
      <c r="E71">
        <v>120</v>
      </c>
      <c r="F71" s="6">
        <v>14.111111111111111</v>
      </c>
      <c r="G71" s="6">
        <f t="shared" si="5"/>
        <v>105.83333333333333</v>
      </c>
      <c r="H71">
        <v>127</v>
      </c>
      <c r="I71">
        <v>11</v>
      </c>
      <c r="J71">
        <v>3</v>
      </c>
      <c r="K71">
        <f t="shared" si="4"/>
        <v>65</v>
      </c>
      <c r="L71">
        <v>108</v>
      </c>
      <c r="M71">
        <v>4</v>
      </c>
      <c r="N71" s="6">
        <f t="shared" si="6"/>
        <v>27</v>
      </c>
      <c r="O71">
        <v>56</v>
      </c>
      <c r="P71">
        <v>3</v>
      </c>
      <c r="Q71">
        <v>0</v>
      </c>
    </row>
    <row r="72" spans="1:17" x14ac:dyDescent="0.2">
      <c r="A72">
        <v>36</v>
      </c>
      <c r="B72" t="s">
        <v>165</v>
      </c>
      <c r="C72" t="s">
        <v>47</v>
      </c>
      <c r="D72">
        <v>164</v>
      </c>
      <c r="E72">
        <v>119</v>
      </c>
      <c r="F72" s="6">
        <v>54.666666666666664</v>
      </c>
      <c r="G72" s="6">
        <f t="shared" si="5"/>
        <v>137.81512605042016</v>
      </c>
      <c r="H72">
        <v>167</v>
      </c>
      <c r="I72">
        <v>9</v>
      </c>
      <c r="J72">
        <v>7</v>
      </c>
      <c r="K72">
        <f t="shared" si="4"/>
        <v>86</v>
      </c>
      <c r="L72">
        <v>120</v>
      </c>
      <c r="M72">
        <v>5</v>
      </c>
      <c r="N72" s="6">
        <f t="shared" si="6"/>
        <v>24</v>
      </c>
      <c r="O72">
        <v>34</v>
      </c>
      <c r="P72">
        <v>2</v>
      </c>
      <c r="Q72">
        <v>0</v>
      </c>
    </row>
    <row r="73" spans="1:17" x14ac:dyDescent="0.2">
      <c r="A73">
        <v>36</v>
      </c>
      <c r="B73" t="s">
        <v>47</v>
      </c>
      <c r="C73" t="s">
        <v>165</v>
      </c>
      <c r="D73">
        <v>163</v>
      </c>
      <c r="E73">
        <v>120</v>
      </c>
      <c r="F73" s="6">
        <v>32.6</v>
      </c>
      <c r="G73" s="6">
        <f t="shared" si="5"/>
        <v>135.83333333333334</v>
      </c>
      <c r="H73">
        <v>163</v>
      </c>
      <c r="I73">
        <v>11</v>
      </c>
      <c r="J73">
        <v>6</v>
      </c>
      <c r="K73">
        <f t="shared" si="4"/>
        <v>83</v>
      </c>
      <c r="L73">
        <v>119</v>
      </c>
      <c r="M73">
        <v>3</v>
      </c>
      <c r="N73" s="6">
        <f t="shared" si="6"/>
        <v>39.666666666666664</v>
      </c>
      <c r="O73">
        <v>33</v>
      </c>
      <c r="P73">
        <v>1</v>
      </c>
      <c r="Q73">
        <v>0</v>
      </c>
    </row>
    <row r="74" spans="1:17" x14ac:dyDescent="0.2">
      <c r="A74">
        <v>37</v>
      </c>
      <c r="B74" t="s">
        <v>104</v>
      </c>
      <c r="C74" t="s">
        <v>88</v>
      </c>
      <c r="D74">
        <v>181</v>
      </c>
      <c r="E74">
        <v>120</v>
      </c>
      <c r="F74" s="6">
        <v>45.25</v>
      </c>
      <c r="G74" s="6">
        <f t="shared" si="5"/>
        <v>150.83333333333334</v>
      </c>
      <c r="H74">
        <v>181</v>
      </c>
      <c r="I74">
        <v>18</v>
      </c>
      <c r="J74">
        <v>7</v>
      </c>
      <c r="K74">
        <f t="shared" si="4"/>
        <v>67</v>
      </c>
      <c r="L74">
        <v>120</v>
      </c>
      <c r="M74">
        <v>6</v>
      </c>
      <c r="N74" s="6">
        <f t="shared" si="6"/>
        <v>20</v>
      </c>
      <c r="O74">
        <v>53</v>
      </c>
      <c r="P74">
        <v>6</v>
      </c>
      <c r="Q74">
        <v>0</v>
      </c>
    </row>
    <row r="75" spans="1:17" x14ac:dyDescent="0.2">
      <c r="A75">
        <v>37</v>
      </c>
      <c r="B75" t="s">
        <v>88</v>
      </c>
      <c r="C75" t="s">
        <v>104</v>
      </c>
      <c r="D75">
        <v>168</v>
      </c>
      <c r="E75">
        <v>120</v>
      </c>
      <c r="F75" s="6">
        <v>28</v>
      </c>
      <c r="G75" s="6">
        <f t="shared" si="5"/>
        <v>140</v>
      </c>
      <c r="H75">
        <v>168</v>
      </c>
      <c r="I75">
        <v>21</v>
      </c>
      <c r="J75">
        <v>5</v>
      </c>
      <c r="K75">
        <f t="shared" si="4"/>
        <v>54</v>
      </c>
      <c r="L75">
        <v>120</v>
      </c>
      <c r="M75">
        <v>4</v>
      </c>
      <c r="N75" s="6">
        <f t="shared" si="6"/>
        <v>30</v>
      </c>
      <c r="O75">
        <v>42</v>
      </c>
      <c r="P75">
        <v>4</v>
      </c>
      <c r="Q75">
        <v>0</v>
      </c>
    </row>
    <row r="76" spans="1:17" x14ac:dyDescent="0.2">
      <c r="A76">
        <v>38</v>
      </c>
      <c r="B76" t="s">
        <v>64</v>
      </c>
      <c r="C76" t="s">
        <v>124</v>
      </c>
      <c r="D76">
        <v>155</v>
      </c>
      <c r="E76">
        <v>112</v>
      </c>
      <c r="F76" s="6">
        <v>38.75</v>
      </c>
      <c r="G76" s="6">
        <f t="shared" si="5"/>
        <v>138.39285714285714</v>
      </c>
      <c r="H76">
        <v>172</v>
      </c>
      <c r="I76">
        <v>13</v>
      </c>
      <c r="J76">
        <v>6</v>
      </c>
      <c r="K76">
        <f t="shared" si="4"/>
        <v>67</v>
      </c>
      <c r="L76">
        <v>120</v>
      </c>
      <c r="M76">
        <v>9</v>
      </c>
      <c r="N76" s="6">
        <f t="shared" si="6"/>
        <v>13.333333333333334</v>
      </c>
      <c r="O76">
        <v>37</v>
      </c>
      <c r="P76">
        <v>7</v>
      </c>
      <c r="Q76">
        <v>0</v>
      </c>
    </row>
    <row r="77" spans="1:17" x14ac:dyDescent="0.2">
      <c r="A77">
        <v>38</v>
      </c>
      <c r="B77" t="s">
        <v>124</v>
      </c>
      <c r="C77" t="s">
        <v>64</v>
      </c>
      <c r="D77">
        <v>152</v>
      </c>
      <c r="E77">
        <v>120</v>
      </c>
      <c r="F77" s="6">
        <v>16.888888888888889</v>
      </c>
      <c r="G77" s="6">
        <f t="shared" si="5"/>
        <v>126.66666666666666</v>
      </c>
      <c r="H77">
        <v>152</v>
      </c>
      <c r="I77">
        <v>16</v>
      </c>
      <c r="J77">
        <v>1</v>
      </c>
      <c r="K77">
        <f t="shared" si="4"/>
        <v>82</v>
      </c>
      <c r="L77">
        <v>112</v>
      </c>
      <c r="M77">
        <v>4</v>
      </c>
      <c r="N77" s="6">
        <f t="shared" si="6"/>
        <v>28</v>
      </c>
      <c r="O77">
        <v>42</v>
      </c>
      <c r="P77">
        <v>3</v>
      </c>
      <c r="Q77">
        <v>0</v>
      </c>
    </row>
    <row r="78" spans="1:17" x14ac:dyDescent="0.2">
      <c r="A78">
        <v>39</v>
      </c>
      <c r="B78" t="s">
        <v>165</v>
      </c>
      <c r="C78" t="s">
        <v>145</v>
      </c>
      <c r="D78">
        <v>146</v>
      </c>
      <c r="E78">
        <v>120</v>
      </c>
      <c r="F78" s="6">
        <v>14.6</v>
      </c>
      <c r="G78" s="6">
        <f t="shared" si="5"/>
        <v>121.66666666666666</v>
      </c>
      <c r="H78">
        <v>146</v>
      </c>
      <c r="I78">
        <v>14</v>
      </c>
      <c r="J78">
        <v>3</v>
      </c>
      <c r="K78">
        <f t="shared" si="4"/>
        <v>72</v>
      </c>
      <c r="L78">
        <v>120</v>
      </c>
      <c r="M78">
        <v>6</v>
      </c>
      <c r="N78" s="6">
        <f t="shared" si="6"/>
        <v>20</v>
      </c>
      <c r="O78">
        <v>45</v>
      </c>
      <c r="P78">
        <v>2</v>
      </c>
      <c r="Q78">
        <v>0</v>
      </c>
    </row>
    <row r="79" spans="1:17" x14ac:dyDescent="0.2">
      <c r="A79">
        <v>39</v>
      </c>
      <c r="B79" t="s">
        <v>145</v>
      </c>
      <c r="C79" t="s">
        <v>165</v>
      </c>
      <c r="D79">
        <v>141</v>
      </c>
      <c r="E79">
        <v>120</v>
      </c>
      <c r="F79" s="6">
        <v>23.5</v>
      </c>
      <c r="G79" s="6">
        <f t="shared" si="5"/>
        <v>117.5</v>
      </c>
      <c r="H79">
        <v>141</v>
      </c>
      <c r="I79">
        <v>13</v>
      </c>
      <c r="J79">
        <v>3</v>
      </c>
      <c r="K79">
        <f t="shared" si="4"/>
        <v>71</v>
      </c>
      <c r="L79">
        <v>120</v>
      </c>
      <c r="M79">
        <v>10</v>
      </c>
      <c r="N79" s="6">
        <f t="shared" si="6"/>
        <v>12</v>
      </c>
      <c r="O79">
        <v>45</v>
      </c>
      <c r="P79">
        <v>4</v>
      </c>
      <c r="Q79">
        <v>0</v>
      </c>
    </row>
    <row r="80" spans="1:17" x14ac:dyDescent="0.2">
      <c r="A80">
        <v>40</v>
      </c>
      <c r="B80" t="s">
        <v>124</v>
      </c>
      <c r="C80" t="s">
        <v>64</v>
      </c>
      <c r="D80">
        <v>158</v>
      </c>
      <c r="E80">
        <v>120</v>
      </c>
      <c r="F80" s="6">
        <v>19.75</v>
      </c>
      <c r="G80" s="6">
        <f t="shared" si="5"/>
        <v>131.66666666666666</v>
      </c>
      <c r="H80">
        <v>158</v>
      </c>
      <c r="I80">
        <v>13</v>
      </c>
      <c r="J80">
        <v>4</v>
      </c>
      <c r="K80">
        <f t="shared" si="4"/>
        <v>82</v>
      </c>
      <c r="L80">
        <v>120</v>
      </c>
      <c r="M80">
        <v>7</v>
      </c>
      <c r="N80" s="6">
        <f t="shared" si="6"/>
        <v>17.142857142857142</v>
      </c>
      <c r="O80">
        <v>44</v>
      </c>
      <c r="P80">
        <v>4</v>
      </c>
      <c r="Q80">
        <v>1</v>
      </c>
    </row>
    <row r="81" spans="1:17" x14ac:dyDescent="0.2">
      <c r="A81">
        <v>40</v>
      </c>
      <c r="B81" t="s">
        <v>64</v>
      </c>
      <c r="C81" t="s">
        <v>124</v>
      </c>
      <c r="D81">
        <v>143</v>
      </c>
      <c r="E81">
        <v>120</v>
      </c>
      <c r="F81" s="6">
        <v>20.428571428571427</v>
      </c>
      <c r="G81" s="6">
        <f t="shared" si="5"/>
        <v>119.16666666666667</v>
      </c>
      <c r="H81">
        <v>143</v>
      </c>
      <c r="I81">
        <v>13</v>
      </c>
      <c r="J81">
        <v>2</v>
      </c>
      <c r="K81">
        <f t="shared" si="4"/>
        <v>79</v>
      </c>
      <c r="L81">
        <v>120</v>
      </c>
      <c r="M81">
        <v>8</v>
      </c>
      <c r="N81" s="6">
        <f t="shared" si="6"/>
        <v>15</v>
      </c>
      <c r="O81">
        <v>37</v>
      </c>
      <c r="P81">
        <v>6</v>
      </c>
      <c r="Q81">
        <v>1</v>
      </c>
    </row>
    <row r="82" spans="1:17" x14ac:dyDescent="0.2">
      <c r="A82">
        <v>41</v>
      </c>
      <c r="B82" t="s">
        <v>88</v>
      </c>
      <c r="C82" t="s">
        <v>104</v>
      </c>
      <c r="D82">
        <v>108</v>
      </c>
      <c r="E82">
        <v>109</v>
      </c>
      <c r="F82" s="6">
        <v>10.8</v>
      </c>
      <c r="G82" s="6">
        <f t="shared" si="5"/>
        <v>99.082568807339456</v>
      </c>
      <c r="H82">
        <v>108</v>
      </c>
      <c r="I82">
        <v>12</v>
      </c>
      <c r="J82">
        <v>4</v>
      </c>
      <c r="K82">
        <f t="shared" si="4"/>
        <v>36</v>
      </c>
      <c r="L82">
        <v>120</v>
      </c>
      <c r="M82">
        <v>6</v>
      </c>
      <c r="N82" s="6">
        <f t="shared" si="6"/>
        <v>20</v>
      </c>
      <c r="O82">
        <v>43</v>
      </c>
      <c r="P82">
        <v>6</v>
      </c>
      <c r="Q82">
        <v>0</v>
      </c>
    </row>
    <row r="83" spans="1:17" x14ac:dyDescent="0.2">
      <c r="A83">
        <v>41</v>
      </c>
      <c r="B83" t="s">
        <v>104</v>
      </c>
      <c r="C83" t="s">
        <v>88</v>
      </c>
      <c r="D83">
        <v>210</v>
      </c>
      <c r="E83">
        <v>120</v>
      </c>
      <c r="F83" s="6">
        <v>35</v>
      </c>
      <c r="G83" s="6">
        <f t="shared" si="5"/>
        <v>175</v>
      </c>
      <c r="H83">
        <v>210</v>
      </c>
      <c r="I83">
        <v>16</v>
      </c>
      <c r="J83">
        <v>14</v>
      </c>
      <c r="K83">
        <f t="shared" si="4"/>
        <v>62</v>
      </c>
      <c r="L83">
        <v>109</v>
      </c>
      <c r="M83">
        <v>10</v>
      </c>
      <c r="N83" s="6">
        <f t="shared" si="6"/>
        <v>10.9</v>
      </c>
      <c r="O83">
        <v>60</v>
      </c>
      <c r="P83">
        <v>7</v>
      </c>
      <c r="Q83">
        <v>0</v>
      </c>
    </row>
    <row r="84" spans="1:17" x14ac:dyDescent="0.2">
      <c r="A84">
        <v>42</v>
      </c>
      <c r="B84" t="s">
        <v>47</v>
      </c>
      <c r="C84" t="s">
        <v>165</v>
      </c>
      <c r="D84">
        <v>187</v>
      </c>
      <c r="E84">
        <v>120</v>
      </c>
      <c r="F84" s="6">
        <v>37.4</v>
      </c>
      <c r="G84" s="6">
        <f t="shared" si="5"/>
        <v>155.83333333333334</v>
      </c>
      <c r="H84">
        <v>187</v>
      </c>
      <c r="I84">
        <v>19</v>
      </c>
      <c r="J84">
        <v>9</v>
      </c>
      <c r="K84">
        <f t="shared" si="4"/>
        <v>57</v>
      </c>
      <c r="L84">
        <v>113</v>
      </c>
      <c r="M84">
        <v>1</v>
      </c>
      <c r="N84" s="6">
        <f t="shared" si="6"/>
        <v>113</v>
      </c>
      <c r="O84">
        <v>24</v>
      </c>
      <c r="P84">
        <v>0</v>
      </c>
      <c r="Q84">
        <v>0</v>
      </c>
    </row>
    <row r="85" spans="1:17" x14ac:dyDescent="0.2">
      <c r="A85">
        <v>42</v>
      </c>
      <c r="B85" t="s">
        <v>165</v>
      </c>
      <c r="C85" t="s">
        <v>47</v>
      </c>
      <c r="D85">
        <v>191</v>
      </c>
      <c r="E85">
        <v>113</v>
      </c>
      <c r="F85" s="6">
        <v>191</v>
      </c>
      <c r="G85" s="6">
        <f t="shared" si="5"/>
        <v>169.02654867256638</v>
      </c>
      <c r="H85">
        <v>211</v>
      </c>
      <c r="I85">
        <v>20</v>
      </c>
      <c r="J85">
        <v>6</v>
      </c>
      <c r="K85">
        <f t="shared" si="4"/>
        <v>75</v>
      </c>
      <c r="L85">
        <v>120</v>
      </c>
      <c r="M85">
        <v>5</v>
      </c>
      <c r="N85" s="6">
        <f t="shared" si="6"/>
        <v>24</v>
      </c>
      <c r="O85">
        <v>42</v>
      </c>
      <c r="P85">
        <v>3</v>
      </c>
      <c r="Q85">
        <v>0</v>
      </c>
    </row>
    <row r="86" spans="1:17" x14ac:dyDescent="0.2">
      <c r="A86">
        <v>43</v>
      </c>
      <c r="B86" t="s">
        <v>124</v>
      </c>
      <c r="C86" t="s">
        <v>23</v>
      </c>
      <c r="D86">
        <v>177</v>
      </c>
      <c r="E86">
        <v>119</v>
      </c>
      <c r="F86" s="6">
        <v>29.5</v>
      </c>
      <c r="G86" s="6">
        <f t="shared" si="5"/>
        <v>148.73949579831933</v>
      </c>
      <c r="H86">
        <v>180</v>
      </c>
      <c r="I86">
        <v>18</v>
      </c>
      <c r="J86">
        <v>6</v>
      </c>
      <c r="K86">
        <f t="shared" si="4"/>
        <v>69</v>
      </c>
      <c r="L86">
        <v>120</v>
      </c>
      <c r="M86">
        <v>4</v>
      </c>
      <c r="N86" s="6">
        <f t="shared" si="6"/>
        <v>30</v>
      </c>
      <c r="O86">
        <v>31</v>
      </c>
      <c r="P86">
        <v>2</v>
      </c>
      <c r="Q86">
        <v>0</v>
      </c>
    </row>
    <row r="87" spans="1:17" x14ac:dyDescent="0.2">
      <c r="A87">
        <v>43</v>
      </c>
      <c r="B87" t="s">
        <v>23</v>
      </c>
      <c r="C87" t="s">
        <v>124</v>
      </c>
      <c r="D87">
        <v>176</v>
      </c>
      <c r="E87">
        <v>120</v>
      </c>
      <c r="F87" s="6">
        <v>44</v>
      </c>
      <c r="G87" s="6">
        <f t="shared" si="5"/>
        <v>146.66666666666666</v>
      </c>
      <c r="H87">
        <v>176</v>
      </c>
      <c r="I87">
        <v>14</v>
      </c>
      <c r="J87">
        <v>4</v>
      </c>
      <c r="K87">
        <f t="shared" si="4"/>
        <v>96</v>
      </c>
      <c r="L87">
        <v>119</v>
      </c>
      <c r="M87">
        <v>6</v>
      </c>
      <c r="N87" s="6">
        <f t="shared" si="6"/>
        <v>19.833333333333332</v>
      </c>
      <c r="O87">
        <v>44</v>
      </c>
      <c r="P87">
        <v>4</v>
      </c>
      <c r="Q87">
        <v>0</v>
      </c>
    </row>
    <row r="88" spans="1:17" x14ac:dyDescent="0.2">
      <c r="A88">
        <v>44</v>
      </c>
      <c r="B88" t="s">
        <v>64</v>
      </c>
      <c r="C88" t="s">
        <v>88</v>
      </c>
      <c r="D88">
        <v>214</v>
      </c>
      <c r="E88">
        <v>120</v>
      </c>
      <c r="F88" s="6">
        <v>26.75</v>
      </c>
      <c r="G88" s="6">
        <f t="shared" si="5"/>
        <v>178.33333333333334</v>
      </c>
      <c r="H88">
        <v>214</v>
      </c>
      <c r="I88">
        <v>12</v>
      </c>
      <c r="J88">
        <v>16</v>
      </c>
      <c r="K88">
        <f t="shared" si="4"/>
        <v>70</v>
      </c>
      <c r="L88">
        <v>120</v>
      </c>
      <c r="M88">
        <v>6</v>
      </c>
      <c r="N88" s="6">
        <f t="shared" si="6"/>
        <v>20</v>
      </c>
      <c r="O88">
        <v>31</v>
      </c>
      <c r="P88">
        <v>5</v>
      </c>
      <c r="Q88">
        <v>0</v>
      </c>
    </row>
    <row r="89" spans="1:17" x14ac:dyDescent="0.2">
      <c r="A89">
        <v>44</v>
      </c>
      <c r="B89" t="s">
        <v>88</v>
      </c>
      <c r="C89" t="s">
        <v>64</v>
      </c>
      <c r="D89">
        <v>245</v>
      </c>
      <c r="E89">
        <v>120</v>
      </c>
      <c r="F89" s="6">
        <v>40.833333333333336</v>
      </c>
      <c r="G89" s="6">
        <f t="shared" si="5"/>
        <v>204.16666666666666</v>
      </c>
      <c r="H89">
        <v>245</v>
      </c>
      <c r="I89">
        <v>24</v>
      </c>
      <c r="J89">
        <v>15</v>
      </c>
      <c r="K89">
        <f t="shared" si="4"/>
        <v>59</v>
      </c>
      <c r="L89">
        <v>120</v>
      </c>
      <c r="M89">
        <v>8</v>
      </c>
      <c r="N89" s="6">
        <f t="shared" si="6"/>
        <v>15</v>
      </c>
      <c r="O89">
        <v>33</v>
      </c>
      <c r="P89">
        <v>6</v>
      </c>
      <c r="Q89">
        <v>0</v>
      </c>
    </row>
    <row r="90" spans="1:17" x14ac:dyDescent="0.2">
      <c r="A90">
        <v>45</v>
      </c>
      <c r="B90" t="s">
        <v>47</v>
      </c>
      <c r="C90" t="s">
        <v>145</v>
      </c>
      <c r="D90">
        <v>181</v>
      </c>
      <c r="E90">
        <v>120</v>
      </c>
      <c r="F90" s="6">
        <v>45.25</v>
      </c>
      <c r="G90" s="6">
        <f t="shared" si="5"/>
        <v>150.83333333333334</v>
      </c>
      <c r="H90">
        <v>181</v>
      </c>
      <c r="I90">
        <v>14</v>
      </c>
      <c r="J90">
        <v>9</v>
      </c>
      <c r="K90">
        <f t="shared" si="4"/>
        <v>71</v>
      </c>
      <c r="L90">
        <v>114</v>
      </c>
      <c r="M90">
        <v>5</v>
      </c>
      <c r="N90" s="6">
        <f t="shared" si="6"/>
        <v>22.8</v>
      </c>
      <c r="O90">
        <v>37</v>
      </c>
      <c r="P90">
        <v>3</v>
      </c>
      <c r="Q90">
        <v>0</v>
      </c>
    </row>
    <row r="91" spans="1:17" x14ac:dyDescent="0.2">
      <c r="A91">
        <v>45</v>
      </c>
      <c r="B91" t="s">
        <v>145</v>
      </c>
      <c r="C91" t="s">
        <v>47</v>
      </c>
      <c r="D91">
        <v>187</v>
      </c>
      <c r="E91">
        <v>114</v>
      </c>
      <c r="F91" s="6">
        <v>37.4</v>
      </c>
      <c r="G91" s="6">
        <f t="shared" si="5"/>
        <v>164.03508771929825</v>
      </c>
      <c r="H91">
        <v>203</v>
      </c>
      <c r="I91">
        <v>14</v>
      </c>
      <c r="J91">
        <v>10</v>
      </c>
      <c r="K91">
        <f t="shared" si="4"/>
        <v>71</v>
      </c>
      <c r="L91">
        <v>120</v>
      </c>
      <c r="M91">
        <v>4</v>
      </c>
      <c r="N91" s="6">
        <f t="shared" si="6"/>
        <v>30</v>
      </c>
      <c r="O91">
        <v>40</v>
      </c>
      <c r="P91">
        <v>2</v>
      </c>
      <c r="Q91">
        <v>0</v>
      </c>
    </row>
    <row r="92" spans="1:17" x14ac:dyDescent="0.2">
      <c r="A92">
        <v>46</v>
      </c>
      <c r="B92" t="s">
        <v>23</v>
      </c>
      <c r="C92" t="s">
        <v>165</v>
      </c>
      <c r="D92">
        <v>180</v>
      </c>
      <c r="E92">
        <v>114</v>
      </c>
      <c r="F92" s="6">
        <v>90</v>
      </c>
      <c r="G92" s="6">
        <f t="shared" si="5"/>
        <v>157.89473684210526</v>
      </c>
      <c r="H92">
        <v>196</v>
      </c>
      <c r="I92">
        <v>13</v>
      </c>
      <c r="J92">
        <v>11</v>
      </c>
      <c r="K92">
        <f t="shared" si="4"/>
        <v>62</v>
      </c>
      <c r="L92">
        <v>120</v>
      </c>
      <c r="M92">
        <v>4</v>
      </c>
      <c r="N92" s="6">
        <f t="shared" si="6"/>
        <v>30</v>
      </c>
      <c r="O92">
        <v>41</v>
      </c>
      <c r="P92">
        <v>4</v>
      </c>
      <c r="Q92">
        <v>0</v>
      </c>
    </row>
    <row r="93" spans="1:17" x14ac:dyDescent="0.2">
      <c r="A93">
        <v>46</v>
      </c>
      <c r="B93" t="s">
        <v>165</v>
      </c>
      <c r="C93" t="s">
        <v>23</v>
      </c>
      <c r="D93">
        <v>179</v>
      </c>
      <c r="E93">
        <v>120</v>
      </c>
      <c r="F93" s="6">
        <v>44.75</v>
      </c>
      <c r="G93" s="6">
        <f t="shared" si="5"/>
        <v>149.16666666666666</v>
      </c>
      <c r="H93">
        <v>179</v>
      </c>
      <c r="I93">
        <v>17</v>
      </c>
      <c r="J93">
        <v>6</v>
      </c>
      <c r="K93">
        <f t="shared" si="4"/>
        <v>75</v>
      </c>
      <c r="L93">
        <v>114</v>
      </c>
      <c r="M93">
        <v>2</v>
      </c>
      <c r="N93" s="6">
        <f t="shared" si="6"/>
        <v>57</v>
      </c>
      <c r="O93">
        <v>34</v>
      </c>
      <c r="P93">
        <v>1</v>
      </c>
      <c r="Q93">
        <v>0</v>
      </c>
    </row>
    <row r="94" spans="1:17" x14ac:dyDescent="0.2">
      <c r="A94">
        <v>47</v>
      </c>
      <c r="B94" t="s">
        <v>104</v>
      </c>
      <c r="C94" t="s">
        <v>124</v>
      </c>
      <c r="D94">
        <v>168</v>
      </c>
      <c r="E94">
        <v>120</v>
      </c>
      <c r="F94" s="6">
        <v>28</v>
      </c>
      <c r="G94" s="6">
        <f t="shared" si="5"/>
        <v>140</v>
      </c>
      <c r="H94">
        <v>168</v>
      </c>
      <c r="I94">
        <v>16</v>
      </c>
      <c r="J94">
        <v>7</v>
      </c>
      <c r="K94">
        <f t="shared" si="4"/>
        <v>62</v>
      </c>
      <c r="L94">
        <v>108</v>
      </c>
      <c r="M94">
        <v>3</v>
      </c>
      <c r="N94" s="6">
        <f t="shared" si="6"/>
        <v>36</v>
      </c>
      <c r="O94">
        <v>35</v>
      </c>
      <c r="P94">
        <v>3</v>
      </c>
      <c r="Q94">
        <v>0</v>
      </c>
    </row>
    <row r="95" spans="1:17" x14ac:dyDescent="0.2">
      <c r="A95">
        <v>47</v>
      </c>
      <c r="B95" t="s">
        <v>124</v>
      </c>
      <c r="C95" t="s">
        <v>104</v>
      </c>
      <c r="D95">
        <v>171</v>
      </c>
      <c r="E95">
        <v>108</v>
      </c>
      <c r="F95" s="6">
        <v>57</v>
      </c>
      <c r="G95" s="6">
        <f t="shared" si="5"/>
        <v>158.33333333333331</v>
      </c>
      <c r="H95">
        <v>199</v>
      </c>
      <c r="I95">
        <v>15</v>
      </c>
      <c r="J95">
        <v>7</v>
      </c>
      <c r="K95">
        <f t="shared" si="4"/>
        <v>69</v>
      </c>
      <c r="L95">
        <v>120</v>
      </c>
      <c r="M95">
        <v>6</v>
      </c>
      <c r="N95" s="6">
        <f t="shared" si="6"/>
        <v>20</v>
      </c>
      <c r="O95">
        <v>48</v>
      </c>
      <c r="P95">
        <v>6</v>
      </c>
      <c r="Q95">
        <v>0</v>
      </c>
    </row>
    <row r="96" spans="1:17" x14ac:dyDescent="0.2">
      <c r="A96">
        <v>48</v>
      </c>
      <c r="B96" t="s">
        <v>64</v>
      </c>
      <c r="C96" t="s">
        <v>145</v>
      </c>
      <c r="D96">
        <v>88</v>
      </c>
      <c r="E96">
        <v>91</v>
      </c>
      <c r="F96" s="6">
        <v>8.8000000000000007</v>
      </c>
      <c r="G96" s="6">
        <f t="shared" si="5"/>
        <v>96.703296703296701</v>
      </c>
      <c r="H96">
        <v>88</v>
      </c>
      <c r="I96">
        <v>5</v>
      </c>
      <c r="J96">
        <v>5</v>
      </c>
      <c r="K96">
        <f t="shared" si="4"/>
        <v>38</v>
      </c>
      <c r="L96">
        <v>49</v>
      </c>
      <c r="M96">
        <v>0</v>
      </c>
      <c r="N96" s="6" t="e">
        <f>L96/M96</f>
        <v>#DIV/0!</v>
      </c>
      <c r="O96">
        <v>12</v>
      </c>
      <c r="P96">
        <v>0</v>
      </c>
      <c r="Q96">
        <v>0</v>
      </c>
    </row>
    <row r="97" spans="1:17" x14ac:dyDescent="0.2">
      <c r="A97">
        <v>48</v>
      </c>
      <c r="B97" t="s">
        <v>145</v>
      </c>
      <c r="C97" t="s">
        <v>64</v>
      </c>
      <c r="D97">
        <v>92</v>
      </c>
      <c r="E97">
        <v>49</v>
      </c>
      <c r="F97" s="6" t="e">
        <f>D97/N96</f>
        <v>#DIV/0!</v>
      </c>
      <c r="G97" s="6">
        <f t="shared" si="5"/>
        <v>187.75510204081633</v>
      </c>
      <c r="H97">
        <v>162</v>
      </c>
      <c r="I97">
        <v>13</v>
      </c>
      <c r="J97">
        <v>2</v>
      </c>
      <c r="K97">
        <f t="shared" si="4"/>
        <v>28</v>
      </c>
      <c r="L97">
        <v>91</v>
      </c>
      <c r="M97">
        <v>10</v>
      </c>
      <c r="N97" s="6">
        <f t="shared" si="6"/>
        <v>9.1</v>
      </c>
      <c r="O97">
        <v>49</v>
      </c>
      <c r="P97">
        <v>6</v>
      </c>
      <c r="Q97">
        <v>0</v>
      </c>
    </row>
    <row r="98" spans="1:17" x14ac:dyDescent="0.2">
      <c r="A98">
        <v>49</v>
      </c>
      <c r="B98" t="s">
        <v>88</v>
      </c>
      <c r="C98" t="s">
        <v>124</v>
      </c>
      <c r="D98">
        <v>145</v>
      </c>
      <c r="E98">
        <v>108</v>
      </c>
      <c r="F98" s="6">
        <v>36.25</v>
      </c>
      <c r="G98" s="6">
        <f t="shared" si="5"/>
        <v>134.25925925925927</v>
      </c>
      <c r="H98">
        <v>168</v>
      </c>
      <c r="I98">
        <v>16</v>
      </c>
      <c r="J98">
        <v>5</v>
      </c>
      <c r="K98">
        <f t="shared" ref="K98:K121" si="7">D98-(I98*4) -(J98*6)</f>
        <v>51</v>
      </c>
      <c r="L98">
        <v>114</v>
      </c>
      <c r="M98">
        <v>10</v>
      </c>
      <c r="N98" s="6">
        <f t="shared" si="6"/>
        <v>11.4</v>
      </c>
      <c r="O98">
        <v>48</v>
      </c>
      <c r="P98">
        <v>6</v>
      </c>
      <c r="Q98">
        <v>1</v>
      </c>
    </row>
    <row r="99" spans="1:17" x14ac:dyDescent="0.2">
      <c r="A99">
        <v>49</v>
      </c>
      <c r="B99" t="s">
        <v>124</v>
      </c>
      <c r="C99" t="s">
        <v>88</v>
      </c>
      <c r="D99">
        <v>142</v>
      </c>
      <c r="E99">
        <v>114</v>
      </c>
      <c r="F99" s="6">
        <v>14.2</v>
      </c>
      <c r="G99" s="6">
        <f t="shared" si="5"/>
        <v>124.56140350877195</v>
      </c>
      <c r="H99">
        <v>142</v>
      </c>
      <c r="I99">
        <v>16</v>
      </c>
      <c r="J99">
        <v>4</v>
      </c>
      <c r="K99">
        <f t="shared" si="7"/>
        <v>54</v>
      </c>
      <c r="L99">
        <v>108</v>
      </c>
      <c r="M99">
        <v>4</v>
      </c>
      <c r="N99" s="6">
        <f t="shared" si="6"/>
        <v>27</v>
      </c>
      <c r="O99">
        <v>43</v>
      </c>
      <c r="P99">
        <v>3</v>
      </c>
      <c r="Q99">
        <v>0</v>
      </c>
    </row>
    <row r="100" spans="1:17" x14ac:dyDescent="0.2">
      <c r="A100">
        <v>50</v>
      </c>
      <c r="B100" t="s">
        <v>104</v>
      </c>
      <c r="C100" t="s">
        <v>64</v>
      </c>
      <c r="D100">
        <v>186</v>
      </c>
      <c r="E100">
        <v>120</v>
      </c>
      <c r="F100" s="6">
        <v>23.25</v>
      </c>
      <c r="G100" s="6">
        <f t="shared" si="5"/>
        <v>155</v>
      </c>
      <c r="H100">
        <v>186</v>
      </c>
      <c r="I100">
        <v>12</v>
      </c>
      <c r="J100">
        <v>11</v>
      </c>
      <c r="K100">
        <f t="shared" si="7"/>
        <v>72</v>
      </c>
      <c r="L100">
        <v>120</v>
      </c>
      <c r="M100">
        <v>5</v>
      </c>
      <c r="N100" s="6">
        <f t="shared" si="6"/>
        <v>24</v>
      </c>
      <c r="O100">
        <v>31</v>
      </c>
      <c r="P100">
        <v>5</v>
      </c>
      <c r="Q100">
        <v>0</v>
      </c>
    </row>
    <row r="101" spans="1:17" x14ac:dyDescent="0.2">
      <c r="A101">
        <v>50</v>
      </c>
      <c r="B101" t="s">
        <v>64</v>
      </c>
      <c r="C101" t="s">
        <v>104</v>
      </c>
      <c r="D101">
        <v>183</v>
      </c>
      <c r="E101">
        <v>120</v>
      </c>
      <c r="F101" s="6">
        <v>36.6</v>
      </c>
      <c r="G101" s="6">
        <f t="shared" si="5"/>
        <v>152.5</v>
      </c>
      <c r="H101">
        <v>183</v>
      </c>
      <c r="I101">
        <v>16</v>
      </c>
      <c r="J101">
        <v>6</v>
      </c>
      <c r="K101">
        <f t="shared" si="7"/>
        <v>83</v>
      </c>
      <c r="L101">
        <v>120</v>
      </c>
      <c r="M101">
        <v>8</v>
      </c>
      <c r="N101" s="6">
        <f t="shared" si="6"/>
        <v>15</v>
      </c>
      <c r="O101">
        <v>43</v>
      </c>
      <c r="P101">
        <v>7</v>
      </c>
      <c r="Q101">
        <v>0</v>
      </c>
    </row>
    <row r="102" spans="1:17" x14ac:dyDescent="0.2">
      <c r="A102">
        <v>51</v>
      </c>
      <c r="B102" t="s">
        <v>145</v>
      </c>
      <c r="C102" t="s">
        <v>165</v>
      </c>
      <c r="D102">
        <v>218</v>
      </c>
      <c r="E102">
        <v>120</v>
      </c>
      <c r="F102" s="6">
        <v>36.333333333333336</v>
      </c>
      <c r="G102" s="6">
        <f t="shared" si="5"/>
        <v>181.66666666666666</v>
      </c>
      <c r="H102">
        <v>218</v>
      </c>
      <c r="I102">
        <v>20</v>
      </c>
      <c r="J102">
        <v>12</v>
      </c>
      <c r="K102">
        <f t="shared" si="7"/>
        <v>66</v>
      </c>
      <c r="L102">
        <v>120</v>
      </c>
      <c r="M102">
        <v>3</v>
      </c>
      <c r="N102" s="6">
        <f t="shared" si="6"/>
        <v>40</v>
      </c>
      <c r="O102">
        <v>36</v>
      </c>
      <c r="P102">
        <v>3</v>
      </c>
      <c r="Q102">
        <v>0</v>
      </c>
    </row>
    <row r="103" spans="1:17" x14ac:dyDescent="0.2">
      <c r="A103">
        <v>51</v>
      </c>
      <c r="B103" t="s">
        <v>165</v>
      </c>
      <c r="C103" t="s">
        <v>145</v>
      </c>
      <c r="D103">
        <v>204</v>
      </c>
      <c r="E103">
        <v>120</v>
      </c>
      <c r="F103" s="6">
        <v>68</v>
      </c>
      <c r="G103" s="6">
        <f t="shared" si="5"/>
        <v>170</v>
      </c>
      <c r="H103">
        <v>204</v>
      </c>
      <c r="I103">
        <v>16</v>
      </c>
      <c r="J103">
        <v>12</v>
      </c>
      <c r="K103">
        <f t="shared" si="7"/>
        <v>68</v>
      </c>
      <c r="L103">
        <v>120</v>
      </c>
      <c r="M103">
        <v>6</v>
      </c>
      <c r="N103" s="6">
        <f t="shared" si="6"/>
        <v>20</v>
      </c>
      <c r="O103">
        <v>35</v>
      </c>
      <c r="P103">
        <v>5</v>
      </c>
      <c r="Q103">
        <v>0</v>
      </c>
    </row>
    <row r="104" spans="1:17" x14ac:dyDescent="0.2">
      <c r="A104">
        <v>52</v>
      </c>
      <c r="B104" t="s">
        <v>47</v>
      </c>
      <c r="C104" t="s">
        <v>23</v>
      </c>
      <c r="D104">
        <v>162</v>
      </c>
      <c r="E104">
        <v>120</v>
      </c>
      <c r="F104" s="6">
        <v>32.4</v>
      </c>
      <c r="G104" s="6">
        <f t="shared" si="5"/>
        <v>135</v>
      </c>
      <c r="H104">
        <v>162</v>
      </c>
      <c r="I104">
        <v>10</v>
      </c>
      <c r="J104">
        <v>9</v>
      </c>
      <c r="K104">
        <f t="shared" si="7"/>
        <v>68</v>
      </c>
      <c r="L104">
        <v>120</v>
      </c>
      <c r="M104">
        <v>6</v>
      </c>
      <c r="N104" s="6">
        <f t="shared" si="6"/>
        <v>20</v>
      </c>
      <c r="O104">
        <v>53</v>
      </c>
      <c r="P104">
        <v>6</v>
      </c>
      <c r="Q104">
        <v>0</v>
      </c>
    </row>
    <row r="105" spans="1:17" x14ac:dyDescent="0.2">
      <c r="A105">
        <v>52</v>
      </c>
      <c r="B105" t="s">
        <v>23</v>
      </c>
      <c r="C105" t="s">
        <v>47</v>
      </c>
      <c r="D105">
        <v>128</v>
      </c>
      <c r="E105">
        <v>120</v>
      </c>
      <c r="F105" s="6">
        <v>21.333333333333332</v>
      </c>
      <c r="G105" s="6">
        <f t="shared" si="5"/>
        <v>106.66666666666667</v>
      </c>
      <c r="H105">
        <v>128</v>
      </c>
      <c r="I105">
        <v>6</v>
      </c>
      <c r="J105">
        <v>7</v>
      </c>
      <c r="K105">
        <f t="shared" si="7"/>
        <v>62</v>
      </c>
      <c r="L105">
        <v>120</v>
      </c>
      <c r="M105">
        <v>5</v>
      </c>
      <c r="N105" s="6">
        <f t="shared" si="6"/>
        <v>24</v>
      </c>
      <c r="O105">
        <v>49</v>
      </c>
      <c r="P105">
        <v>3</v>
      </c>
      <c r="Q105">
        <v>0</v>
      </c>
    </row>
    <row r="106" spans="1:17" x14ac:dyDescent="0.2">
      <c r="A106">
        <v>53</v>
      </c>
      <c r="B106" t="s">
        <v>124</v>
      </c>
      <c r="C106" t="s">
        <v>145</v>
      </c>
      <c r="D106">
        <v>164</v>
      </c>
      <c r="E106">
        <v>120</v>
      </c>
      <c r="F106" s="6">
        <v>32.799999999999997</v>
      </c>
      <c r="G106" s="6">
        <f t="shared" si="5"/>
        <v>136.66666666666666</v>
      </c>
      <c r="H106">
        <v>164</v>
      </c>
      <c r="I106">
        <v>11</v>
      </c>
      <c r="J106">
        <v>6</v>
      </c>
      <c r="K106">
        <f t="shared" si="7"/>
        <v>84</v>
      </c>
      <c r="L106">
        <v>116</v>
      </c>
      <c r="M106">
        <v>10</v>
      </c>
      <c r="N106" s="6">
        <f t="shared" si="6"/>
        <v>11.6</v>
      </c>
      <c r="O106">
        <v>47</v>
      </c>
      <c r="P106">
        <v>5</v>
      </c>
      <c r="Q106">
        <v>3</v>
      </c>
    </row>
    <row r="107" spans="1:17" x14ac:dyDescent="0.2">
      <c r="A107">
        <v>53</v>
      </c>
      <c r="B107" t="s">
        <v>145</v>
      </c>
      <c r="C107" t="s">
        <v>124</v>
      </c>
      <c r="D107">
        <v>134</v>
      </c>
      <c r="E107">
        <v>116</v>
      </c>
      <c r="F107" s="6">
        <v>13.4</v>
      </c>
      <c r="G107" s="6">
        <f t="shared" si="5"/>
        <v>115.51724137931035</v>
      </c>
      <c r="H107">
        <v>134</v>
      </c>
      <c r="I107">
        <v>15</v>
      </c>
      <c r="J107">
        <v>2</v>
      </c>
      <c r="K107">
        <f t="shared" si="7"/>
        <v>62</v>
      </c>
      <c r="L107">
        <v>120</v>
      </c>
      <c r="M107">
        <v>5</v>
      </c>
      <c r="N107" s="6">
        <f t="shared" si="6"/>
        <v>24</v>
      </c>
      <c r="O107">
        <v>38</v>
      </c>
      <c r="P107">
        <v>3</v>
      </c>
      <c r="Q107">
        <v>0</v>
      </c>
    </row>
    <row r="108" spans="1:17" x14ac:dyDescent="0.2">
      <c r="A108">
        <v>54</v>
      </c>
      <c r="B108" t="s">
        <v>165</v>
      </c>
      <c r="C108" t="s">
        <v>88</v>
      </c>
      <c r="D108">
        <v>172</v>
      </c>
      <c r="E108">
        <v>120</v>
      </c>
      <c r="F108" s="6">
        <v>19.111111111111111</v>
      </c>
      <c r="G108" s="6">
        <f t="shared" si="5"/>
        <v>143.33333333333334</v>
      </c>
      <c r="H108">
        <v>172</v>
      </c>
      <c r="I108">
        <v>14</v>
      </c>
      <c r="J108">
        <v>6</v>
      </c>
      <c r="K108">
        <f t="shared" si="7"/>
        <v>80</v>
      </c>
      <c r="L108">
        <v>118</v>
      </c>
      <c r="M108">
        <v>5</v>
      </c>
      <c r="N108" s="6">
        <f t="shared" si="6"/>
        <v>23.6</v>
      </c>
      <c r="O108">
        <v>41</v>
      </c>
      <c r="P108">
        <v>5</v>
      </c>
      <c r="Q108">
        <v>0</v>
      </c>
    </row>
    <row r="109" spans="1:17" x14ac:dyDescent="0.2">
      <c r="A109">
        <v>54</v>
      </c>
      <c r="B109" t="s">
        <v>88</v>
      </c>
      <c r="C109" t="s">
        <v>165</v>
      </c>
      <c r="D109">
        <v>173</v>
      </c>
      <c r="E109">
        <v>118</v>
      </c>
      <c r="F109" s="6">
        <v>34.6</v>
      </c>
      <c r="G109" s="6">
        <f t="shared" si="5"/>
        <v>146.61016949152543</v>
      </c>
      <c r="H109">
        <v>178</v>
      </c>
      <c r="I109">
        <v>14</v>
      </c>
      <c r="J109">
        <v>8</v>
      </c>
      <c r="K109">
        <f t="shared" si="7"/>
        <v>69</v>
      </c>
      <c r="L109">
        <v>120</v>
      </c>
      <c r="M109">
        <v>9</v>
      </c>
      <c r="N109" s="6">
        <f t="shared" si="6"/>
        <v>13.333333333333334</v>
      </c>
      <c r="O109">
        <v>42</v>
      </c>
      <c r="P109">
        <v>7</v>
      </c>
      <c r="Q109">
        <v>0</v>
      </c>
    </row>
    <row r="110" spans="1:17" x14ac:dyDescent="0.2">
      <c r="A110">
        <v>55</v>
      </c>
      <c r="B110" t="s">
        <v>47</v>
      </c>
      <c r="C110" t="s">
        <v>104</v>
      </c>
      <c r="D110">
        <v>174</v>
      </c>
      <c r="E110">
        <v>120</v>
      </c>
      <c r="F110" s="6">
        <v>43.5</v>
      </c>
      <c r="G110" s="6">
        <f t="shared" si="5"/>
        <v>145</v>
      </c>
      <c r="H110">
        <v>174</v>
      </c>
      <c r="I110">
        <v>13</v>
      </c>
      <c r="J110">
        <v>7</v>
      </c>
      <c r="K110">
        <f t="shared" si="7"/>
        <v>80</v>
      </c>
      <c r="L110">
        <v>117</v>
      </c>
      <c r="M110">
        <v>10</v>
      </c>
      <c r="N110" s="6">
        <f t="shared" si="6"/>
        <v>11.7</v>
      </c>
      <c r="O110">
        <v>49</v>
      </c>
      <c r="P110">
        <v>8</v>
      </c>
      <c r="Q110">
        <v>1</v>
      </c>
    </row>
    <row r="111" spans="1:17" x14ac:dyDescent="0.2">
      <c r="A111">
        <v>55</v>
      </c>
      <c r="B111" t="s">
        <v>104</v>
      </c>
      <c r="C111" t="s">
        <v>47</v>
      </c>
      <c r="D111">
        <v>163</v>
      </c>
      <c r="E111">
        <v>117</v>
      </c>
      <c r="F111" s="6">
        <v>16.3</v>
      </c>
      <c r="G111" s="6">
        <f t="shared" si="5"/>
        <v>139.31623931623932</v>
      </c>
      <c r="H111">
        <v>163</v>
      </c>
      <c r="I111">
        <v>10</v>
      </c>
      <c r="J111">
        <v>9</v>
      </c>
      <c r="K111">
        <f t="shared" si="7"/>
        <v>69</v>
      </c>
      <c r="L111">
        <v>120</v>
      </c>
      <c r="M111">
        <v>4</v>
      </c>
      <c r="N111" s="6">
        <f t="shared" si="6"/>
        <v>30</v>
      </c>
      <c r="O111">
        <v>37</v>
      </c>
      <c r="P111">
        <v>2</v>
      </c>
      <c r="Q111">
        <v>0</v>
      </c>
    </row>
    <row r="112" spans="1:17" x14ac:dyDescent="0.2">
      <c r="A112">
        <v>56</v>
      </c>
      <c r="B112" t="s">
        <v>23</v>
      </c>
      <c r="C112" t="s">
        <v>64</v>
      </c>
      <c r="D112">
        <v>159</v>
      </c>
      <c r="E112">
        <v>115</v>
      </c>
      <c r="F112" s="6">
        <v>31.8</v>
      </c>
      <c r="G112" s="6">
        <f t="shared" si="5"/>
        <v>138.2608695652174</v>
      </c>
      <c r="H112">
        <v>159</v>
      </c>
      <c r="I112">
        <v>11</v>
      </c>
      <c r="J112">
        <v>7</v>
      </c>
      <c r="K112">
        <f t="shared" si="7"/>
        <v>73</v>
      </c>
      <c r="L112">
        <v>118</v>
      </c>
      <c r="M112">
        <v>10</v>
      </c>
      <c r="N112" s="6">
        <f t="shared" si="6"/>
        <v>11.8</v>
      </c>
      <c r="O112">
        <v>50</v>
      </c>
      <c r="P112">
        <v>8</v>
      </c>
      <c r="Q112">
        <v>0</v>
      </c>
    </row>
    <row r="113" spans="1:17" x14ac:dyDescent="0.2">
      <c r="A113">
        <v>56</v>
      </c>
      <c r="B113" t="s">
        <v>64</v>
      </c>
      <c r="C113" t="s">
        <v>23</v>
      </c>
      <c r="D113">
        <v>153</v>
      </c>
      <c r="E113">
        <v>118</v>
      </c>
      <c r="F113" s="6">
        <v>15.3</v>
      </c>
      <c r="G113" s="6">
        <f t="shared" si="5"/>
        <v>129.66101694915255</v>
      </c>
      <c r="H113">
        <v>153</v>
      </c>
      <c r="I113">
        <v>9</v>
      </c>
      <c r="J113">
        <v>8</v>
      </c>
      <c r="K113">
        <f t="shared" si="7"/>
        <v>69</v>
      </c>
      <c r="L113">
        <v>115</v>
      </c>
      <c r="M113">
        <v>5</v>
      </c>
      <c r="N113" s="6">
        <f t="shared" si="6"/>
        <v>23</v>
      </c>
      <c r="O113">
        <v>43</v>
      </c>
      <c r="P113">
        <v>3</v>
      </c>
      <c r="Q113">
        <v>0</v>
      </c>
    </row>
    <row r="114" spans="1:17" x14ac:dyDescent="0.2">
      <c r="A114">
        <v>57</v>
      </c>
      <c r="B114" t="s">
        <v>165</v>
      </c>
      <c r="C114" t="s">
        <v>23</v>
      </c>
      <c r="D114">
        <v>139</v>
      </c>
      <c r="E114">
        <v>120</v>
      </c>
      <c r="F114" s="6">
        <v>19.857142857142858</v>
      </c>
      <c r="G114" s="6">
        <f t="shared" si="5"/>
        <v>115.83333333333334</v>
      </c>
      <c r="H114">
        <v>139</v>
      </c>
      <c r="I114">
        <v>12</v>
      </c>
      <c r="J114">
        <v>4</v>
      </c>
      <c r="K114">
        <f t="shared" si="7"/>
        <v>67</v>
      </c>
      <c r="L114">
        <v>115</v>
      </c>
      <c r="M114">
        <v>8</v>
      </c>
      <c r="N114" s="6">
        <f t="shared" si="6"/>
        <v>14.375</v>
      </c>
      <c r="O114">
        <v>50</v>
      </c>
      <c r="P114">
        <v>4</v>
      </c>
      <c r="Q114">
        <v>0</v>
      </c>
    </row>
    <row r="115" spans="1:17" x14ac:dyDescent="0.2">
      <c r="A115">
        <v>57</v>
      </c>
      <c r="B115" t="s">
        <v>23</v>
      </c>
      <c r="C115" t="s">
        <v>165</v>
      </c>
      <c r="D115">
        <v>140</v>
      </c>
      <c r="E115">
        <v>115</v>
      </c>
      <c r="F115" s="6">
        <v>17.5</v>
      </c>
      <c r="G115" s="6">
        <f t="shared" si="5"/>
        <v>121.73913043478262</v>
      </c>
      <c r="H115">
        <v>148</v>
      </c>
      <c r="I115">
        <v>13</v>
      </c>
      <c r="J115">
        <v>5</v>
      </c>
      <c r="K115">
        <f t="shared" si="7"/>
        <v>58</v>
      </c>
      <c r="L115">
        <v>120</v>
      </c>
      <c r="M115">
        <v>7</v>
      </c>
      <c r="N115" s="6">
        <f t="shared" si="6"/>
        <v>17.142857142857142</v>
      </c>
      <c r="O115">
        <v>54</v>
      </c>
      <c r="P115">
        <v>5</v>
      </c>
      <c r="Q115">
        <v>0</v>
      </c>
    </row>
    <row r="116" spans="1:17" x14ac:dyDescent="0.2">
      <c r="A116">
        <v>58</v>
      </c>
      <c r="B116" t="s">
        <v>88</v>
      </c>
      <c r="C116" t="s">
        <v>124</v>
      </c>
      <c r="D116">
        <v>169</v>
      </c>
      <c r="E116">
        <v>120</v>
      </c>
      <c r="F116" s="6">
        <v>24.142857142857142</v>
      </c>
      <c r="G116" s="6">
        <f t="shared" si="5"/>
        <v>140.83333333333334</v>
      </c>
      <c r="H116">
        <v>169</v>
      </c>
      <c r="I116">
        <v>13</v>
      </c>
      <c r="J116">
        <v>8</v>
      </c>
      <c r="K116">
        <f t="shared" si="7"/>
        <v>69</v>
      </c>
      <c r="L116">
        <v>120</v>
      </c>
      <c r="M116">
        <v>4</v>
      </c>
      <c r="N116" s="6">
        <f t="shared" si="6"/>
        <v>30</v>
      </c>
      <c r="O116">
        <v>45</v>
      </c>
      <c r="P116">
        <v>4</v>
      </c>
      <c r="Q116">
        <v>0</v>
      </c>
    </row>
    <row r="117" spans="1:17" x14ac:dyDescent="0.2">
      <c r="A117">
        <v>58</v>
      </c>
      <c r="B117" t="s">
        <v>124</v>
      </c>
      <c r="C117" t="s">
        <v>88</v>
      </c>
      <c r="D117">
        <v>144</v>
      </c>
      <c r="E117">
        <v>120</v>
      </c>
      <c r="F117" s="6">
        <v>36</v>
      </c>
      <c r="G117" s="6">
        <f t="shared" si="5"/>
        <v>120</v>
      </c>
      <c r="H117">
        <v>144</v>
      </c>
      <c r="I117">
        <v>11</v>
      </c>
      <c r="J117">
        <v>5</v>
      </c>
      <c r="K117">
        <f t="shared" si="7"/>
        <v>70</v>
      </c>
      <c r="L117">
        <v>120</v>
      </c>
      <c r="M117">
        <v>7</v>
      </c>
      <c r="N117" s="6">
        <f t="shared" si="6"/>
        <v>17.142857142857142</v>
      </c>
      <c r="O117">
        <v>47</v>
      </c>
      <c r="P117">
        <v>6</v>
      </c>
      <c r="Q117">
        <v>1</v>
      </c>
    </row>
    <row r="118" spans="1:17" x14ac:dyDescent="0.2">
      <c r="A118">
        <v>59</v>
      </c>
      <c r="B118" t="s">
        <v>165</v>
      </c>
      <c r="C118" t="s">
        <v>88</v>
      </c>
      <c r="D118">
        <v>174</v>
      </c>
      <c r="E118">
        <v>120</v>
      </c>
      <c r="F118" s="6">
        <v>24.857142857142858</v>
      </c>
      <c r="G118" s="6">
        <f t="shared" si="5"/>
        <v>145</v>
      </c>
      <c r="H118">
        <v>174</v>
      </c>
      <c r="I118">
        <v>16</v>
      </c>
      <c r="J118">
        <v>7</v>
      </c>
      <c r="K118">
        <f t="shared" si="7"/>
        <v>68</v>
      </c>
      <c r="L118">
        <v>120</v>
      </c>
      <c r="M118">
        <v>9</v>
      </c>
      <c r="N118" s="6">
        <f t="shared" si="6"/>
        <v>13.333333333333334</v>
      </c>
      <c r="O118">
        <v>47</v>
      </c>
      <c r="P118">
        <v>4</v>
      </c>
      <c r="Q118">
        <v>0</v>
      </c>
    </row>
    <row r="119" spans="1:17" x14ac:dyDescent="0.2">
      <c r="A119">
        <v>59</v>
      </c>
      <c r="B119" t="s">
        <v>88</v>
      </c>
      <c r="C119" t="s">
        <v>165</v>
      </c>
      <c r="D119">
        <v>160</v>
      </c>
      <c r="E119">
        <v>120</v>
      </c>
      <c r="F119" s="6">
        <v>17.777777777777779</v>
      </c>
      <c r="G119" s="6">
        <f t="shared" si="5"/>
        <v>133.33333333333331</v>
      </c>
      <c r="H119">
        <v>160</v>
      </c>
      <c r="I119">
        <v>15</v>
      </c>
      <c r="J119">
        <v>7</v>
      </c>
      <c r="K119">
        <f t="shared" si="7"/>
        <v>58</v>
      </c>
      <c r="L119">
        <v>120</v>
      </c>
      <c r="M119">
        <v>7</v>
      </c>
      <c r="N119" s="6">
        <f t="shared" si="6"/>
        <v>17.142857142857142</v>
      </c>
      <c r="O119">
        <v>39</v>
      </c>
      <c r="P119">
        <v>3</v>
      </c>
      <c r="Q119">
        <v>1</v>
      </c>
    </row>
    <row r="120" spans="1:17" x14ac:dyDescent="0.2">
      <c r="A120">
        <v>60</v>
      </c>
      <c r="B120" t="s">
        <v>23</v>
      </c>
      <c r="C120" t="s">
        <v>165</v>
      </c>
      <c r="D120">
        <v>181</v>
      </c>
      <c r="E120">
        <v>111</v>
      </c>
      <c r="F120" s="6">
        <v>90.5</v>
      </c>
      <c r="G120" s="6">
        <f t="shared" si="5"/>
        <v>163.06306306306305</v>
      </c>
      <c r="H120">
        <v>204</v>
      </c>
      <c r="I120">
        <v>17</v>
      </c>
      <c r="J120">
        <v>10</v>
      </c>
      <c r="K120">
        <f t="shared" si="7"/>
        <v>53</v>
      </c>
      <c r="L120">
        <v>120</v>
      </c>
      <c r="M120">
        <v>6</v>
      </c>
      <c r="N120" s="6">
        <f t="shared" si="6"/>
        <v>20</v>
      </c>
      <c r="O120">
        <v>39</v>
      </c>
      <c r="P120">
        <v>3</v>
      </c>
      <c r="Q120">
        <v>1</v>
      </c>
    </row>
    <row r="121" spans="1:17" x14ac:dyDescent="0.2">
      <c r="A121">
        <v>60</v>
      </c>
      <c r="B121" t="s">
        <v>165</v>
      </c>
      <c r="C121" t="s">
        <v>23</v>
      </c>
      <c r="D121">
        <v>178</v>
      </c>
      <c r="E121">
        <v>120</v>
      </c>
      <c r="F121" s="6">
        <v>29.666666666666668</v>
      </c>
      <c r="G121" s="6">
        <f t="shared" si="5"/>
        <v>148.33333333333334</v>
      </c>
      <c r="H121">
        <v>178</v>
      </c>
      <c r="I121">
        <v>13</v>
      </c>
      <c r="J121">
        <v>9</v>
      </c>
      <c r="K121">
        <f t="shared" si="7"/>
        <v>72</v>
      </c>
      <c r="L121">
        <v>111</v>
      </c>
      <c r="M121">
        <v>2</v>
      </c>
      <c r="N121" s="6">
        <f t="shared" si="6"/>
        <v>55.5</v>
      </c>
      <c r="O121">
        <v>40</v>
      </c>
      <c r="P121">
        <v>2</v>
      </c>
      <c r="Q12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6DB1-6CB8-E24F-AF40-D071FBAB0B67}">
  <dimension ref="A1:H121"/>
  <sheetViews>
    <sheetView workbookViewId="0">
      <selection sqref="A1:H21"/>
    </sheetView>
  </sheetViews>
  <sheetFormatPr baseColWidth="10" defaultRowHeight="16" x14ac:dyDescent="0.2"/>
  <sheetData>
    <row r="1" spans="1:8" x14ac:dyDescent="0.2">
      <c r="A1" t="s">
        <v>226</v>
      </c>
      <c r="B1" t="s">
        <v>167</v>
      </c>
      <c r="C1" t="s">
        <v>168</v>
      </c>
      <c r="D1" s="1" t="s">
        <v>67</v>
      </c>
      <c r="E1" s="1" t="s">
        <v>181</v>
      </c>
      <c r="F1" s="1" t="s">
        <v>178</v>
      </c>
      <c r="G1" s="1" t="s">
        <v>68</v>
      </c>
      <c r="H1" s="1" t="s">
        <v>69</v>
      </c>
    </row>
    <row r="2" spans="1:8" x14ac:dyDescent="0.2">
      <c r="A2">
        <v>1</v>
      </c>
      <c r="B2" t="s">
        <v>104</v>
      </c>
      <c r="C2" t="s">
        <v>23</v>
      </c>
      <c r="D2">
        <v>165</v>
      </c>
      <c r="E2">
        <v>165</v>
      </c>
      <c r="F2">
        <v>119</v>
      </c>
      <c r="G2">
        <v>9</v>
      </c>
      <c r="H2">
        <v>46</v>
      </c>
    </row>
    <row r="3" spans="1:8" x14ac:dyDescent="0.2">
      <c r="A3">
        <v>1</v>
      </c>
      <c r="B3" t="s">
        <v>23</v>
      </c>
      <c r="C3" t="s">
        <v>104</v>
      </c>
      <c r="D3">
        <v>169</v>
      </c>
      <c r="E3">
        <v>174</v>
      </c>
      <c r="F3">
        <v>120</v>
      </c>
      <c r="G3">
        <v>4</v>
      </c>
      <c r="H3">
        <v>49</v>
      </c>
    </row>
    <row r="4" spans="1:8" x14ac:dyDescent="0.2">
      <c r="A4">
        <v>2</v>
      </c>
      <c r="B4" t="s">
        <v>64</v>
      </c>
      <c r="C4" t="s">
        <v>47</v>
      </c>
      <c r="D4">
        <v>167</v>
      </c>
      <c r="E4">
        <v>184</v>
      </c>
      <c r="F4">
        <v>120</v>
      </c>
      <c r="G4">
        <v>7</v>
      </c>
      <c r="H4">
        <v>28</v>
      </c>
    </row>
    <row r="5" spans="1:8" x14ac:dyDescent="0.2">
      <c r="A5">
        <v>2</v>
      </c>
      <c r="B5" t="s">
        <v>47</v>
      </c>
      <c r="C5" t="s">
        <v>64</v>
      </c>
      <c r="D5">
        <v>166</v>
      </c>
      <c r="E5">
        <v>166</v>
      </c>
      <c r="F5">
        <v>113</v>
      </c>
      <c r="G5">
        <v>4</v>
      </c>
      <c r="H5">
        <v>41</v>
      </c>
    </row>
    <row r="6" spans="1:8" x14ac:dyDescent="0.2">
      <c r="A6">
        <v>3</v>
      </c>
      <c r="B6" t="s">
        <v>88</v>
      </c>
      <c r="C6" t="s">
        <v>145</v>
      </c>
      <c r="D6">
        <v>177</v>
      </c>
      <c r="E6">
        <v>194</v>
      </c>
      <c r="F6">
        <v>120</v>
      </c>
      <c r="G6">
        <v>7</v>
      </c>
      <c r="H6">
        <v>46</v>
      </c>
    </row>
    <row r="7" spans="1:8" x14ac:dyDescent="0.2">
      <c r="A7">
        <v>3</v>
      </c>
      <c r="B7" t="s">
        <v>145</v>
      </c>
      <c r="C7" t="s">
        <v>88</v>
      </c>
      <c r="D7">
        <v>176</v>
      </c>
      <c r="E7">
        <v>176</v>
      </c>
      <c r="F7">
        <v>113</v>
      </c>
      <c r="G7">
        <v>6</v>
      </c>
      <c r="H7">
        <v>44</v>
      </c>
    </row>
    <row r="8" spans="1:8" x14ac:dyDescent="0.2">
      <c r="A8">
        <v>4</v>
      </c>
      <c r="B8" t="s">
        <v>165</v>
      </c>
      <c r="C8" t="s">
        <v>124</v>
      </c>
      <c r="D8">
        <v>127</v>
      </c>
      <c r="E8">
        <v>168</v>
      </c>
      <c r="F8">
        <v>120</v>
      </c>
      <c r="G8">
        <v>9</v>
      </c>
      <c r="H8">
        <v>48</v>
      </c>
    </row>
    <row r="9" spans="1:8" x14ac:dyDescent="0.2">
      <c r="A9">
        <v>4</v>
      </c>
      <c r="B9" t="s">
        <v>124</v>
      </c>
      <c r="C9" t="s">
        <v>165</v>
      </c>
      <c r="D9">
        <v>125</v>
      </c>
      <c r="E9">
        <v>125</v>
      </c>
      <c r="F9">
        <v>95</v>
      </c>
      <c r="G9">
        <v>1</v>
      </c>
      <c r="H9">
        <v>44</v>
      </c>
    </row>
    <row r="10" spans="1:8" x14ac:dyDescent="0.2">
      <c r="A10">
        <v>5</v>
      </c>
      <c r="B10" t="s">
        <v>23</v>
      </c>
      <c r="C10" t="s">
        <v>88</v>
      </c>
      <c r="D10">
        <v>205</v>
      </c>
      <c r="E10">
        <v>208</v>
      </c>
      <c r="F10">
        <v>120</v>
      </c>
      <c r="G10">
        <v>6</v>
      </c>
      <c r="H10">
        <v>45</v>
      </c>
    </row>
    <row r="11" spans="1:8" x14ac:dyDescent="0.2">
      <c r="A11">
        <v>5</v>
      </c>
      <c r="B11" t="s">
        <v>88</v>
      </c>
      <c r="C11" t="s">
        <v>23</v>
      </c>
      <c r="D11">
        <v>202</v>
      </c>
      <c r="E11">
        <v>202</v>
      </c>
      <c r="F11">
        <v>119</v>
      </c>
      <c r="G11">
        <v>5</v>
      </c>
      <c r="H11">
        <v>31</v>
      </c>
    </row>
    <row r="12" spans="1:8" x14ac:dyDescent="0.2">
      <c r="A12">
        <v>6</v>
      </c>
      <c r="B12" t="s">
        <v>124</v>
      </c>
      <c r="C12" t="s">
        <v>47</v>
      </c>
      <c r="D12">
        <v>153</v>
      </c>
      <c r="E12">
        <v>153</v>
      </c>
      <c r="F12">
        <v>36</v>
      </c>
      <c r="G12">
        <v>4</v>
      </c>
      <c r="H12">
        <v>14</v>
      </c>
    </row>
    <row r="13" spans="1:8" x14ac:dyDescent="0.2">
      <c r="A13">
        <v>6</v>
      </c>
      <c r="B13" t="s">
        <v>47</v>
      </c>
      <c r="C13" t="s">
        <v>124</v>
      </c>
      <c r="D13">
        <v>60</v>
      </c>
      <c r="E13">
        <v>177</v>
      </c>
      <c r="F13">
        <v>107</v>
      </c>
      <c r="G13">
        <v>5</v>
      </c>
      <c r="H13">
        <v>34</v>
      </c>
    </row>
    <row r="14" spans="1:8" x14ac:dyDescent="0.2">
      <c r="A14">
        <v>7</v>
      </c>
      <c r="B14" t="s">
        <v>165</v>
      </c>
      <c r="C14" t="s">
        <v>104</v>
      </c>
      <c r="D14">
        <v>151</v>
      </c>
      <c r="E14">
        <v>151</v>
      </c>
      <c r="F14">
        <v>120</v>
      </c>
      <c r="G14">
        <v>8</v>
      </c>
      <c r="H14">
        <v>62</v>
      </c>
    </row>
    <row r="15" spans="1:8" x14ac:dyDescent="0.2">
      <c r="A15">
        <v>7</v>
      </c>
      <c r="B15" t="s">
        <v>104</v>
      </c>
      <c r="C15" t="s">
        <v>165</v>
      </c>
      <c r="D15">
        <v>147</v>
      </c>
      <c r="E15">
        <v>147</v>
      </c>
      <c r="F15">
        <v>120</v>
      </c>
      <c r="G15">
        <v>9</v>
      </c>
      <c r="H15">
        <v>39</v>
      </c>
    </row>
    <row r="16" spans="1:8" x14ac:dyDescent="0.2">
      <c r="A16">
        <v>8</v>
      </c>
      <c r="B16" t="s">
        <v>145</v>
      </c>
      <c r="C16" t="s">
        <v>64</v>
      </c>
      <c r="D16">
        <v>159</v>
      </c>
      <c r="E16">
        <v>166</v>
      </c>
      <c r="F16">
        <v>116</v>
      </c>
      <c r="G16">
        <v>10</v>
      </c>
      <c r="H16">
        <v>42</v>
      </c>
    </row>
    <row r="17" spans="1:8" x14ac:dyDescent="0.2">
      <c r="A17">
        <v>8</v>
      </c>
      <c r="B17" t="s">
        <v>64</v>
      </c>
      <c r="C17" t="s">
        <v>145</v>
      </c>
      <c r="D17">
        <v>155</v>
      </c>
      <c r="E17">
        <v>155</v>
      </c>
      <c r="F17">
        <v>117</v>
      </c>
      <c r="G17">
        <v>6</v>
      </c>
      <c r="H17">
        <v>42</v>
      </c>
    </row>
    <row r="18" spans="1:8" x14ac:dyDescent="0.2">
      <c r="A18">
        <v>9</v>
      </c>
      <c r="B18" t="s">
        <v>104</v>
      </c>
      <c r="C18" t="s">
        <v>47</v>
      </c>
      <c r="D18">
        <v>194</v>
      </c>
      <c r="E18">
        <v>194</v>
      </c>
      <c r="F18">
        <v>120</v>
      </c>
      <c r="G18">
        <v>3</v>
      </c>
      <c r="H18">
        <v>38</v>
      </c>
    </row>
    <row r="19" spans="1:8" x14ac:dyDescent="0.2">
      <c r="A19">
        <v>9</v>
      </c>
      <c r="B19" t="s">
        <v>47</v>
      </c>
      <c r="C19" t="s">
        <v>104</v>
      </c>
      <c r="D19">
        <v>195</v>
      </c>
      <c r="E19">
        <v>195</v>
      </c>
      <c r="F19">
        <v>120</v>
      </c>
      <c r="G19">
        <v>7</v>
      </c>
      <c r="H19">
        <v>39</v>
      </c>
    </row>
    <row r="20" spans="1:8" x14ac:dyDescent="0.2">
      <c r="A20">
        <v>10</v>
      </c>
      <c r="B20" t="s">
        <v>88</v>
      </c>
      <c r="C20" t="s">
        <v>165</v>
      </c>
      <c r="D20">
        <v>138</v>
      </c>
      <c r="E20">
        <v>138</v>
      </c>
      <c r="F20">
        <v>114</v>
      </c>
      <c r="G20">
        <v>5</v>
      </c>
      <c r="H20">
        <v>43</v>
      </c>
    </row>
    <row r="21" spans="1:8" x14ac:dyDescent="0.2">
      <c r="A21">
        <v>10</v>
      </c>
      <c r="B21" t="s">
        <v>165</v>
      </c>
      <c r="C21" t="s">
        <v>88</v>
      </c>
      <c r="D21">
        <v>139</v>
      </c>
      <c r="E21">
        <v>151</v>
      </c>
      <c r="F21">
        <v>120</v>
      </c>
      <c r="G21">
        <v>8</v>
      </c>
      <c r="H21">
        <v>54</v>
      </c>
    </row>
    <row r="22" spans="1:8" x14ac:dyDescent="0.2">
      <c r="A22">
        <v>11</v>
      </c>
      <c r="B22" t="s">
        <v>145</v>
      </c>
      <c r="C22" t="s">
        <v>124</v>
      </c>
      <c r="D22">
        <v>198</v>
      </c>
      <c r="E22">
        <v>198</v>
      </c>
      <c r="F22">
        <v>120</v>
      </c>
      <c r="G22">
        <v>4</v>
      </c>
      <c r="H22">
        <v>37</v>
      </c>
    </row>
    <row r="23" spans="1:8" x14ac:dyDescent="0.2">
      <c r="A23">
        <v>11</v>
      </c>
      <c r="B23" t="s">
        <v>124</v>
      </c>
      <c r="C23" t="s">
        <v>145</v>
      </c>
      <c r="D23">
        <v>217</v>
      </c>
      <c r="E23">
        <v>217</v>
      </c>
      <c r="F23">
        <v>120</v>
      </c>
      <c r="G23">
        <v>6</v>
      </c>
      <c r="H23">
        <v>35</v>
      </c>
    </row>
    <row r="24" spans="1:8" x14ac:dyDescent="0.2">
      <c r="A24">
        <v>12</v>
      </c>
      <c r="B24" t="s">
        <v>64</v>
      </c>
      <c r="C24" t="s">
        <v>23</v>
      </c>
      <c r="D24">
        <v>197</v>
      </c>
      <c r="E24">
        <v>197</v>
      </c>
      <c r="F24">
        <v>120</v>
      </c>
      <c r="G24">
        <v>5</v>
      </c>
      <c r="H24">
        <v>34</v>
      </c>
    </row>
    <row r="25" spans="1:8" x14ac:dyDescent="0.2">
      <c r="A25">
        <v>12</v>
      </c>
      <c r="B25" t="s">
        <v>23</v>
      </c>
      <c r="C25" t="s">
        <v>64</v>
      </c>
      <c r="D25">
        <v>193</v>
      </c>
      <c r="E25">
        <v>193</v>
      </c>
      <c r="F25">
        <v>120</v>
      </c>
      <c r="G25">
        <v>7</v>
      </c>
      <c r="H25">
        <v>38</v>
      </c>
    </row>
    <row r="26" spans="1:8" x14ac:dyDescent="0.2">
      <c r="A26">
        <v>13</v>
      </c>
      <c r="B26" t="s">
        <v>88</v>
      </c>
      <c r="C26" t="s">
        <v>47</v>
      </c>
      <c r="D26">
        <v>200</v>
      </c>
      <c r="E26">
        <v>200</v>
      </c>
      <c r="F26">
        <v>86</v>
      </c>
      <c r="G26">
        <v>10</v>
      </c>
      <c r="H26">
        <v>32</v>
      </c>
    </row>
    <row r="27" spans="1:8" x14ac:dyDescent="0.2">
      <c r="A27">
        <v>13</v>
      </c>
      <c r="B27" t="s">
        <v>47</v>
      </c>
      <c r="C27" t="s">
        <v>88</v>
      </c>
      <c r="D27">
        <v>129</v>
      </c>
      <c r="E27">
        <v>129</v>
      </c>
      <c r="F27">
        <v>120</v>
      </c>
      <c r="G27">
        <v>9</v>
      </c>
      <c r="H27">
        <v>48</v>
      </c>
    </row>
    <row r="28" spans="1:8" x14ac:dyDescent="0.2">
      <c r="A28">
        <v>14</v>
      </c>
      <c r="B28" t="s">
        <v>104</v>
      </c>
      <c r="C28" t="s">
        <v>145</v>
      </c>
      <c r="D28">
        <v>213</v>
      </c>
      <c r="E28">
        <v>213</v>
      </c>
      <c r="F28">
        <v>120</v>
      </c>
      <c r="G28">
        <v>8</v>
      </c>
      <c r="H28">
        <v>39</v>
      </c>
    </row>
    <row r="29" spans="1:8" x14ac:dyDescent="0.2">
      <c r="A29">
        <v>14</v>
      </c>
      <c r="B29" t="s">
        <v>145</v>
      </c>
      <c r="C29" t="s">
        <v>104</v>
      </c>
      <c r="D29">
        <v>167</v>
      </c>
      <c r="E29">
        <v>167</v>
      </c>
      <c r="F29">
        <v>120</v>
      </c>
      <c r="G29">
        <v>6</v>
      </c>
      <c r="H29">
        <v>49</v>
      </c>
    </row>
    <row r="30" spans="1:8" x14ac:dyDescent="0.2">
      <c r="A30">
        <v>15</v>
      </c>
      <c r="B30" t="s">
        <v>124</v>
      </c>
      <c r="C30" t="s">
        <v>88</v>
      </c>
      <c r="D30">
        <v>160</v>
      </c>
      <c r="E30">
        <v>160</v>
      </c>
      <c r="F30">
        <v>113</v>
      </c>
      <c r="G30">
        <v>3</v>
      </c>
      <c r="H30">
        <v>37</v>
      </c>
    </row>
    <row r="31" spans="1:8" x14ac:dyDescent="0.2">
      <c r="A31">
        <v>15</v>
      </c>
      <c r="B31" t="s">
        <v>88</v>
      </c>
      <c r="C31" t="s">
        <v>124</v>
      </c>
      <c r="D31">
        <v>163</v>
      </c>
      <c r="E31">
        <v>179</v>
      </c>
      <c r="F31">
        <v>120</v>
      </c>
      <c r="G31">
        <v>8</v>
      </c>
      <c r="H31">
        <v>41</v>
      </c>
    </row>
    <row r="32" spans="1:8" x14ac:dyDescent="0.2">
      <c r="A32">
        <v>16</v>
      </c>
      <c r="B32" t="s">
        <v>64</v>
      </c>
      <c r="C32" t="s">
        <v>165</v>
      </c>
      <c r="D32">
        <v>193</v>
      </c>
      <c r="E32">
        <v>193</v>
      </c>
      <c r="F32">
        <v>120</v>
      </c>
      <c r="G32">
        <v>4</v>
      </c>
      <c r="H32">
        <v>31</v>
      </c>
    </row>
    <row r="33" spans="1:8" x14ac:dyDescent="0.2">
      <c r="A33">
        <v>16</v>
      </c>
      <c r="B33" t="s">
        <v>165</v>
      </c>
      <c r="C33" t="s">
        <v>64</v>
      </c>
      <c r="D33">
        <v>178</v>
      </c>
      <c r="E33">
        <v>178</v>
      </c>
      <c r="F33">
        <v>120</v>
      </c>
      <c r="G33">
        <v>3</v>
      </c>
      <c r="H33">
        <v>40</v>
      </c>
    </row>
    <row r="34" spans="1:8" x14ac:dyDescent="0.2">
      <c r="A34">
        <v>17</v>
      </c>
      <c r="B34" t="s">
        <v>23</v>
      </c>
      <c r="C34" t="s">
        <v>124</v>
      </c>
      <c r="D34">
        <v>204</v>
      </c>
      <c r="E34">
        <v>204</v>
      </c>
      <c r="F34">
        <v>111</v>
      </c>
      <c r="G34">
        <v>10</v>
      </c>
      <c r="H34">
        <v>36</v>
      </c>
    </row>
    <row r="35" spans="1:8" x14ac:dyDescent="0.2">
      <c r="A35">
        <v>17</v>
      </c>
      <c r="B35" t="s">
        <v>124</v>
      </c>
      <c r="C35" t="s">
        <v>23</v>
      </c>
      <c r="D35">
        <v>140</v>
      </c>
      <c r="E35">
        <v>140</v>
      </c>
      <c r="F35">
        <v>120</v>
      </c>
      <c r="G35">
        <v>5</v>
      </c>
      <c r="H35">
        <v>34</v>
      </c>
    </row>
    <row r="36" spans="1:8" x14ac:dyDescent="0.2">
      <c r="A36">
        <v>18</v>
      </c>
      <c r="B36" t="s">
        <v>88</v>
      </c>
      <c r="C36" t="s">
        <v>64</v>
      </c>
      <c r="D36">
        <v>191</v>
      </c>
      <c r="E36">
        <v>191</v>
      </c>
      <c r="F36">
        <v>67</v>
      </c>
      <c r="G36">
        <v>1</v>
      </c>
      <c r="H36">
        <v>25</v>
      </c>
    </row>
    <row r="37" spans="1:8" x14ac:dyDescent="0.2">
      <c r="A37">
        <v>18</v>
      </c>
      <c r="B37" t="s">
        <v>64</v>
      </c>
      <c r="C37" t="s">
        <v>88</v>
      </c>
      <c r="D37">
        <v>126</v>
      </c>
      <c r="E37">
        <v>237</v>
      </c>
      <c r="F37">
        <v>120</v>
      </c>
      <c r="G37">
        <v>7</v>
      </c>
      <c r="H37">
        <v>36</v>
      </c>
    </row>
    <row r="38" spans="1:8" x14ac:dyDescent="0.2">
      <c r="A38">
        <v>19</v>
      </c>
      <c r="B38" t="s">
        <v>145</v>
      </c>
      <c r="C38" t="s">
        <v>47</v>
      </c>
      <c r="D38">
        <v>176</v>
      </c>
      <c r="E38">
        <v>205</v>
      </c>
      <c r="F38">
        <v>120</v>
      </c>
      <c r="G38">
        <v>5</v>
      </c>
      <c r="H38">
        <v>50</v>
      </c>
    </row>
    <row r="39" spans="1:8" x14ac:dyDescent="0.2">
      <c r="A39">
        <v>19</v>
      </c>
      <c r="B39" t="s">
        <v>47</v>
      </c>
      <c r="C39" t="s">
        <v>145</v>
      </c>
      <c r="D39">
        <v>174</v>
      </c>
      <c r="E39">
        <v>174</v>
      </c>
      <c r="F39">
        <v>108</v>
      </c>
      <c r="G39">
        <v>4</v>
      </c>
      <c r="H39">
        <v>27</v>
      </c>
    </row>
    <row r="40" spans="1:8" x14ac:dyDescent="0.2">
      <c r="A40">
        <v>20</v>
      </c>
      <c r="B40" t="s">
        <v>165</v>
      </c>
      <c r="C40" t="s">
        <v>23</v>
      </c>
      <c r="D40">
        <v>178</v>
      </c>
      <c r="E40">
        <v>178</v>
      </c>
      <c r="F40">
        <v>120</v>
      </c>
      <c r="G40">
        <v>3</v>
      </c>
      <c r="H40">
        <v>39</v>
      </c>
    </row>
    <row r="41" spans="1:8" x14ac:dyDescent="0.2">
      <c r="A41">
        <v>20</v>
      </c>
      <c r="B41" t="s">
        <v>23</v>
      </c>
      <c r="C41" t="s">
        <v>165</v>
      </c>
      <c r="D41">
        <v>182</v>
      </c>
      <c r="E41">
        <v>182</v>
      </c>
      <c r="F41">
        <v>120</v>
      </c>
      <c r="G41">
        <v>6</v>
      </c>
      <c r="H41">
        <v>44</v>
      </c>
    </row>
    <row r="42" spans="1:8" x14ac:dyDescent="0.2">
      <c r="A42">
        <v>21</v>
      </c>
      <c r="B42" t="s">
        <v>124</v>
      </c>
      <c r="C42" t="s">
        <v>104</v>
      </c>
      <c r="D42">
        <v>168</v>
      </c>
      <c r="E42">
        <v>173</v>
      </c>
      <c r="F42">
        <v>120</v>
      </c>
      <c r="G42">
        <v>7</v>
      </c>
      <c r="H42">
        <v>45</v>
      </c>
    </row>
    <row r="43" spans="1:8" x14ac:dyDescent="0.2">
      <c r="A43">
        <v>21</v>
      </c>
      <c r="B43" t="s">
        <v>104</v>
      </c>
      <c r="C43" t="s">
        <v>124</v>
      </c>
      <c r="D43">
        <v>167</v>
      </c>
      <c r="E43">
        <v>167</v>
      </c>
      <c r="F43">
        <v>118</v>
      </c>
      <c r="G43">
        <v>7</v>
      </c>
      <c r="H43">
        <v>33</v>
      </c>
    </row>
    <row r="44" spans="1:8" x14ac:dyDescent="0.2">
      <c r="A44">
        <v>22</v>
      </c>
      <c r="B44" t="s">
        <v>47</v>
      </c>
      <c r="C44" t="s">
        <v>64</v>
      </c>
      <c r="D44">
        <v>139</v>
      </c>
      <c r="E44">
        <v>139</v>
      </c>
      <c r="F44">
        <v>120</v>
      </c>
      <c r="G44">
        <v>8</v>
      </c>
      <c r="H44">
        <v>48</v>
      </c>
    </row>
    <row r="45" spans="1:8" x14ac:dyDescent="0.2">
      <c r="A45">
        <v>22</v>
      </c>
      <c r="B45" t="s">
        <v>64</v>
      </c>
      <c r="C45" t="s">
        <v>47</v>
      </c>
      <c r="D45">
        <v>143</v>
      </c>
      <c r="E45">
        <v>143</v>
      </c>
      <c r="F45">
        <v>120</v>
      </c>
      <c r="G45">
        <v>8</v>
      </c>
      <c r="H45">
        <v>51</v>
      </c>
    </row>
    <row r="46" spans="1:8" x14ac:dyDescent="0.2">
      <c r="A46">
        <v>23</v>
      </c>
      <c r="B46" t="s">
        <v>104</v>
      </c>
      <c r="C46" t="s">
        <v>165</v>
      </c>
      <c r="D46">
        <v>87</v>
      </c>
      <c r="E46">
        <v>87</v>
      </c>
      <c r="F46">
        <v>112</v>
      </c>
      <c r="G46">
        <v>10</v>
      </c>
      <c r="H46">
        <v>54</v>
      </c>
    </row>
    <row r="47" spans="1:8" x14ac:dyDescent="0.2">
      <c r="A47">
        <v>23</v>
      </c>
      <c r="B47" t="s">
        <v>165</v>
      </c>
      <c r="C47" t="s">
        <v>104</v>
      </c>
      <c r="D47">
        <v>118</v>
      </c>
      <c r="E47">
        <v>118</v>
      </c>
      <c r="F47">
        <v>113</v>
      </c>
      <c r="G47">
        <v>10</v>
      </c>
      <c r="H47">
        <v>66</v>
      </c>
    </row>
    <row r="48" spans="1:8" x14ac:dyDescent="0.2">
      <c r="A48">
        <v>24</v>
      </c>
      <c r="B48" t="s">
        <v>145</v>
      </c>
      <c r="C48" t="s">
        <v>23</v>
      </c>
      <c r="D48">
        <v>205</v>
      </c>
      <c r="E48">
        <v>205</v>
      </c>
      <c r="F48">
        <v>118</v>
      </c>
      <c r="G48">
        <v>5</v>
      </c>
      <c r="H48">
        <v>38</v>
      </c>
    </row>
    <row r="49" spans="1:8" x14ac:dyDescent="0.2">
      <c r="A49">
        <v>24</v>
      </c>
      <c r="B49" t="s">
        <v>23</v>
      </c>
      <c r="C49" t="s">
        <v>145</v>
      </c>
      <c r="D49">
        <v>207</v>
      </c>
      <c r="E49">
        <v>213</v>
      </c>
      <c r="F49">
        <v>120</v>
      </c>
      <c r="G49">
        <v>8</v>
      </c>
      <c r="H49">
        <v>43</v>
      </c>
    </row>
    <row r="50" spans="1:8" x14ac:dyDescent="0.2">
      <c r="A50">
        <v>25</v>
      </c>
      <c r="B50" t="s">
        <v>165</v>
      </c>
      <c r="C50" t="s">
        <v>64</v>
      </c>
      <c r="D50">
        <v>132</v>
      </c>
      <c r="E50">
        <v>132</v>
      </c>
      <c r="F50">
        <v>116</v>
      </c>
      <c r="G50">
        <v>10</v>
      </c>
      <c r="H50">
        <v>50</v>
      </c>
    </row>
    <row r="51" spans="1:8" x14ac:dyDescent="0.2">
      <c r="A51">
        <v>25</v>
      </c>
      <c r="B51" t="s">
        <v>64</v>
      </c>
      <c r="C51" t="s">
        <v>165</v>
      </c>
      <c r="D51">
        <v>119</v>
      </c>
      <c r="E51">
        <v>119</v>
      </c>
      <c r="F51">
        <v>120</v>
      </c>
      <c r="G51">
        <v>6</v>
      </c>
      <c r="H51">
        <v>53</v>
      </c>
    </row>
    <row r="52" spans="1:8" x14ac:dyDescent="0.2">
      <c r="A52">
        <v>26</v>
      </c>
      <c r="B52" t="s">
        <v>47</v>
      </c>
      <c r="C52" t="s">
        <v>88</v>
      </c>
      <c r="D52">
        <v>219</v>
      </c>
      <c r="E52">
        <v>219</v>
      </c>
      <c r="F52">
        <v>120</v>
      </c>
      <c r="G52">
        <v>9</v>
      </c>
      <c r="H52">
        <v>47</v>
      </c>
    </row>
    <row r="53" spans="1:8" x14ac:dyDescent="0.2">
      <c r="A53">
        <v>26</v>
      </c>
      <c r="B53" t="s">
        <v>88</v>
      </c>
      <c r="C53" t="s">
        <v>47</v>
      </c>
      <c r="D53">
        <v>164</v>
      </c>
      <c r="E53">
        <v>164</v>
      </c>
      <c r="F53">
        <v>120</v>
      </c>
      <c r="G53">
        <v>4</v>
      </c>
      <c r="H53">
        <v>39</v>
      </c>
    </row>
    <row r="54" spans="1:8" x14ac:dyDescent="0.2">
      <c r="A54">
        <v>27</v>
      </c>
      <c r="B54" t="s">
        <v>23</v>
      </c>
      <c r="C54" t="s">
        <v>104</v>
      </c>
      <c r="D54">
        <v>169</v>
      </c>
      <c r="E54">
        <v>169</v>
      </c>
      <c r="F54">
        <v>118</v>
      </c>
      <c r="G54">
        <v>2</v>
      </c>
      <c r="H54">
        <v>40</v>
      </c>
    </row>
    <row r="55" spans="1:8" x14ac:dyDescent="0.2">
      <c r="A55">
        <v>27</v>
      </c>
      <c r="B55" t="s">
        <v>104</v>
      </c>
      <c r="C55" t="s">
        <v>23</v>
      </c>
      <c r="D55">
        <v>170</v>
      </c>
      <c r="E55">
        <v>175</v>
      </c>
      <c r="F55">
        <v>120</v>
      </c>
      <c r="G55">
        <v>5</v>
      </c>
      <c r="H55">
        <v>45</v>
      </c>
    </row>
    <row r="56" spans="1:8" x14ac:dyDescent="0.2">
      <c r="A56">
        <v>28</v>
      </c>
      <c r="B56" t="s">
        <v>124</v>
      </c>
      <c r="C56" t="s">
        <v>165</v>
      </c>
      <c r="D56">
        <v>140</v>
      </c>
      <c r="E56">
        <v>140</v>
      </c>
      <c r="F56">
        <v>120</v>
      </c>
      <c r="G56">
        <v>7</v>
      </c>
      <c r="H56">
        <v>38</v>
      </c>
    </row>
    <row r="57" spans="1:8" x14ac:dyDescent="0.2">
      <c r="A57">
        <v>28</v>
      </c>
      <c r="B57" t="s">
        <v>165</v>
      </c>
      <c r="C57" t="s">
        <v>124</v>
      </c>
      <c r="D57">
        <v>151</v>
      </c>
      <c r="E57">
        <v>151</v>
      </c>
      <c r="F57">
        <v>120</v>
      </c>
      <c r="G57">
        <v>6</v>
      </c>
      <c r="H57">
        <v>34</v>
      </c>
    </row>
    <row r="58" spans="1:8" x14ac:dyDescent="0.2">
      <c r="A58">
        <v>29</v>
      </c>
      <c r="B58" t="s">
        <v>145</v>
      </c>
      <c r="C58" t="s">
        <v>88</v>
      </c>
      <c r="D58">
        <v>175</v>
      </c>
      <c r="E58">
        <v>175</v>
      </c>
      <c r="F58">
        <v>115</v>
      </c>
      <c r="G58">
        <v>4</v>
      </c>
      <c r="H58">
        <v>40</v>
      </c>
    </row>
    <row r="59" spans="1:8" x14ac:dyDescent="0.2">
      <c r="A59">
        <v>29</v>
      </c>
      <c r="B59" t="s">
        <v>88</v>
      </c>
      <c r="C59" t="s">
        <v>145</v>
      </c>
      <c r="D59">
        <v>176</v>
      </c>
      <c r="E59">
        <v>188</v>
      </c>
      <c r="F59">
        <v>120</v>
      </c>
      <c r="G59">
        <v>4</v>
      </c>
      <c r="H59">
        <v>45</v>
      </c>
    </row>
    <row r="60" spans="1:8" x14ac:dyDescent="0.2">
      <c r="A60">
        <v>30</v>
      </c>
      <c r="B60" t="s">
        <v>23</v>
      </c>
      <c r="C60" t="s">
        <v>47</v>
      </c>
      <c r="D60">
        <v>211</v>
      </c>
      <c r="E60">
        <v>211</v>
      </c>
      <c r="F60">
        <v>120</v>
      </c>
      <c r="G60">
        <v>5</v>
      </c>
      <c r="H60">
        <v>36</v>
      </c>
    </row>
    <row r="61" spans="1:8" x14ac:dyDescent="0.2">
      <c r="A61">
        <v>30</v>
      </c>
      <c r="B61" t="s">
        <v>47</v>
      </c>
      <c r="C61" t="s">
        <v>23</v>
      </c>
      <c r="D61">
        <v>198</v>
      </c>
      <c r="E61">
        <v>198</v>
      </c>
      <c r="F61">
        <v>120</v>
      </c>
      <c r="G61">
        <v>4</v>
      </c>
      <c r="H61">
        <v>35</v>
      </c>
    </row>
    <row r="62" spans="1:8" x14ac:dyDescent="0.2">
      <c r="A62">
        <v>31</v>
      </c>
      <c r="B62" t="s">
        <v>145</v>
      </c>
      <c r="C62" t="s">
        <v>104</v>
      </c>
      <c r="D62">
        <v>167</v>
      </c>
      <c r="E62">
        <v>167</v>
      </c>
      <c r="F62">
        <v>120</v>
      </c>
      <c r="G62">
        <v>7</v>
      </c>
      <c r="H62">
        <v>53</v>
      </c>
    </row>
    <row r="63" spans="1:8" x14ac:dyDescent="0.2">
      <c r="A63">
        <v>31</v>
      </c>
      <c r="B63" t="s">
        <v>104</v>
      </c>
      <c r="C63" t="s">
        <v>145</v>
      </c>
      <c r="D63">
        <v>153</v>
      </c>
      <c r="E63">
        <v>153</v>
      </c>
      <c r="F63">
        <v>120</v>
      </c>
      <c r="G63">
        <v>7</v>
      </c>
      <c r="H63">
        <v>53</v>
      </c>
    </row>
    <row r="64" spans="1:8" x14ac:dyDescent="0.2">
      <c r="A64">
        <v>32</v>
      </c>
      <c r="B64" t="s">
        <v>47</v>
      </c>
      <c r="C64" t="s">
        <v>124</v>
      </c>
      <c r="D64">
        <v>196</v>
      </c>
      <c r="E64">
        <v>196</v>
      </c>
      <c r="F64">
        <v>72</v>
      </c>
      <c r="G64">
        <v>5</v>
      </c>
      <c r="H64">
        <v>19</v>
      </c>
    </row>
    <row r="65" spans="1:8" x14ac:dyDescent="0.2">
      <c r="A65">
        <v>32</v>
      </c>
      <c r="B65" t="s">
        <v>124</v>
      </c>
      <c r="C65" t="s">
        <v>47</v>
      </c>
      <c r="D65">
        <v>146</v>
      </c>
      <c r="E65">
        <v>192</v>
      </c>
      <c r="F65">
        <v>103</v>
      </c>
      <c r="G65">
        <v>6</v>
      </c>
      <c r="H65">
        <v>37</v>
      </c>
    </row>
    <row r="66" spans="1:8" x14ac:dyDescent="0.2">
      <c r="A66">
        <v>33</v>
      </c>
      <c r="B66" t="s">
        <v>88</v>
      </c>
      <c r="C66" t="s">
        <v>23</v>
      </c>
      <c r="D66">
        <v>180</v>
      </c>
      <c r="E66">
        <v>213</v>
      </c>
      <c r="F66">
        <v>120</v>
      </c>
      <c r="G66">
        <v>5</v>
      </c>
      <c r="H66">
        <v>40</v>
      </c>
    </row>
    <row r="67" spans="1:8" x14ac:dyDescent="0.2">
      <c r="A67">
        <v>33</v>
      </c>
      <c r="B67" t="s">
        <v>23</v>
      </c>
      <c r="C67" t="s">
        <v>88</v>
      </c>
      <c r="D67">
        <v>177</v>
      </c>
      <c r="E67">
        <v>177</v>
      </c>
      <c r="F67">
        <v>106</v>
      </c>
      <c r="G67">
        <v>4</v>
      </c>
      <c r="H67">
        <v>42</v>
      </c>
    </row>
    <row r="68" spans="1:8" x14ac:dyDescent="0.2">
      <c r="A68">
        <v>34</v>
      </c>
      <c r="B68" t="s">
        <v>64</v>
      </c>
      <c r="C68" t="s">
        <v>104</v>
      </c>
      <c r="D68">
        <v>174</v>
      </c>
      <c r="E68">
        <v>174</v>
      </c>
      <c r="F68">
        <v>114</v>
      </c>
      <c r="G68">
        <v>4</v>
      </c>
      <c r="H68">
        <v>41</v>
      </c>
    </row>
    <row r="69" spans="1:8" x14ac:dyDescent="0.2">
      <c r="A69">
        <v>34</v>
      </c>
      <c r="B69" t="s">
        <v>104</v>
      </c>
      <c r="C69" t="s">
        <v>64</v>
      </c>
      <c r="D69">
        <v>176</v>
      </c>
      <c r="E69">
        <v>191</v>
      </c>
      <c r="F69">
        <v>120</v>
      </c>
      <c r="G69">
        <v>6</v>
      </c>
      <c r="H69">
        <v>43</v>
      </c>
    </row>
    <row r="70" spans="1:8" x14ac:dyDescent="0.2">
      <c r="A70">
        <v>35</v>
      </c>
      <c r="B70" t="s">
        <v>23</v>
      </c>
      <c r="C70" t="s">
        <v>145</v>
      </c>
      <c r="D70">
        <v>128</v>
      </c>
      <c r="E70">
        <v>149</v>
      </c>
      <c r="F70">
        <v>120</v>
      </c>
      <c r="G70">
        <v>9</v>
      </c>
      <c r="H70">
        <v>54</v>
      </c>
    </row>
    <row r="71" spans="1:8" x14ac:dyDescent="0.2">
      <c r="A71">
        <v>35</v>
      </c>
      <c r="B71" t="s">
        <v>145</v>
      </c>
      <c r="C71" t="s">
        <v>23</v>
      </c>
      <c r="D71">
        <v>127</v>
      </c>
      <c r="E71">
        <v>127</v>
      </c>
      <c r="F71">
        <v>108</v>
      </c>
      <c r="G71">
        <v>4</v>
      </c>
      <c r="H71">
        <v>56</v>
      </c>
    </row>
    <row r="72" spans="1:8" x14ac:dyDescent="0.2">
      <c r="A72">
        <v>36</v>
      </c>
      <c r="B72" t="s">
        <v>165</v>
      </c>
      <c r="C72" t="s">
        <v>47</v>
      </c>
      <c r="D72">
        <v>164</v>
      </c>
      <c r="E72">
        <v>167</v>
      </c>
      <c r="F72">
        <v>120</v>
      </c>
      <c r="G72">
        <v>5</v>
      </c>
      <c r="H72">
        <v>34</v>
      </c>
    </row>
    <row r="73" spans="1:8" x14ac:dyDescent="0.2">
      <c r="A73">
        <v>36</v>
      </c>
      <c r="B73" t="s">
        <v>47</v>
      </c>
      <c r="C73" t="s">
        <v>165</v>
      </c>
      <c r="D73">
        <v>163</v>
      </c>
      <c r="E73">
        <v>163</v>
      </c>
      <c r="F73">
        <v>119</v>
      </c>
      <c r="G73">
        <v>3</v>
      </c>
      <c r="H73">
        <v>33</v>
      </c>
    </row>
    <row r="74" spans="1:8" x14ac:dyDescent="0.2">
      <c r="A74">
        <v>37</v>
      </c>
      <c r="B74" t="s">
        <v>104</v>
      </c>
      <c r="C74" t="s">
        <v>88</v>
      </c>
      <c r="D74">
        <v>181</v>
      </c>
      <c r="E74">
        <v>181</v>
      </c>
      <c r="F74">
        <v>120</v>
      </c>
      <c r="G74">
        <v>6</v>
      </c>
      <c r="H74">
        <v>53</v>
      </c>
    </row>
    <row r="75" spans="1:8" x14ac:dyDescent="0.2">
      <c r="A75">
        <v>37</v>
      </c>
      <c r="B75" t="s">
        <v>88</v>
      </c>
      <c r="C75" t="s">
        <v>104</v>
      </c>
      <c r="D75">
        <v>168</v>
      </c>
      <c r="E75">
        <v>168</v>
      </c>
      <c r="F75">
        <v>120</v>
      </c>
      <c r="G75">
        <v>4</v>
      </c>
      <c r="H75">
        <v>42</v>
      </c>
    </row>
    <row r="76" spans="1:8" x14ac:dyDescent="0.2">
      <c r="A76">
        <v>38</v>
      </c>
      <c r="B76" t="s">
        <v>64</v>
      </c>
      <c r="C76" t="s">
        <v>124</v>
      </c>
      <c r="D76">
        <v>155</v>
      </c>
      <c r="E76">
        <v>172</v>
      </c>
      <c r="F76">
        <v>120</v>
      </c>
      <c r="G76">
        <v>9</v>
      </c>
      <c r="H76">
        <v>37</v>
      </c>
    </row>
    <row r="77" spans="1:8" x14ac:dyDescent="0.2">
      <c r="A77">
        <v>38</v>
      </c>
      <c r="B77" t="s">
        <v>124</v>
      </c>
      <c r="C77" t="s">
        <v>64</v>
      </c>
      <c r="D77">
        <v>152</v>
      </c>
      <c r="E77">
        <v>152</v>
      </c>
      <c r="F77">
        <v>112</v>
      </c>
      <c r="G77">
        <v>4</v>
      </c>
      <c r="H77">
        <v>42</v>
      </c>
    </row>
    <row r="78" spans="1:8" x14ac:dyDescent="0.2">
      <c r="A78">
        <v>39</v>
      </c>
      <c r="B78" t="s">
        <v>165</v>
      </c>
      <c r="C78" t="s">
        <v>145</v>
      </c>
      <c r="D78">
        <v>146</v>
      </c>
      <c r="E78">
        <v>146</v>
      </c>
      <c r="F78">
        <v>120</v>
      </c>
      <c r="G78">
        <v>6</v>
      </c>
      <c r="H78">
        <v>45</v>
      </c>
    </row>
    <row r="79" spans="1:8" x14ac:dyDescent="0.2">
      <c r="A79">
        <v>39</v>
      </c>
      <c r="B79" t="s">
        <v>145</v>
      </c>
      <c r="C79" t="s">
        <v>165</v>
      </c>
      <c r="D79">
        <v>141</v>
      </c>
      <c r="E79">
        <v>141</v>
      </c>
      <c r="F79">
        <v>120</v>
      </c>
      <c r="G79">
        <v>10</v>
      </c>
      <c r="H79">
        <v>45</v>
      </c>
    </row>
    <row r="80" spans="1:8" x14ac:dyDescent="0.2">
      <c r="A80">
        <v>40</v>
      </c>
      <c r="B80" t="s">
        <v>124</v>
      </c>
      <c r="C80" t="s">
        <v>64</v>
      </c>
      <c r="D80">
        <v>158</v>
      </c>
      <c r="E80">
        <v>158</v>
      </c>
      <c r="F80">
        <v>120</v>
      </c>
      <c r="G80">
        <v>7</v>
      </c>
      <c r="H80">
        <v>44</v>
      </c>
    </row>
    <row r="81" spans="1:8" x14ac:dyDescent="0.2">
      <c r="A81">
        <v>40</v>
      </c>
      <c r="B81" t="s">
        <v>64</v>
      </c>
      <c r="C81" t="s">
        <v>124</v>
      </c>
      <c r="D81">
        <v>143</v>
      </c>
      <c r="E81">
        <v>143</v>
      </c>
      <c r="F81">
        <v>120</v>
      </c>
      <c r="G81">
        <v>8</v>
      </c>
      <c r="H81">
        <v>37</v>
      </c>
    </row>
    <row r="82" spans="1:8" x14ac:dyDescent="0.2">
      <c r="A82">
        <v>41</v>
      </c>
      <c r="B82" t="s">
        <v>88</v>
      </c>
      <c r="C82" t="s">
        <v>104</v>
      </c>
      <c r="D82">
        <v>108</v>
      </c>
      <c r="E82">
        <v>108</v>
      </c>
      <c r="F82">
        <v>120</v>
      </c>
      <c r="G82">
        <v>6</v>
      </c>
      <c r="H82">
        <v>43</v>
      </c>
    </row>
    <row r="83" spans="1:8" x14ac:dyDescent="0.2">
      <c r="A83">
        <v>41</v>
      </c>
      <c r="B83" t="s">
        <v>104</v>
      </c>
      <c r="C83" t="s">
        <v>88</v>
      </c>
      <c r="D83">
        <v>210</v>
      </c>
      <c r="E83">
        <v>210</v>
      </c>
      <c r="F83">
        <v>109</v>
      </c>
      <c r="G83">
        <v>10</v>
      </c>
      <c r="H83">
        <v>60</v>
      </c>
    </row>
    <row r="84" spans="1:8" x14ac:dyDescent="0.2">
      <c r="A84">
        <v>42</v>
      </c>
      <c r="B84" t="s">
        <v>47</v>
      </c>
      <c r="C84" t="s">
        <v>165</v>
      </c>
      <c r="D84">
        <v>187</v>
      </c>
      <c r="E84">
        <v>187</v>
      </c>
      <c r="F84">
        <v>113</v>
      </c>
      <c r="G84">
        <v>1</v>
      </c>
      <c r="H84">
        <v>24</v>
      </c>
    </row>
    <row r="85" spans="1:8" x14ac:dyDescent="0.2">
      <c r="A85">
        <v>42</v>
      </c>
      <c r="B85" t="s">
        <v>165</v>
      </c>
      <c r="C85" t="s">
        <v>47</v>
      </c>
      <c r="D85">
        <v>191</v>
      </c>
      <c r="E85">
        <v>211</v>
      </c>
      <c r="F85">
        <v>120</v>
      </c>
      <c r="G85">
        <v>5</v>
      </c>
      <c r="H85">
        <v>42</v>
      </c>
    </row>
    <row r="86" spans="1:8" x14ac:dyDescent="0.2">
      <c r="A86">
        <v>43</v>
      </c>
      <c r="B86" t="s">
        <v>124</v>
      </c>
      <c r="C86" t="s">
        <v>23</v>
      </c>
      <c r="D86">
        <v>177</v>
      </c>
      <c r="E86">
        <v>180</v>
      </c>
      <c r="F86">
        <v>120</v>
      </c>
      <c r="G86">
        <v>4</v>
      </c>
      <c r="H86">
        <v>31</v>
      </c>
    </row>
    <row r="87" spans="1:8" x14ac:dyDescent="0.2">
      <c r="A87">
        <v>43</v>
      </c>
      <c r="B87" t="s">
        <v>23</v>
      </c>
      <c r="C87" t="s">
        <v>124</v>
      </c>
      <c r="D87">
        <v>176</v>
      </c>
      <c r="E87">
        <v>176</v>
      </c>
      <c r="F87">
        <v>119</v>
      </c>
      <c r="G87">
        <v>6</v>
      </c>
      <c r="H87">
        <v>44</v>
      </c>
    </row>
    <row r="88" spans="1:8" x14ac:dyDescent="0.2">
      <c r="A88">
        <v>44</v>
      </c>
      <c r="B88" t="s">
        <v>64</v>
      </c>
      <c r="C88" t="s">
        <v>88</v>
      </c>
      <c r="D88">
        <v>214</v>
      </c>
      <c r="E88">
        <v>214</v>
      </c>
      <c r="F88">
        <v>120</v>
      </c>
      <c r="G88">
        <v>6</v>
      </c>
      <c r="H88">
        <v>31</v>
      </c>
    </row>
    <row r="89" spans="1:8" x14ac:dyDescent="0.2">
      <c r="A89">
        <v>44</v>
      </c>
      <c r="B89" t="s">
        <v>88</v>
      </c>
      <c r="C89" t="s">
        <v>64</v>
      </c>
      <c r="D89">
        <v>245</v>
      </c>
      <c r="E89">
        <v>245</v>
      </c>
      <c r="F89">
        <v>120</v>
      </c>
      <c r="G89">
        <v>8</v>
      </c>
      <c r="H89">
        <v>33</v>
      </c>
    </row>
    <row r="90" spans="1:8" x14ac:dyDescent="0.2">
      <c r="A90">
        <v>45</v>
      </c>
      <c r="B90" t="s">
        <v>47</v>
      </c>
      <c r="C90" t="s">
        <v>145</v>
      </c>
      <c r="D90">
        <v>181</v>
      </c>
      <c r="E90">
        <v>181</v>
      </c>
      <c r="F90">
        <v>114</v>
      </c>
      <c r="G90">
        <v>5</v>
      </c>
      <c r="H90">
        <v>37</v>
      </c>
    </row>
    <row r="91" spans="1:8" x14ac:dyDescent="0.2">
      <c r="A91">
        <v>45</v>
      </c>
      <c r="B91" t="s">
        <v>145</v>
      </c>
      <c r="C91" t="s">
        <v>47</v>
      </c>
      <c r="D91">
        <v>187</v>
      </c>
      <c r="E91">
        <v>203</v>
      </c>
      <c r="F91">
        <v>120</v>
      </c>
      <c r="G91">
        <v>4</v>
      </c>
      <c r="H91">
        <v>40</v>
      </c>
    </row>
    <row r="92" spans="1:8" x14ac:dyDescent="0.2">
      <c r="A92">
        <v>46</v>
      </c>
      <c r="B92" t="s">
        <v>23</v>
      </c>
      <c r="C92" t="s">
        <v>165</v>
      </c>
      <c r="D92">
        <v>180</v>
      </c>
      <c r="E92">
        <v>196</v>
      </c>
      <c r="F92">
        <v>120</v>
      </c>
      <c r="G92">
        <v>4</v>
      </c>
      <c r="H92">
        <v>41</v>
      </c>
    </row>
    <row r="93" spans="1:8" x14ac:dyDescent="0.2">
      <c r="A93">
        <v>46</v>
      </c>
      <c r="B93" t="s">
        <v>165</v>
      </c>
      <c r="C93" t="s">
        <v>23</v>
      </c>
      <c r="D93">
        <v>179</v>
      </c>
      <c r="E93">
        <v>179</v>
      </c>
      <c r="F93">
        <v>114</v>
      </c>
      <c r="G93">
        <v>2</v>
      </c>
      <c r="H93">
        <v>34</v>
      </c>
    </row>
    <row r="94" spans="1:8" x14ac:dyDescent="0.2">
      <c r="A94">
        <v>47</v>
      </c>
      <c r="B94" t="s">
        <v>104</v>
      </c>
      <c r="C94" t="s">
        <v>124</v>
      </c>
      <c r="D94">
        <v>168</v>
      </c>
      <c r="E94">
        <v>168</v>
      </c>
      <c r="F94">
        <v>108</v>
      </c>
      <c r="G94">
        <v>3</v>
      </c>
      <c r="H94">
        <v>35</v>
      </c>
    </row>
    <row r="95" spans="1:8" x14ac:dyDescent="0.2">
      <c r="A95">
        <v>47</v>
      </c>
      <c r="B95" t="s">
        <v>124</v>
      </c>
      <c r="C95" t="s">
        <v>104</v>
      </c>
      <c r="D95">
        <v>171</v>
      </c>
      <c r="E95">
        <v>199</v>
      </c>
      <c r="F95">
        <v>120</v>
      </c>
      <c r="G95">
        <v>6</v>
      </c>
      <c r="H95">
        <v>48</v>
      </c>
    </row>
    <row r="96" spans="1:8" x14ac:dyDescent="0.2">
      <c r="A96">
        <v>48</v>
      </c>
      <c r="B96" t="s">
        <v>64</v>
      </c>
      <c r="C96" t="s">
        <v>145</v>
      </c>
      <c r="D96">
        <v>88</v>
      </c>
      <c r="E96">
        <v>88</v>
      </c>
      <c r="F96">
        <v>49</v>
      </c>
      <c r="G96">
        <v>0</v>
      </c>
      <c r="H96">
        <v>12</v>
      </c>
    </row>
    <row r="97" spans="1:8" x14ac:dyDescent="0.2">
      <c r="A97">
        <v>48</v>
      </c>
      <c r="B97" t="s">
        <v>145</v>
      </c>
      <c r="C97" t="s">
        <v>64</v>
      </c>
      <c r="D97">
        <v>92</v>
      </c>
      <c r="E97">
        <v>162</v>
      </c>
      <c r="F97">
        <v>91</v>
      </c>
      <c r="G97">
        <v>10</v>
      </c>
      <c r="H97">
        <v>49</v>
      </c>
    </row>
    <row r="98" spans="1:8" x14ac:dyDescent="0.2">
      <c r="A98">
        <v>49</v>
      </c>
      <c r="B98" t="s">
        <v>88</v>
      </c>
      <c r="C98" t="s">
        <v>124</v>
      </c>
      <c r="D98">
        <v>145</v>
      </c>
      <c r="E98">
        <v>168</v>
      </c>
      <c r="F98">
        <v>114</v>
      </c>
      <c r="G98">
        <v>10</v>
      </c>
      <c r="H98">
        <v>48</v>
      </c>
    </row>
    <row r="99" spans="1:8" x14ac:dyDescent="0.2">
      <c r="A99">
        <v>49</v>
      </c>
      <c r="B99" t="s">
        <v>124</v>
      </c>
      <c r="C99" t="s">
        <v>88</v>
      </c>
      <c r="D99">
        <v>142</v>
      </c>
      <c r="E99">
        <v>142</v>
      </c>
      <c r="F99">
        <v>108</v>
      </c>
      <c r="G99">
        <v>4</v>
      </c>
      <c r="H99">
        <v>43</v>
      </c>
    </row>
    <row r="100" spans="1:8" x14ac:dyDescent="0.2">
      <c r="A100">
        <v>50</v>
      </c>
      <c r="B100" t="s">
        <v>104</v>
      </c>
      <c r="C100" t="s">
        <v>64</v>
      </c>
      <c r="D100">
        <v>186</v>
      </c>
      <c r="E100">
        <v>186</v>
      </c>
      <c r="F100">
        <v>120</v>
      </c>
      <c r="G100">
        <v>5</v>
      </c>
      <c r="H100">
        <v>31</v>
      </c>
    </row>
    <row r="101" spans="1:8" x14ac:dyDescent="0.2">
      <c r="A101">
        <v>50</v>
      </c>
      <c r="B101" t="s">
        <v>64</v>
      </c>
      <c r="C101" t="s">
        <v>104</v>
      </c>
      <c r="D101">
        <v>183</v>
      </c>
      <c r="E101">
        <v>183</v>
      </c>
      <c r="F101">
        <v>120</v>
      </c>
      <c r="G101">
        <v>8</v>
      </c>
      <c r="H101">
        <v>43</v>
      </c>
    </row>
    <row r="102" spans="1:8" x14ac:dyDescent="0.2">
      <c r="A102">
        <v>51</v>
      </c>
      <c r="B102" t="s">
        <v>145</v>
      </c>
      <c r="C102" t="s">
        <v>165</v>
      </c>
      <c r="D102">
        <v>218</v>
      </c>
      <c r="E102">
        <v>218</v>
      </c>
      <c r="F102">
        <v>120</v>
      </c>
      <c r="G102">
        <v>3</v>
      </c>
      <c r="H102">
        <v>36</v>
      </c>
    </row>
    <row r="103" spans="1:8" x14ac:dyDescent="0.2">
      <c r="A103">
        <v>51</v>
      </c>
      <c r="B103" t="s">
        <v>165</v>
      </c>
      <c r="C103" t="s">
        <v>145</v>
      </c>
      <c r="D103">
        <v>204</v>
      </c>
      <c r="E103">
        <v>204</v>
      </c>
      <c r="F103">
        <v>120</v>
      </c>
      <c r="G103">
        <v>6</v>
      </c>
      <c r="H103">
        <v>35</v>
      </c>
    </row>
    <row r="104" spans="1:8" x14ac:dyDescent="0.2">
      <c r="A104">
        <v>52</v>
      </c>
      <c r="B104" t="s">
        <v>47</v>
      </c>
      <c r="C104" t="s">
        <v>23</v>
      </c>
      <c r="D104">
        <v>162</v>
      </c>
      <c r="E104">
        <v>162</v>
      </c>
      <c r="F104">
        <v>120</v>
      </c>
      <c r="G104">
        <v>6</v>
      </c>
      <c r="H104">
        <v>53</v>
      </c>
    </row>
    <row r="105" spans="1:8" x14ac:dyDescent="0.2">
      <c r="A105">
        <v>52</v>
      </c>
      <c r="B105" t="s">
        <v>23</v>
      </c>
      <c r="C105" t="s">
        <v>47</v>
      </c>
      <c r="D105">
        <v>128</v>
      </c>
      <c r="E105">
        <v>128</v>
      </c>
      <c r="F105">
        <v>120</v>
      </c>
      <c r="G105">
        <v>5</v>
      </c>
      <c r="H105">
        <v>49</v>
      </c>
    </row>
    <row r="106" spans="1:8" x14ac:dyDescent="0.2">
      <c r="A106">
        <v>53</v>
      </c>
      <c r="B106" t="s">
        <v>124</v>
      </c>
      <c r="C106" t="s">
        <v>145</v>
      </c>
      <c r="D106">
        <v>164</v>
      </c>
      <c r="E106">
        <v>164</v>
      </c>
      <c r="F106">
        <v>116</v>
      </c>
      <c r="G106">
        <v>10</v>
      </c>
      <c r="H106">
        <v>47</v>
      </c>
    </row>
    <row r="107" spans="1:8" x14ac:dyDescent="0.2">
      <c r="A107">
        <v>53</v>
      </c>
      <c r="B107" t="s">
        <v>145</v>
      </c>
      <c r="C107" t="s">
        <v>124</v>
      </c>
      <c r="D107">
        <v>134</v>
      </c>
      <c r="E107">
        <v>134</v>
      </c>
      <c r="F107">
        <v>120</v>
      </c>
      <c r="G107">
        <v>5</v>
      </c>
      <c r="H107">
        <v>38</v>
      </c>
    </row>
    <row r="108" spans="1:8" x14ac:dyDescent="0.2">
      <c r="A108">
        <v>54</v>
      </c>
      <c r="B108" t="s">
        <v>165</v>
      </c>
      <c r="C108" t="s">
        <v>88</v>
      </c>
      <c r="D108">
        <v>172</v>
      </c>
      <c r="E108">
        <v>172</v>
      </c>
      <c r="F108">
        <v>118</v>
      </c>
      <c r="G108">
        <v>5</v>
      </c>
      <c r="H108">
        <v>41</v>
      </c>
    </row>
    <row r="109" spans="1:8" x14ac:dyDescent="0.2">
      <c r="A109">
        <v>54</v>
      </c>
      <c r="B109" t="s">
        <v>88</v>
      </c>
      <c r="C109" t="s">
        <v>165</v>
      </c>
      <c r="D109">
        <v>173</v>
      </c>
      <c r="E109">
        <v>178</v>
      </c>
      <c r="F109">
        <v>120</v>
      </c>
      <c r="G109">
        <v>9</v>
      </c>
      <c r="H109">
        <v>42</v>
      </c>
    </row>
    <row r="110" spans="1:8" x14ac:dyDescent="0.2">
      <c r="A110">
        <v>55</v>
      </c>
      <c r="B110" t="s">
        <v>47</v>
      </c>
      <c r="C110" t="s">
        <v>104</v>
      </c>
      <c r="D110">
        <v>174</v>
      </c>
      <c r="E110">
        <v>174</v>
      </c>
      <c r="F110">
        <v>117</v>
      </c>
      <c r="G110">
        <v>10</v>
      </c>
      <c r="H110">
        <v>49</v>
      </c>
    </row>
    <row r="111" spans="1:8" x14ac:dyDescent="0.2">
      <c r="A111">
        <v>55</v>
      </c>
      <c r="B111" t="s">
        <v>104</v>
      </c>
      <c r="C111" t="s">
        <v>47</v>
      </c>
      <c r="D111">
        <v>163</v>
      </c>
      <c r="E111">
        <v>163</v>
      </c>
      <c r="F111">
        <v>120</v>
      </c>
      <c r="G111">
        <v>4</v>
      </c>
      <c r="H111">
        <v>37</v>
      </c>
    </row>
    <row r="112" spans="1:8" x14ac:dyDescent="0.2">
      <c r="A112">
        <v>56</v>
      </c>
      <c r="B112" t="s">
        <v>23</v>
      </c>
      <c r="C112" t="s">
        <v>64</v>
      </c>
      <c r="D112">
        <v>159</v>
      </c>
      <c r="E112">
        <v>159</v>
      </c>
      <c r="F112">
        <v>118</v>
      </c>
      <c r="G112">
        <v>10</v>
      </c>
      <c r="H112">
        <v>50</v>
      </c>
    </row>
    <row r="113" spans="1:8" x14ac:dyDescent="0.2">
      <c r="A113">
        <v>56</v>
      </c>
      <c r="B113" t="s">
        <v>64</v>
      </c>
      <c r="C113" t="s">
        <v>23</v>
      </c>
      <c r="D113">
        <v>153</v>
      </c>
      <c r="E113">
        <v>153</v>
      </c>
      <c r="F113">
        <v>115</v>
      </c>
      <c r="G113">
        <v>5</v>
      </c>
      <c r="H113">
        <v>43</v>
      </c>
    </row>
    <row r="114" spans="1:8" x14ac:dyDescent="0.2">
      <c r="A114">
        <v>57</v>
      </c>
      <c r="B114" t="s">
        <v>165</v>
      </c>
      <c r="C114" t="s">
        <v>23</v>
      </c>
      <c r="D114">
        <v>139</v>
      </c>
      <c r="E114">
        <v>139</v>
      </c>
      <c r="F114">
        <v>115</v>
      </c>
      <c r="G114">
        <v>8</v>
      </c>
      <c r="H114">
        <v>50</v>
      </c>
    </row>
    <row r="115" spans="1:8" x14ac:dyDescent="0.2">
      <c r="A115">
        <v>57</v>
      </c>
      <c r="B115" t="s">
        <v>23</v>
      </c>
      <c r="C115" t="s">
        <v>165</v>
      </c>
      <c r="D115">
        <v>140</v>
      </c>
      <c r="E115">
        <v>148</v>
      </c>
      <c r="F115">
        <v>120</v>
      </c>
      <c r="G115">
        <v>7</v>
      </c>
      <c r="H115">
        <v>54</v>
      </c>
    </row>
    <row r="116" spans="1:8" x14ac:dyDescent="0.2">
      <c r="A116">
        <v>58</v>
      </c>
      <c r="B116" t="s">
        <v>88</v>
      </c>
      <c r="C116" t="s">
        <v>124</v>
      </c>
      <c r="D116">
        <v>169</v>
      </c>
      <c r="E116">
        <v>169</v>
      </c>
      <c r="F116">
        <v>120</v>
      </c>
      <c r="G116">
        <v>4</v>
      </c>
      <c r="H116">
        <v>45</v>
      </c>
    </row>
    <row r="117" spans="1:8" x14ac:dyDescent="0.2">
      <c r="A117">
        <v>58</v>
      </c>
      <c r="B117" t="s">
        <v>124</v>
      </c>
      <c r="C117" t="s">
        <v>88</v>
      </c>
      <c r="D117">
        <v>144</v>
      </c>
      <c r="E117">
        <v>144</v>
      </c>
      <c r="F117">
        <v>120</v>
      </c>
      <c r="G117">
        <v>7</v>
      </c>
      <c r="H117">
        <v>47</v>
      </c>
    </row>
    <row r="118" spans="1:8" x14ac:dyDescent="0.2">
      <c r="A118">
        <v>59</v>
      </c>
      <c r="B118" t="s">
        <v>165</v>
      </c>
      <c r="C118" t="s">
        <v>88</v>
      </c>
      <c r="D118">
        <v>174</v>
      </c>
      <c r="E118">
        <v>174</v>
      </c>
      <c r="F118">
        <v>120</v>
      </c>
      <c r="G118">
        <v>9</v>
      </c>
      <c r="H118">
        <v>47</v>
      </c>
    </row>
    <row r="119" spans="1:8" x14ac:dyDescent="0.2">
      <c r="A119">
        <v>59</v>
      </c>
      <c r="B119" t="s">
        <v>88</v>
      </c>
      <c r="C119" t="s">
        <v>165</v>
      </c>
      <c r="D119">
        <v>160</v>
      </c>
      <c r="E119">
        <v>160</v>
      </c>
      <c r="F119">
        <v>120</v>
      </c>
      <c r="G119">
        <v>7</v>
      </c>
      <c r="H119">
        <v>39</v>
      </c>
    </row>
    <row r="120" spans="1:8" x14ac:dyDescent="0.2">
      <c r="A120">
        <v>60</v>
      </c>
      <c r="B120" t="s">
        <v>23</v>
      </c>
      <c r="C120" t="s">
        <v>165</v>
      </c>
      <c r="D120">
        <v>181</v>
      </c>
      <c r="E120">
        <v>204</v>
      </c>
      <c r="F120">
        <v>120</v>
      </c>
      <c r="G120">
        <v>6</v>
      </c>
      <c r="H120">
        <v>39</v>
      </c>
    </row>
    <row r="121" spans="1:8" x14ac:dyDescent="0.2">
      <c r="A121">
        <v>60</v>
      </c>
      <c r="B121" t="s">
        <v>165</v>
      </c>
      <c r="C121" t="s">
        <v>23</v>
      </c>
      <c r="D121">
        <v>178</v>
      </c>
      <c r="E121">
        <v>178</v>
      </c>
      <c r="F121">
        <v>111</v>
      </c>
      <c r="G121">
        <v>2</v>
      </c>
      <c r="H121">
        <v>40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3482-D157-5847-AC6B-BE4512F888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5EA7-E994-8E45-8FE6-7ED4EDC46BF9}">
  <dimension ref="A1:Q150"/>
  <sheetViews>
    <sheetView topLeftCell="A32" workbookViewId="0">
      <selection activeCell="V57" sqref="V57"/>
    </sheetView>
  </sheetViews>
  <sheetFormatPr baseColWidth="10" defaultRowHeight="16" x14ac:dyDescent="0.2"/>
  <cols>
    <col min="1" max="1" width="4.1640625" bestFit="1" customWidth="1"/>
    <col min="2" max="2" width="5.83203125" bestFit="1" customWidth="1"/>
    <col min="3" max="3" width="19.6640625" bestFit="1" customWidth="1"/>
    <col min="4" max="4" width="3.1640625" bestFit="1" customWidth="1"/>
    <col min="5" max="5" width="4.1640625" bestFit="1" customWidth="1"/>
    <col min="6" max="7" width="3.1640625" bestFit="1" customWidth="1"/>
    <col min="8" max="8" width="4.83203125" bestFit="1" customWidth="1"/>
    <col min="9" max="9" width="7.5" bestFit="1" customWidth="1"/>
    <col min="10" max="10" width="4.1640625" bestFit="1" customWidth="1"/>
    <col min="11" max="11" width="6.1640625" bestFit="1" customWidth="1"/>
    <col min="12" max="12" width="3.1640625" bestFit="1" customWidth="1"/>
    <col min="13" max="13" width="4.1640625" bestFit="1" customWidth="1"/>
    <col min="14" max="15" width="3.1640625" bestFit="1" customWidth="1"/>
    <col min="16" max="16" width="5" bestFit="1" customWidth="1"/>
    <col min="17" max="17" width="6.1640625" bestFit="1" customWidth="1"/>
  </cols>
  <sheetData>
    <row r="1" spans="1:17" x14ac:dyDescent="0.2">
      <c r="A1" s="1" t="s">
        <v>71</v>
      </c>
      <c r="B1" s="1" t="s">
        <v>22</v>
      </c>
      <c r="C1" s="1" t="s">
        <v>1</v>
      </c>
      <c r="D1" s="1" t="s">
        <v>66</v>
      </c>
      <c r="E1" s="1" t="s">
        <v>67</v>
      </c>
      <c r="F1" s="1" t="s">
        <v>169</v>
      </c>
      <c r="G1" s="1" t="s">
        <v>170</v>
      </c>
      <c r="H1" s="1" t="s">
        <v>24</v>
      </c>
      <c r="I1" s="1" t="s">
        <v>176</v>
      </c>
      <c r="J1" s="1" t="s">
        <v>174</v>
      </c>
      <c r="K1" s="1" t="s">
        <v>173</v>
      </c>
      <c r="L1" s="1" t="s">
        <v>68</v>
      </c>
      <c r="M1" s="1" t="s">
        <v>69</v>
      </c>
      <c r="N1" s="1" t="s">
        <v>70</v>
      </c>
      <c r="O1" s="1" t="s">
        <v>171</v>
      </c>
      <c r="P1" s="1" t="s">
        <v>172</v>
      </c>
      <c r="Q1" s="1" t="s">
        <v>175</v>
      </c>
    </row>
    <row r="2" spans="1:17" x14ac:dyDescent="0.2">
      <c r="A2" s="3">
        <v>1</v>
      </c>
      <c r="B2" s="1" t="s">
        <v>23</v>
      </c>
      <c r="C2" s="2" t="s">
        <v>2</v>
      </c>
      <c r="D2" s="3">
        <v>15</v>
      </c>
      <c r="E2" s="3">
        <v>555</v>
      </c>
      <c r="F2" s="3">
        <v>44</v>
      </c>
      <c r="G2" s="3">
        <v>35</v>
      </c>
      <c r="H2" s="3">
        <f t="shared" ref="H2:H33" si="0">E2-(F2*4) - (G2*6)</f>
        <v>169</v>
      </c>
      <c r="I2" s="5">
        <f>H2/D2</f>
        <v>11.266666666666667</v>
      </c>
      <c r="J2" s="3">
        <f>E2-H2</f>
        <v>386</v>
      </c>
      <c r="K2" s="4">
        <f t="shared" ref="K2:K33" si="1">((F2*4)+(G2*6))/D2</f>
        <v>25.733333333333334</v>
      </c>
      <c r="L2" s="3">
        <v>6</v>
      </c>
      <c r="M2" s="3">
        <v>57</v>
      </c>
      <c r="N2" s="3">
        <v>3</v>
      </c>
      <c r="O2" s="3">
        <v>0</v>
      </c>
      <c r="P2" s="5">
        <f t="shared" ref="P2:P33" si="2">E2/D2</f>
        <v>37</v>
      </c>
      <c r="Q2" s="4">
        <f t="shared" ref="Q2:Q33" si="3">M2/D2</f>
        <v>3.8</v>
      </c>
    </row>
    <row r="3" spans="1:17" x14ac:dyDescent="0.2">
      <c r="A3" s="3">
        <v>2</v>
      </c>
      <c r="B3" s="1" t="s">
        <v>23</v>
      </c>
      <c r="C3" s="2" t="s">
        <v>3</v>
      </c>
      <c r="D3" s="3">
        <v>16</v>
      </c>
      <c r="E3" s="3">
        <v>602</v>
      </c>
      <c r="F3" s="3">
        <v>53</v>
      </c>
      <c r="G3" s="3">
        <v>34</v>
      </c>
      <c r="H3" s="3">
        <f t="shared" si="0"/>
        <v>186</v>
      </c>
      <c r="I3" s="5">
        <f t="shared" ref="I3:I66" si="4">H3/D3</f>
        <v>11.625</v>
      </c>
      <c r="J3" s="3">
        <f t="shared" ref="J3:J66" si="5">E3-H3</f>
        <v>416</v>
      </c>
      <c r="K3" s="4">
        <f t="shared" si="1"/>
        <v>26</v>
      </c>
      <c r="L3" s="3">
        <v>0</v>
      </c>
      <c r="M3" s="3">
        <v>0</v>
      </c>
      <c r="N3" s="3">
        <v>2</v>
      </c>
      <c r="O3" s="3">
        <v>0</v>
      </c>
      <c r="P3" s="5">
        <f t="shared" si="2"/>
        <v>37.625</v>
      </c>
      <c r="Q3" s="4">
        <f t="shared" si="3"/>
        <v>0</v>
      </c>
    </row>
    <row r="4" spans="1:17" x14ac:dyDescent="0.2">
      <c r="A4" s="3">
        <v>3</v>
      </c>
      <c r="B4" s="1" t="s">
        <v>23</v>
      </c>
      <c r="C4" s="2" t="s">
        <v>4</v>
      </c>
      <c r="D4" s="3">
        <v>16</v>
      </c>
      <c r="E4" s="3">
        <v>141</v>
      </c>
      <c r="F4" s="3">
        <v>8</v>
      </c>
      <c r="G4" s="3">
        <v>10</v>
      </c>
      <c r="H4" s="3">
        <f t="shared" si="0"/>
        <v>49</v>
      </c>
      <c r="I4" s="5">
        <f t="shared" si="4"/>
        <v>3.0625</v>
      </c>
      <c r="J4" s="3">
        <f t="shared" si="5"/>
        <v>92</v>
      </c>
      <c r="K4" s="4">
        <f t="shared" si="1"/>
        <v>5.75</v>
      </c>
      <c r="L4" s="3">
        <v>14</v>
      </c>
      <c r="M4" s="3">
        <v>90</v>
      </c>
      <c r="N4" s="3">
        <v>9</v>
      </c>
      <c r="O4" s="3">
        <v>0</v>
      </c>
      <c r="P4" s="5">
        <f t="shared" si="2"/>
        <v>8.8125</v>
      </c>
      <c r="Q4" s="4">
        <f t="shared" si="3"/>
        <v>5.625</v>
      </c>
    </row>
    <row r="5" spans="1:17" x14ac:dyDescent="0.2">
      <c r="A5" s="3">
        <v>4</v>
      </c>
      <c r="B5" s="1" t="s">
        <v>23</v>
      </c>
      <c r="C5" s="2" t="s">
        <v>5</v>
      </c>
      <c r="D5" s="3">
        <v>16</v>
      </c>
      <c r="E5" s="3">
        <v>455</v>
      </c>
      <c r="F5" s="3">
        <v>24</v>
      </c>
      <c r="G5" s="3">
        <v>30</v>
      </c>
      <c r="H5" s="3">
        <f t="shared" si="0"/>
        <v>179</v>
      </c>
      <c r="I5" s="5">
        <f t="shared" si="4"/>
        <v>11.1875</v>
      </c>
      <c r="J5" s="3">
        <f t="shared" si="5"/>
        <v>276</v>
      </c>
      <c r="K5" s="4">
        <f t="shared" si="1"/>
        <v>17.25</v>
      </c>
      <c r="L5" s="3">
        <v>0</v>
      </c>
      <c r="M5" s="3">
        <v>0</v>
      </c>
      <c r="N5" s="3">
        <v>11</v>
      </c>
      <c r="O5" s="3">
        <v>3</v>
      </c>
      <c r="P5" s="5">
        <f t="shared" si="2"/>
        <v>28.4375</v>
      </c>
      <c r="Q5" s="4">
        <f t="shared" si="3"/>
        <v>0</v>
      </c>
    </row>
    <row r="6" spans="1:17" x14ac:dyDescent="0.2">
      <c r="A6" s="3">
        <v>5</v>
      </c>
      <c r="B6" s="1" t="s">
        <v>23</v>
      </c>
      <c r="C6" s="2" t="s">
        <v>6</v>
      </c>
      <c r="D6" s="3">
        <v>13</v>
      </c>
      <c r="E6" s="3">
        <v>15</v>
      </c>
      <c r="F6" s="3">
        <v>3</v>
      </c>
      <c r="G6" s="3">
        <v>0</v>
      </c>
      <c r="H6" s="3">
        <f t="shared" si="0"/>
        <v>3</v>
      </c>
      <c r="I6" s="5">
        <f t="shared" si="4"/>
        <v>0.23076923076923078</v>
      </c>
      <c r="J6" s="3">
        <f t="shared" si="5"/>
        <v>12</v>
      </c>
      <c r="K6" s="4">
        <f t="shared" si="1"/>
        <v>0.92307692307692313</v>
      </c>
      <c r="L6" s="3">
        <v>16</v>
      </c>
      <c r="M6" s="3">
        <v>113</v>
      </c>
      <c r="N6" s="3">
        <v>4</v>
      </c>
      <c r="O6" s="3">
        <v>0</v>
      </c>
      <c r="P6" s="5">
        <f t="shared" si="2"/>
        <v>1.1538461538461537</v>
      </c>
      <c r="Q6" s="4">
        <f t="shared" si="3"/>
        <v>8.6923076923076916</v>
      </c>
    </row>
    <row r="7" spans="1:17" x14ac:dyDescent="0.2">
      <c r="A7" s="3">
        <v>6</v>
      </c>
      <c r="B7" s="1" t="s">
        <v>23</v>
      </c>
      <c r="C7" s="2" t="s">
        <v>7</v>
      </c>
      <c r="D7" s="3">
        <v>15</v>
      </c>
      <c r="E7" s="3">
        <v>445</v>
      </c>
      <c r="F7" s="3">
        <v>46</v>
      </c>
      <c r="G7" s="3">
        <v>12</v>
      </c>
      <c r="H7" s="3">
        <f t="shared" si="0"/>
        <v>189</v>
      </c>
      <c r="I7" s="5">
        <f t="shared" si="4"/>
        <v>12.6</v>
      </c>
      <c r="J7" s="3">
        <f t="shared" si="5"/>
        <v>256</v>
      </c>
      <c r="K7" s="4">
        <f t="shared" si="1"/>
        <v>17.066666666666666</v>
      </c>
      <c r="L7" s="3">
        <v>0</v>
      </c>
      <c r="M7" s="3">
        <v>0</v>
      </c>
      <c r="N7" s="3">
        <v>9</v>
      </c>
      <c r="O7" s="3">
        <v>0</v>
      </c>
      <c r="P7" s="5">
        <f t="shared" si="2"/>
        <v>29.666666666666668</v>
      </c>
      <c r="Q7" s="4">
        <f t="shared" si="3"/>
        <v>0</v>
      </c>
    </row>
    <row r="8" spans="1:17" x14ac:dyDescent="0.2">
      <c r="A8" s="3">
        <v>7</v>
      </c>
      <c r="B8" s="1" t="s">
        <v>23</v>
      </c>
      <c r="C8" s="2" t="s">
        <v>8</v>
      </c>
      <c r="D8" s="3">
        <v>12</v>
      </c>
      <c r="E8" s="3">
        <v>50</v>
      </c>
      <c r="F8" s="3">
        <v>1</v>
      </c>
      <c r="G8" s="3">
        <v>4</v>
      </c>
      <c r="H8" s="3">
        <f t="shared" si="0"/>
        <v>22</v>
      </c>
      <c r="I8" s="5">
        <f t="shared" si="4"/>
        <v>1.8333333333333333</v>
      </c>
      <c r="J8" s="3">
        <f t="shared" si="5"/>
        <v>28</v>
      </c>
      <c r="K8" s="4">
        <f t="shared" si="1"/>
        <v>2.3333333333333335</v>
      </c>
      <c r="L8" s="3">
        <v>10</v>
      </c>
      <c r="M8" s="3">
        <v>117</v>
      </c>
      <c r="N8" s="3">
        <v>1</v>
      </c>
      <c r="O8" s="3">
        <v>0</v>
      </c>
      <c r="P8" s="5">
        <f t="shared" si="2"/>
        <v>4.166666666666667</v>
      </c>
      <c r="Q8" s="4">
        <f t="shared" si="3"/>
        <v>9.75</v>
      </c>
    </row>
    <row r="9" spans="1:17" x14ac:dyDescent="0.2">
      <c r="A9" s="3">
        <v>8</v>
      </c>
      <c r="B9" s="1" t="s">
        <v>23</v>
      </c>
      <c r="C9" s="2" t="s">
        <v>9</v>
      </c>
      <c r="D9" s="3">
        <v>16</v>
      </c>
      <c r="E9" s="3">
        <v>89</v>
      </c>
      <c r="F9" s="3">
        <v>3</v>
      </c>
      <c r="G9" s="3">
        <v>4</v>
      </c>
      <c r="H9" s="3">
        <f t="shared" si="0"/>
        <v>53</v>
      </c>
      <c r="I9" s="5">
        <f t="shared" si="4"/>
        <v>3.3125</v>
      </c>
      <c r="J9" s="3">
        <f t="shared" si="5"/>
        <v>36</v>
      </c>
      <c r="K9" s="4">
        <f t="shared" si="1"/>
        <v>2.25</v>
      </c>
      <c r="L9" s="3">
        <v>11</v>
      </c>
      <c r="M9" s="3">
        <v>82</v>
      </c>
      <c r="N9" s="3">
        <v>11</v>
      </c>
      <c r="O9" s="3">
        <v>0</v>
      </c>
      <c r="P9" s="5">
        <f t="shared" si="2"/>
        <v>5.5625</v>
      </c>
      <c r="Q9" s="4">
        <f t="shared" si="3"/>
        <v>5.125</v>
      </c>
    </row>
    <row r="10" spans="1:17" x14ac:dyDescent="0.2">
      <c r="A10" s="3">
        <v>9</v>
      </c>
      <c r="B10" s="1" t="s">
        <v>23</v>
      </c>
      <c r="C10" s="2" t="s">
        <v>10</v>
      </c>
      <c r="D10" s="3">
        <v>7</v>
      </c>
      <c r="E10" s="3">
        <v>0</v>
      </c>
      <c r="F10" s="3">
        <v>0</v>
      </c>
      <c r="G10" s="3">
        <v>0</v>
      </c>
      <c r="H10" s="3">
        <f t="shared" si="0"/>
        <v>0</v>
      </c>
      <c r="I10" s="5">
        <f t="shared" si="4"/>
        <v>0</v>
      </c>
      <c r="J10" s="3">
        <f t="shared" si="5"/>
        <v>0</v>
      </c>
      <c r="K10" s="4">
        <f t="shared" si="1"/>
        <v>0</v>
      </c>
      <c r="L10" s="3">
        <v>11</v>
      </c>
      <c r="M10" s="3">
        <v>79</v>
      </c>
      <c r="N10" s="3">
        <v>1</v>
      </c>
      <c r="O10" s="3">
        <v>0</v>
      </c>
      <c r="P10" s="5">
        <f t="shared" si="2"/>
        <v>0</v>
      </c>
      <c r="Q10" s="4">
        <f t="shared" si="3"/>
        <v>11.285714285714286</v>
      </c>
    </row>
    <row r="11" spans="1:17" x14ac:dyDescent="0.2">
      <c r="A11" s="3">
        <v>10</v>
      </c>
      <c r="B11" s="1" t="s">
        <v>23</v>
      </c>
      <c r="C11" s="2" t="s">
        <v>11</v>
      </c>
      <c r="D11" s="3">
        <v>13</v>
      </c>
      <c r="E11" s="3">
        <v>29</v>
      </c>
      <c r="F11" s="3">
        <v>3</v>
      </c>
      <c r="G11" s="3">
        <v>1</v>
      </c>
      <c r="H11" s="3">
        <f t="shared" si="0"/>
        <v>11</v>
      </c>
      <c r="I11" s="5">
        <f t="shared" si="4"/>
        <v>0.84615384615384615</v>
      </c>
      <c r="J11" s="3">
        <f t="shared" si="5"/>
        <v>18</v>
      </c>
      <c r="K11" s="4">
        <f t="shared" si="1"/>
        <v>1.3846153846153846</v>
      </c>
      <c r="L11" s="3">
        <v>7</v>
      </c>
      <c r="M11" s="3">
        <v>68</v>
      </c>
      <c r="N11" s="3">
        <v>4</v>
      </c>
      <c r="O11" s="3">
        <v>0</v>
      </c>
      <c r="P11" s="5">
        <f t="shared" si="2"/>
        <v>2.2307692307692308</v>
      </c>
      <c r="Q11" s="4">
        <f t="shared" si="3"/>
        <v>5.2307692307692308</v>
      </c>
    </row>
    <row r="12" spans="1:17" x14ac:dyDescent="0.2">
      <c r="A12" s="3">
        <v>11</v>
      </c>
      <c r="B12" s="1" t="s">
        <v>23</v>
      </c>
      <c r="C12" s="2" t="s">
        <v>12</v>
      </c>
      <c r="D12" s="3">
        <v>6</v>
      </c>
      <c r="E12" s="3">
        <v>162</v>
      </c>
      <c r="F12" s="3">
        <v>17</v>
      </c>
      <c r="G12" s="3">
        <v>6</v>
      </c>
      <c r="H12" s="3">
        <f t="shared" si="0"/>
        <v>58</v>
      </c>
      <c r="I12" s="5">
        <f t="shared" si="4"/>
        <v>9.6666666666666661</v>
      </c>
      <c r="J12" s="3">
        <f t="shared" si="5"/>
        <v>104</v>
      </c>
      <c r="K12" s="4">
        <f t="shared" si="1"/>
        <v>17.333333333333332</v>
      </c>
      <c r="L12" s="3">
        <v>0</v>
      </c>
      <c r="M12" s="3">
        <v>0</v>
      </c>
      <c r="N12" s="3">
        <v>1</v>
      </c>
      <c r="O12" s="3">
        <v>0</v>
      </c>
      <c r="P12" s="5">
        <f t="shared" si="2"/>
        <v>27</v>
      </c>
      <c r="Q12" s="4">
        <f t="shared" si="3"/>
        <v>0</v>
      </c>
    </row>
    <row r="13" spans="1:17" x14ac:dyDescent="0.2">
      <c r="A13" s="3">
        <v>12</v>
      </c>
      <c r="B13" s="1" t="s">
        <v>23</v>
      </c>
      <c r="C13" s="2" t="s">
        <v>13</v>
      </c>
      <c r="D13" s="3">
        <v>6</v>
      </c>
      <c r="E13" s="3">
        <v>2</v>
      </c>
      <c r="F13" s="3">
        <v>0</v>
      </c>
      <c r="G13" s="3">
        <v>0</v>
      </c>
      <c r="H13" s="3">
        <f t="shared" si="0"/>
        <v>2</v>
      </c>
      <c r="I13" s="5">
        <f t="shared" si="4"/>
        <v>0.33333333333333331</v>
      </c>
      <c r="J13" s="3">
        <f t="shared" si="5"/>
        <v>0</v>
      </c>
      <c r="K13" s="4">
        <f t="shared" si="1"/>
        <v>0</v>
      </c>
      <c r="L13" s="3">
        <v>6</v>
      </c>
      <c r="M13" s="3">
        <v>40</v>
      </c>
      <c r="N13" s="3">
        <v>2</v>
      </c>
      <c r="O13" s="3">
        <v>0</v>
      </c>
      <c r="P13" s="5">
        <f t="shared" si="2"/>
        <v>0.33333333333333331</v>
      </c>
      <c r="Q13" s="4">
        <f t="shared" si="3"/>
        <v>6.666666666666667</v>
      </c>
    </row>
    <row r="14" spans="1:17" x14ac:dyDescent="0.2">
      <c r="A14" s="3">
        <v>13</v>
      </c>
      <c r="B14" s="1" t="s">
        <v>23</v>
      </c>
      <c r="C14" s="2" t="s">
        <v>14</v>
      </c>
      <c r="D14" s="3">
        <v>10</v>
      </c>
      <c r="E14" s="3">
        <v>108</v>
      </c>
      <c r="F14" s="3">
        <v>8</v>
      </c>
      <c r="G14" s="3">
        <v>5</v>
      </c>
      <c r="H14" s="3">
        <f t="shared" si="0"/>
        <v>46</v>
      </c>
      <c r="I14" s="5">
        <f t="shared" si="4"/>
        <v>4.5999999999999996</v>
      </c>
      <c r="J14" s="3">
        <f t="shared" si="5"/>
        <v>62</v>
      </c>
      <c r="K14" s="4">
        <f t="shared" si="1"/>
        <v>6.2</v>
      </c>
      <c r="L14" s="3">
        <v>0</v>
      </c>
      <c r="M14" s="3">
        <v>0</v>
      </c>
      <c r="N14" s="3">
        <v>5</v>
      </c>
      <c r="O14" s="3">
        <v>0</v>
      </c>
      <c r="P14" s="5">
        <f t="shared" si="2"/>
        <v>10.8</v>
      </c>
      <c r="Q14" s="4">
        <f t="shared" si="3"/>
        <v>0</v>
      </c>
    </row>
    <row r="15" spans="1:17" x14ac:dyDescent="0.2">
      <c r="A15" s="3">
        <v>14</v>
      </c>
      <c r="B15" s="1" t="s">
        <v>23</v>
      </c>
      <c r="C15" s="2" t="s">
        <v>15</v>
      </c>
      <c r="D15" s="3">
        <v>6</v>
      </c>
      <c r="E15" s="3">
        <v>0</v>
      </c>
      <c r="F15" s="3">
        <v>0</v>
      </c>
      <c r="G15" s="3">
        <v>0</v>
      </c>
      <c r="H15" s="3">
        <f t="shared" si="0"/>
        <v>0</v>
      </c>
      <c r="I15" s="5">
        <f t="shared" si="4"/>
        <v>0</v>
      </c>
      <c r="J15" s="3">
        <f t="shared" si="5"/>
        <v>0</v>
      </c>
      <c r="K15" s="4">
        <f t="shared" si="1"/>
        <v>0</v>
      </c>
      <c r="L15" s="3">
        <v>4</v>
      </c>
      <c r="M15" s="3">
        <v>16</v>
      </c>
      <c r="N15" s="3">
        <v>3</v>
      </c>
      <c r="O15" s="3">
        <v>0</v>
      </c>
      <c r="P15" s="5">
        <f t="shared" si="2"/>
        <v>0</v>
      </c>
      <c r="Q15" s="4">
        <f t="shared" si="3"/>
        <v>2.6666666666666665</v>
      </c>
    </row>
    <row r="16" spans="1:17" x14ac:dyDescent="0.2">
      <c r="A16" s="3">
        <v>15</v>
      </c>
      <c r="B16" s="1" t="s">
        <v>23</v>
      </c>
      <c r="C16" s="2" t="s">
        <v>16</v>
      </c>
      <c r="D16" s="3">
        <v>3</v>
      </c>
      <c r="E16" s="3">
        <v>0</v>
      </c>
      <c r="F16" s="3">
        <v>0</v>
      </c>
      <c r="G16" s="3">
        <v>0</v>
      </c>
      <c r="H16" s="3">
        <f t="shared" si="0"/>
        <v>0</v>
      </c>
      <c r="I16" s="5">
        <f t="shared" si="4"/>
        <v>0</v>
      </c>
      <c r="J16" s="3">
        <f t="shared" si="5"/>
        <v>0</v>
      </c>
      <c r="K16" s="4">
        <f t="shared" si="1"/>
        <v>0</v>
      </c>
      <c r="L16" s="3">
        <v>2</v>
      </c>
      <c r="M16" s="3">
        <v>20</v>
      </c>
      <c r="N16" s="3">
        <v>2</v>
      </c>
      <c r="O16" s="3">
        <v>0</v>
      </c>
      <c r="P16" s="5">
        <f t="shared" si="2"/>
        <v>0</v>
      </c>
      <c r="Q16" s="4">
        <f t="shared" si="3"/>
        <v>6.666666666666667</v>
      </c>
    </row>
    <row r="17" spans="1:17" x14ac:dyDescent="0.2">
      <c r="A17" s="3">
        <v>16</v>
      </c>
      <c r="B17" s="1" t="s">
        <v>23</v>
      </c>
      <c r="C17" s="2" t="s">
        <v>17</v>
      </c>
      <c r="D17" s="3">
        <v>2</v>
      </c>
      <c r="E17" s="3">
        <v>0</v>
      </c>
      <c r="F17" s="3">
        <v>0</v>
      </c>
      <c r="G17" s="3">
        <v>0</v>
      </c>
      <c r="H17" s="3">
        <f t="shared" si="0"/>
        <v>0</v>
      </c>
      <c r="I17" s="5">
        <f t="shared" si="4"/>
        <v>0</v>
      </c>
      <c r="J17" s="3">
        <f t="shared" si="5"/>
        <v>0</v>
      </c>
      <c r="K17" s="4">
        <f t="shared" si="1"/>
        <v>0</v>
      </c>
      <c r="L17" s="3">
        <v>3</v>
      </c>
      <c r="M17" s="3">
        <v>16</v>
      </c>
      <c r="N17" s="3">
        <v>0</v>
      </c>
      <c r="O17" s="3">
        <v>0</v>
      </c>
      <c r="P17" s="5">
        <f t="shared" si="2"/>
        <v>0</v>
      </c>
      <c r="Q17" s="4">
        <f t="shared" si="3"/>
        <v>8</v>
      </c>
    </row>
    <row r="18" spans="1:17" x14ac:dyDescent="0.2">
      <c r="A18" s="3">
        <v>17</v>
      </c>
      <c r="B18" s="1" t="s">
        <v>23</v>
      </c>
      <c r="C18" s="2" t="s">
        <v>18</v>
      </c>
      <c r="D18" s="3">
        <v>1</v>
      </c>
      <c r="E18" s="3">
        <v>24</v>
      </c>
      <c r="F18" s="3">
        <v>1</v>
      </c>
      <c r="G18" s="3">
        <v>2</v>
      </c>
      <c r="H18" s="3">
        <f t="shared" si="0"/>
        <v>8</v>
      </c>
      <c r="I18" s="5">
        <f t="shared" si="4"/>
        <v>8</v>
      </c>
      <c r="J18" s="3">
        <f t="shared" si="5"/>
        <v>16</v>
      </c>
      <c r="K18" s="4">
        <f t="shared" si="1"/>
        <v>16</v>
      </c>
      <c r="L18" s="3">
        <v>0</v>
      </c>
      <c r="M18" s="3">
        <v>0</v>
      </c>
      <c r="N18" s="3">
        <v>0</v>
      </c>
      <c r="O18" s="3">
        <v>0</v>
      </c>
      <c r="P18" s="5">
        <f t="shared" si="2"/>
        <v>24</v>
      </c>
      <c r="Q18" s="4">
        <f t="shared" si="3"/>
        <v>0</v>
      </c>
    </row>
    <row r="19" spans="1:17" x14ac:dyDescent="0.2">
      <c r="A19" s="3">
        <v>18</v>
      </c>
      <c r="B19" s="1" t="s">
        <v>23</v>
      </c>
      <c r="C19" s="2" t="s">
        <v>19</v>
      </c>
      <c r="D19" s="3">
        <v>1</v>
      </c>
      <c r="E19" s="3">
        <v>1</v>
      </c>
      <c r="F19" s="3">
        <v>0</v>
      </c>
      <c r="G19" s="3">
        <v>0</v>
      </c>
      <c r="H19" s="3">
        <f t="shared" si="0"/>
        <v>1</v>
      </c>
      <c r="I19" s="5">
        <f t="shared" si="4"/>
        <v>1</v>
      </c>
      <c r="J19" s="3">
        <f t="shared" si="5"/>
        <v>0</v>
      </c>
      <c r="K19" s="4">
        <f t="shared" si="1"/>
        <v>0</v>
      </c>
      <c r="L19" s="3">
        <v>0</v>
      </c>
      <c r="M19" s="3">
        <v>6</v>
      </c>
      <c r="N19" s="3">
        <v>1</v>
      </c>
      <c r="O19" s="3">
        <v>0</v>
      </c>
      <c r="P19" s="5">
        <f t="shared" si="2"/>
        <v>1</v>
      </c>
      <c r="Q19" s="4">
        <f t="shared" si="3"/>
        <v>6</v>
      </c>
    </row>
    <row r="20" spans="1:17" x14ac:dyDescent="0.2">
      <c r="A20" s="3">
        <v>19</v>
      </c>
      <c r="B20" s="1" t="s">
        <v>23</v>
      </c>
      <c r="C20" s="2" t="s">
        <v>20</v>
      </c>
      <c r="D20" s="3">
        <v>1</v>
      </c>
      <c r="E20" s="3">
        <v>8</v>
      </c>
      <c r="F20" s="3">
        <v>0</v>
      </c>
      <c r="G20" s="3">
        <v>1</v>
      </c>
      <c r="H20" s="3">
        <f t="shared" si="0"/>
        <v>2</v>
      </c>
      <c r="I20" s="5">
        <f t="shared" si="4"/>
        <v>2</v>
      </c>
      <c r="J20" s="3">
        <f t="shared" si="5"/>
        <v>6</v>
      </c>
      <c r="K20" s="4">
        <f t="shared" si="1"/>
        <v>6</v>
      </c>
      <c r="L20" s="3">
        <v>0</v>
      </c>
      <c r="M20" s="3">
        <v>0</v>
      </c>
      <c r="N20" s="3">
        <v>0</v>
      </c>
      <c r="O20" s="3">
        <v>0</v>
      </c>
      <c r="P20" s="5">
        <f t="shared" si="2"/>
        <v>8</v>
      </c>
      <c r="Q20" s="4">
        <f t="shared" si="3"/>
        <v>0</v>
      </c>
    </row>
    <row r="21" spans="1:17" x14ac:dyDescent="0.2">
      <c r="A21" s="3">
        <v>20</v>
      </c>
      <c r="B21" s="1" t="s">
        <v>23</v>
      </c>
      <c r="C21" s="2" t="s">
        <v>21</v>
      </c>
      <c r="D21" s="3">
        <v>1</v>
      </c>
      <c r="E21" s="3">
        <v>12</v>
      </c>
      <c r="F21" s="3">
        <v>0</v>
      </c>
      <c r="G21" s="3">
        <v>1</v>
      </c>
      <c r="H21" s="3">
        <f t="shared" si="0"/>
        <v>6</v>
      </c>
      <c r="I21" s="5">
        <f t="shared" si="4"/>
        <v>6</v>
      </c>
      <c r="J21" s="3">
        <f t="shared" si="5"/>
        <v>6</v>
      </c>
      <c r="K21" s="4">
        <f t="shared" si="1"/>
        <v>6</v>
      </c>
      <c r="L21" s="3">
        <v>0</v>
      </c>
      <c r="M21" s="3">
        <v>0</v>
      </c>
      <c r="N21" s="3">
        <v>0</v>
      </c>
      <c r="O21" s="3">
        <v>0</v>
      </c>
      <c r="P21" s="5">
        <f t="shared" si="2"/>
        <v>12</v>
      </c>
      <c r="Q21" s="4">
        <f t="shared" si="3"/>
        <v>0</v>
      </c>
    </row>
    <row r="22" spans="1:17" x14ac:dyDescent="0.2">
      <c r="A22" s="3">
        <v>21</v>
      </c>
      <c r="B22" s="1" t="s">
        <v>47</v>
      </c>
      <c r="C22" s="1" t="s">
        <v>25</v>
      </c>
      <c r="D22" s="1">
        <v>14</v>
      </c>
      <c r="E22" s="3">
        <v>684</v>
      </c>
      <c r="F22" s="1">
        <v>68</v>
      </c>
      <c r="G22" s="1">
        <v>37</v>
      </c>
      <c r="H22" s="3">
        <f t="shared" si="0"/>
        <v>190</v>
      </c>
      <c r="I22" s="5">
        <f t="shared" si="4"/>
        <v>13.571428571428571</v>
      </c>
      <c r="J22" s="3">
        <f t="shared" si="5"/>
        <v>494</v>
      </c>
      <c r="K22" s="4">
        <f t="shared" si="1"/>
        <v>35.285714285714285</v>
      </c>
      <c r="L22" s="1">
        <v>0</v>
      </c>
      <c r="M22" s="1">
        <v>0</v>
      </c>
      <c r="N22" s="1">
        <v>4</v>
      </c>
      <c r="O22" s="1">
        <v>2</v>
      </c>
      <c r="P22" s="5">
        <f t="shared" si="2"/>
        <v>48.857142857142854</v>
      </c>
      <c r="Q22" s="4">
        <f t="shared" si="3"/>
        <v>0</v>
      </c>
    </row>
    <row r="23" spans="1:17" x14ac:dyDescent="0.2">
      <c r="A23" s="3">
        <v>22</v>
      </c>
      <c r="B23" s="1" t="s">
        <v>47</v>
      </c>
      <c r="C23" s="1" t="s">
        <v>26</v>
      </c>
      <c r="D23" s="1">
        <v>14</v>
      </c>
      <c r="E23" s="3">
        <v>0</v>
      </c>
      <c r="F23" s="1">
        <v>0</v>
      </c>
      <c r="G23" s="1">
        <v>0</v>
      </c>
      <c r="H23" s="3">
        <f t="shared" si="0"/>
        <v>0</v>
      </c>
      <c r="I23" s="5">
        <f t="shared" si="4"/>
        <v>0</v>
      </c>
      <c r="J23" s="3">
        <f t="shared" si="5"/>
        <v>0</v>
      </c>
      <c r="K23" s="4">
        <f t="shared" si="1"/>
        <v>0</v>
      </c>
      <c r="L23" s="1">
        <v>18</v>
      </c>
      <c r="M23" s="1">
        <v>118</v>
      </c>
      <c r="N23" s="1">
        <v>9</v>
      </c>
      <c r="O23" s="1">
        <v>0</v>
      </c>
      <c r="P23" s="5">
        <f t="shared" si="2"/>
        <v>0</v>
      </c>
      <c r="Q23" s="4">
        <f t="shared" si="3"/>
        <v>8.4285714285714288</v>
      </c>
    </row>
    <row r="24" spans="1:17" x14ac:dyDescent="0.2">
      <c r="A24" s="3">
        <v>23</v>
      </c>
      <c r="B24" s="1" t="s">
        <v>47</v>
      </c>
      <c r="C24" s="1" t="s">
        <v>27</v>
      </c>
      <c r="D24" s="1">
        <v>14</v>
      </c>
      <c r="E24" s="3">
        <v>411</v>
      </c>
      <c r="F24" s="1">
        <v>29</v>
      </c>
      <c r="G24" s="1">
        <v>21</v>
      </c>
      <c r="H24" s="3">
        <f t="shared" si="0"/>
        <v>169</v>
      </c>
      <c r="I24" s="5">
        <f t="shared" si="4"/>
        <v>12.071428571428571</v>
      </c>
      <c r="J24" s="3">
        <f t="shared" si="5"/>
        <v>242</v>
      </c>
      <c r="K24" s="4">
        <f t="shared" si="1"/>
        <v>17.285714285714285</v>
      </c>
      <c r="L24" s="1">
        <v>0</v>
      </c>
      <c r="M24" s="1">
        <v>0</v>
      </c>
      <c r="N24" s="1">
        <v>5</v>
      </c>
      <c r="O24" s="1">
        <v>0</v>
      </c>
      <c r="P24" s="5">
        <f t="shared" si="2"/>
        <v>29.357142857142858</v>
      </c>
      <c r="Q24" s="4">
        <f t="shared" si="3"/>
        <v>0</v>
      </c>
    </row>
    <row r="25" spans="1:17" x14ac:dyDescent="0.2">
      <c r="A25" s="3">
        <v>24</v>
      </c>
      <c r="B25" s="1" t="s">
        <v>47</v>
      </c>
      <c r="C25" s="1" t="s">
        <v>28</v>
      </c>
      <c r="D25" s="1">
        <v>12</v>
      </c>
      <c r="E25" s="3">
        <v>169</v>
      </c>
      <c r="F25" s="1">
        <v>14</v>
      </c>
      <c r="G25" s="1">
        <v>9</v>
      </c>
      <c r="H25" s="3">
        <f t="shared" si="0"/>
        <v>59</v>
      </c>
      <c r="I25" s="5">
        <f t="shared" si="4"/>
        <v>4.916666666666667</v>
      </c>
      <c r="J25" s="3">
        <f t="shared" si="5"/>
        <v>110</v>
      </c>
      <c r="K25" s="4">
        <f t="shared" si="1"/>
        <v>9.1666666666666661</v>
      </c>
      <c r="L25" s="1">
        <v>5</v>
      </c>
      <c r="M25" s="1">
        <v>32</v>
      </c>
      <c r="N25" s="1">
        <v>4</v>
      </c>
      <c r="O25" s="1">
        <v>0</v>
      </c>
      <c r="P25" s="5">
        <f t="shared" si="2"/>
        <v>14.083333333333334</v>
      </c>
      <c r="Q25" s="4">
        <f t="shared" si="3"/>
        <v>2.6666666666666665</v>
      </c>
    </row>
    <row r="26" spans="1:17" x14ac:dyDescent="0.2">
      <c r="A26" s="3">
        <v>25</v>
      </c>
      <c r="B26" s="1" t="s">
        <v>47</v>
      </c>
      <c r="C26" s="1" t="s">
        <v>29</v>
      </c>
      <c r="D26" s="1">
        <v>10</v>
      </c>
      <c r="E26" s="3">
        <v>1</v>
      </c>
      <c r="F26" s="1">
        <v>0</v>
      </c>
      <c r="G26" s="1">
        <v>0</v>
      </c>
      <c r="H26" s="3">
        <f t="shared" si="0"/>
        <v>1</v>
      </c>
      <c r="I26" s="5">
        <f t="shared" si="4"/>
        <v>0.1</v>
      </c>
      <c r="J26" s="3">
        <f t="shared" si="5"/>
        <v>0</v>
      </c>
      <c r="K26" s="4">
        <f t="shared" si="1"/>
        <v>0</v>
      </c>
      <c r="L26" s="1">
        <v>12</v>
      </c>
      <c r="M26" s="1">
        <v>74</v>
      </c>
      <c r="N26" s="1">
        <v>0</v>
      </c>
      <c r="O26" s="1">
        <v>0</v>
      </c>
      <c r="P26" s="5">
        <f t="shared" si="2"/>
        <v>0.1</v>
      </c>
      <c r="Q26" s="4">
        <f t="shared" si="3"/>
        <v>7.4</v>
      </c>
    </row>
    <row r="27" spans="1:17" x14ac:dyDescent="0.2">
      <c r="A27" s="3">
        <v>26</v>
      </c>
      <c r="B27" s="1" t="s">
        <v>47</v>
      </c>
      <c r="C27" s="1" t="s">
        <v>30</v>
      </c>
      <c r="D27" s="1">
        <v>9</v>
      </c>
      <c r="E27" s="3">
        <v>245</v>
      </c>
      <c r="F27" s="1">
        <v>27</v>
      </c>
      <c r="G27" s="1">
        <v>10</v>
      </c>
      <c r="H27" s="3">
        <f t="shared" si="0"/>
        <v>77</v>
      </c>
      <c r="I27" s="5">
        <f t="shared" si="4"/>
        <v>8.5555555555555554</v>
      </c>
      <c r="J27" s="3">
        <f t="shared" si="5"/>
        <v>168</v>
      </c>
      <c r="K27" s="4">
        <f t="shared" si="1"/>
        <v>18.666666666666668</v>
      </c>
      <c r="L27" s="1">
        <v>0</v>
      </c>
      <c r="M27" s="1">
        <v>0</v>
      </c>
      <c r="N27" s="1">
        <v>4</v>
      </c>
      <c r="O27" s="1">
        <v>0</v>
      </c>
      <c r="P27" s="5">
        <f t="shared" si="2"/>
        <v>27.222222222222221</v>
      </c>
      <c r="Q27" s="4">
        <f t="shared" si="3"/>
        <v>0</v>
      </c>
    </row>
    <row r="28" spans="1:17" x14ac:dyDescent="0.2">
      <c r="A28" s="3">
        <v>27</v>
      </c>
      <c r="B28" s="1" t="s">
        <v>47</v>
      </c>
      <c r="C28" s="1" t="s">
        <v>31</v>
      </c>
      <c r="D28" s="1">
        <v>13</v>
      </c>
      <c r="E28" s="3">
        <v>212</v>
      </c>
      <c r="F28" s="1">
        <v>11</v>
      </c>
      <c r="G28" s="1">
        <v>11</v>
      </c>
      <c r="H28" s="3">
        <f t="shared" si="0"/>
        <v>102</v>
      </c>
      <c r="I28" s="5">
        <f t="shared" si="4"/>
        <v>7.8461538461538458</v>
      </c>
      <c r="J28" s="3">
        <f t="shared" si="5"/>
        <v>110</v>
      </c>
      <c r="K28" s="4">
        <f t="shared" si="1"/>
        <v>8.4615384615384617</v>
      </c>
      <c r="L28" s="1">
        <v>1</v>
      </c>
      <c r="M28" s="1">
        <v>8</v>
      </c>
      <c r="N28" s="1">
        <v>6</v>
      </c>
      <c r="O28" s="1">
        <v>0</v>
      </c>
      <c r="P28" s="5">
        <f t="shared" si="2"/>
        <v>16.307692307692307</v>
      </c>
      <c r="Q28" s="4">
        <f t="shared" si="3"/>
        <v>0.61538461538461542</v>
      </c>
    </row>
    <row r="29" spans="1:17" x14ac:dyDescent="0.2">
      <c r="A29" s="3">
        <v>28</v>
      </c>
      <c r="B29" s="1" t="s">
        <v>47</v>
      </c>
      <c r="C29" s="1" t="s">
        <v>32</v>
      </c>
      <c r="D29" s="1">
        <v>5</v>
      </c>
      <c r="E29" s="3">
        <v>60</v>
      </c>
      <c r="F29" s="1">
        <v>1</v>
      </c>
      <c r="G29" s="1">
        <v>6</v>
      </c>
      <c r="H29" s="3">
        <f t="shared" si="0"/>
        <v>20</v>
      </c>
      <c r="I29" s="5">
        <f t="shared" si="4"/>
        <v>4</v>
      </c>
      <c r="J29" s="3">
        <f t="shared" si="5"/>
        <v>40</v>
      </c>
      <c r="K29" s="4">
        <f t="shared" si="1"/>
        <v>8</v>
      </c>
      <c r="L29" s="1">
        <v>7</v>
      </c>
      <c r="M29" s="1">
        <v>36</v>
      </c>
      <c r="N29" s="1">
        <v>0</v>
      </c>
      <c r="O29" s="1">
        <v>0</v>
      </c>
      <c r="P29" s="5">
        <f t="shared" si="2"/>
        <v>12</v>
      </c>
      <c r="Q29" s="4">
        <f t="shared" si="3"/>
        <v>7.2</v>
      </c>
    </row>
    <row r="30" spans="1:17" x14ac:dyDescent="0.2">
      <c r="A30" s="3">
        <v>29</v>
      </c>
      <c r="B30" s="1" t="s">
        <v>47</v>
      </c>
      <c r="C30" s="1" t="s">
        <v>33</v>
      </c>
      <c r="D30" s="1">
        <v>8</v>
      </c>
      <c r="E30" s="1">
        <v>50</v>
      </c>
      <c r="F30" s="1">
        <v>5</v>
      </c>
      <c r="G30" s="1">
        <v>1</v>
      </c>
      <c r="H30" s="3">
        <f t="shared" si="0"/>
        <v>24</v>
      </c>
      <c r="I30" s="5">
        <f t="shared" si="4"/>
        <v>3</v>
      </c>
      <c r="J30" s="3">
        <f t="shared" si="5"/>
        <v>26</v>
      </c>
      <c r="K30" s="4">
        <f t="shared" si="1"/>
        <v>3.25</v>
      </c>
      <c r="L30" s="1">
        <v>6</v>
      </c>
      <c r="M30" s="1">
        <v>41</v>
      </c>
      <c r="N30" s="1">
        <v>2</v>
      </c>
      <c r="O30" s="1">
        <v>0</v>
      </c>
      <c r="P30" s="5">
        <f t="shared" si="2"/>
        <v>6.25</v>
      </c>
      <c r="Q30" s="4">
        <f t="shared" si="3"/>
        <v>5.125</v>
      </c>
    </row>
    <row r="31" spans="1:17" x14ac:dyDescent="0.2">
      <c r="A31" s="3">
        <v>30</v>
      </c>
      <c r="B31" s="1" t="s">
        <v>47</v>
      </c>
      <c r="C31" s="1" t="s">
        <v>34</v>
      </c>
      <c r="D31" s="1">
        <v>6</v>
      </c>
      <c r="E31" s="1">
        <v>0</v>
      </c>
      <c r="F31" s="1">
        <v>0</v>
      </c>
      <c r="G31" s="1">
        <v>0</v>
      </c>
      <c r="H31" s="3">
        <f t="shared" si="0"/>
        <v>0</v>
      </c>
      <c r="I31" s="5">
        <f t="shared" si="4"/>
        <v>0</v>
      </c>
      <c r="J31" s="3">
        <f t="shared" si="5"/>
        <v>0</v>
      </c>
      <c r="K31" s="4">
        <f t="shared" si="1"/>
        <v>0</v>
      </c>
      <c r="L31" s="1">
        <v>4</v>
      </c>
      <c r="M31" s="1">
        <v>44</v>
      </c>
      <c r="N31" s="1">
        <v>3</v>
      </c>
      <c r="O31" s="1">
        <v>0</v>
      </c>
      <c r="P31" s="5">
        <f t="shared" si="2"/>
        <v>0</v>
      </c>
      <c r="Q31" s="4">
        <f t="shared" si="3"/>
        <v>7.333333333333333</v>
      </c>
    </row>
    <row r="32" spans="1:17" x14ac:dyDescent="0.2">
      <c r="A32" s="3">
        <v>31</v>
      </c>
      <c r="B32" s="1" t="s">
        <v>47</v>
      </c>
      <c r="C32" s="1" t="s">
        <v>35</v>
      </c>
      <c r="D32" s="1">
        <v>4</v>
      </c>
      <c r="E32" s="1">
        <v>46</v>
      </c>
      <c r="F32" s="1">
        <v>3</v>
      </c>
      <c r="G32" s="1">
        <v>2</v>
      </c>
      <c r="H32" s="3">
        <f t="shared" si="0"/>
        <v>22</v>
      </c>
      <c r="I32" s="5">
        <f t="shared" si="4"/>
        <v>5.5</v>
      </c>
      <c r="J32" s="3">
        <f t="shared" si="5"/>
        <v>24</v>
      </c>
      <c r="K32" s="4">
        <f t="shared" si="1"/>
        <v>6</v>
      </c>
      <c r="L32" s="1">
        <v>3</v>
      </c>
      <c r="M32" s="1">
        <v>31</v>
      </c>
      <c r="N32" s="1">
        <v>2</v>
      </c>
      <c r="O32" s="1">
        <v>0</v>
      </c>
      <c r="P32" s="5">
        <f t="shared" si="2"/>
        <v>11.5</v>
      </c>
      <c r="Q32" s="4">
        <f t="shared" si="3"/>
        <v>7.75</v>
      </c>
    </row>
    <row r="33" spans="1:17" x14ac:dyDescent="0.2">
      <c r="A33" s="3">
        <v>32</v>
      </c>
      <c r="B33" s="1" t="s">
        <v>47</v>
      </c>
      <c r="C33" s="1" t="s">
        <v>36</v>
      </c>
      <c r="D33" s="1">
        <v>7</v>
      </c>
      <c r="E33" s="1">
        <v>1</v>
      </c>
      <c r="F33" s="1">
        <v>0</v>
      </c>
      <c r="G33" s="1">
        <v>0</v>
      </c>
      <c r="H33" s="3">
        <f t="shared" si="0"/>
        <v>1</v>
      </c>
      <c r="I33" s="5">
        <f t="shared" si="4"/>
        <v>0.14285714285714285</v>
      </c>
      <c r="J33" s="3">
        <f t="shared" si="5"/>
        <v>0</v>
      </c>
      <c r="K33" s="4">
        <f t="shared" si="1"/>
        <v>0</v>
      </c>
      <c r="L33" s="1">
        <v>4</v>
      </c>
      <c r="M33" s="1">
        <v>42</v>
      </c>
      <c r="N33" s="1">
        <v>2</v>
      </c>
      <c r="O33" s="1">
        <v>0</v>
      </c>
      <c r="P33" s="5">
        <f t="shared" si="2"/>
        <v>0.14285714285714285</v>
      </c>
      <c r="Q33" s="4">
        <f t="shared" si="3"/>
        <v>6</v>
      </c>
    </row>
    <row r="34" spans="1:17" x14ac:dyDescent="0.2">
      <c r="A34" s="3">
        <v>33</v>
      </c>
      <c r="B34" s="1" t="s">
        <v>47</v>
      </c>
      <c r="C34" s="1" t="s">
        <v>37</v>
      </c>
      <c r="D34" s="1">
        <v>5</v>
      </c>
      <c r="E34" s="1">
        <v>120</v>
      </c>
      <c r="F34" s="1">
        <v>9</v>
      </c>
      <c r="G34" s="1">
        <v>7</v>
      </c>
      <c r="H34" s="3">
        <f t="shared" ref="H34:H65" si="6">E34-(F34*4) - (G34*6)</f>
        <v>42</v>
      </c>
      <c r="I34" s="5">
        <f t="shared" si="4"/>
        <v>8.4</v>
      </c>
      <c r="J34" s="3">
        <f t="shared" si="5"/>
        <v>78</v>
      </c>
      <c r="K34" s="4">
        <f t="shared" ref="K34:K65" si="7">((F34*4)+(G34*6))/D34</f>
        <v>15.6</v>
      </c>
      <c r="L34" s="1">
        <v>0</v>
      </c>
      <c r="M34" s="1">
        <v>0</v>
      </c>
      <c r="N34" s="1">
        <v>4</v>
      </c>
      <c r="O34" s="1">
        <v>0</v>
      </c>
      <c r="P34" s="5">
        <f t="shared" ref="P34:P65" si="8">E34/D34</f>
        <v>24</v>
      </c>
      <c r="Q34" s="4">
        <f t="shared" ref="Q34:Q65" si="9">M34/D34</f>
        <v>0</v>
      </c>
    </row>
    <row r="35" spans="1:17" x14ac:dyDescent="0.2">
      <c r="A35" s="3">
        <v>34</v>
      </c>
      <c r="B35" s="1" t="s">
        <v>47</v>
      </c>
      <c r="C35" s="1" t="s">
        <v>38</v>
      </c>
      <c r="D35" s="1">
        <v>3</v>
      </c>
      <c r="E35" s="1">
        <v>0</v>
      </c>
      <c r="F35" s="1">
        <v>0</v>
      </c>
      <c r="G35" s="1">
        <v>0</v>
      </c>
      <c r="H35" s="3">
        <f t="shared" si="6"/>
        <v>0</v>
      </c>
      <c r="I35" s="5">
        <f t="shared" si="4"/>
        <v>0</v>
      </c>
      <c r="J35" s="3">
        <f t="shared" si="5"/>
        <v>0</v>
      </c>
      <c r="K35" s="4">
        <f t="shared" si="7"/>
        <v>0</v>
      </c>
      <c r="L35" s="1">
        <v>5</v>
      </c>
      <c r="M35" s="1">
        <v>30</v>
      </c>
      <c r="N35" s="1">
        <v>0</v>
      </c>
      <c r="O35" s="1">
        <v>0</v>
      </c>
      <c r="P35" s="5">
        <f t="shared" si="8"/>
        <v>0</v>
      </c>
      <c r="Q35" s="4">
        <f t="shared" si="9"/>
        <v>10</v>
      </c>
    </row>
    <row r="36" spans="1:17" x14ac:dyDescent="0.2">
      <c r="A36" s="3">
        <v>35</v>
      </c>
      <c r="B36" s="1" t="s">
        <v>47</v>
      </c>
      <c r="C36" s="1" t="s">
        <v>39</v>
      </c>
      <c r="D36" s="1">
        <v>4</v>
      </c>
      <c r="E36" s="1">
        <v>7</v>
      </c>
      <c r="F36" s="1">
        <v>1</v>
      </c>
      <c r="G36" s="1">
        <v>0</v>
      </c>
      <c r="H36" s="3">
        <f t="shared" si="6"/>
        <v>3</v>
      </c>
      <c r="I36" s="5">
        <f t="shared" si="4"/>
        <v>0.75</v>
      </c>
      <c r="J36" s="3">
        <f t="shared" si="5"/>
        <v>4</v>
      </c>
      <c r="K36" s="4">
        <f t="shared" si="7"/>
        <v>1</v>
      </c>
      <c r="L36" s="1">
        <v>3</v>
      </c>
      <c r="M36" s="1">
        <v>28</v>
      </c>
      <c r="N36" s="1">
        <v>2</v>
      </c>
      <c r="O36" s="1">
        <v>0</v>
      </c>
      <c r="P36" s="5">
        <f t="shared" si="8"/>
        <v>1.75</v>
      </c>
      <c r="Q36" s="4">
        <f t="shared" si="9"/>
        <v>7</v>
      </c>
    </row>
    <row r="37" spans="1:17" x14ac:dyDescent="0.2">
      <c r="A37" s="3">
        <v>36</v>
      </c>
      <c r="B37" s="1" t="s">
        <v>47</v>
      </c>
      <c r="C37" s="1" t="s">
        <v>40</v>
      </c>
      <c r="D37" s="1">
        <v>4</v>
      </c>
      <c r="E37" s="1">
        <v>26</v>
      </c>
      <c r="F37" s="1">
        <v>0</v>
      </c>
      <c r="G37" s="1">
        <v>1</v>
      </c>
      <c r="H37" s="3">
        <f t="shared" si="6"/>
        <v>20</v>
      </c>
      <c r="I37" s="5">
        <f t="shared" si="4"/>
        <v>5</v>
      </c>
      <c r="J37" s="3">
        <f t="shared" si="5"/>
        <v>6</v>
      </c>
      <c r="K37" s="4">
        <f t="shared" si="7"/>
        <v>1.5</v>
      </c>
      <c r="L37" s="1">
        <v>4</v>
      </c>
      <c r="M37" s="1">
        <v>22</v>
      </c>
      <c r="N37" s="1">
        <v>0</v>
      </c>
      <c r="O37" s="1">
        <v>0</v>
      </c>
      <c r="P37" s="5">
        <f t="shared" si="8"/>
        <v>6.5</v>
      </c>
      <c r="Q37" s="4">
        <f t="shared" si="9"/>
        <v>5.5</v>
      </c>
    </row>
    <row r="38" spans="1:17" x14ac:dyDescent="0.2">
      <c r="A38" s="3">
        <v>37</v>
      </c>
      <c r="B38" s="1" t="s">
        <v>47</v>
      </c>
      <c r="C38" s="1" t="s">
        <v>41</v>
      </c>
      <c r="D38" s="1">
        <v>5</v>
      </c>
      <c r="E38" s="1">
        <v>63</v>
      </c>
      <c r="F38" s="1">
        <v>7</v>
      </c>
      <c r="G38" s="1">
        <v>4</v>
      </c>
      <c r="H38" s="3">
        <f t="shared" si="6"/>
        <v>11</v>
      </c>
      <c r="I38" s="5">
        <f t="shared" si="4"/>
        <v>2.2000000000000002</v>
      </c>
      <c r="J38" s="3">
        <f t="shared" si="5"/>
        <v>52</v>
      </c>
      <c r="K38" s="4">
        <f t="shared" si="7"/>
        <v>10.4</v>
      </c>
      <c r="L38" s="1">
        <v>0</v>
      </c>
      <c r="M38" s="1">
        <v>0</v>
      </c>
      <c r="N38" s="1">
        <v>2</v>
      </c>
      <c r="O38" s="1">
        <v>0</v>
      </c>
      <c r="P38" s="5">
        <f t="shared" si="8"/>
        <v>12.6</v>
      </c>
      <c r="Q38" s="4">
        <f t="shared" si="9"/>
        <v>0</v>
      </c>
    </row>
    <row r="39" spans="1:17" x14ac:dyDescent="0.2">
      <c r="A39" s="3">
        <v>38</v>
      </c>
      <c r="B39" s="1" t="s">
        <v>47</v>
      </c>
      <c r="C39" s="1" t="s">
        <v>42</v>
      </c>
      <c r="D39" s="1">
        <v>6</v>
      </c>
      <c r="E39" s="1">
        <v>6</v>
      </c>
      <c r="F39" s="1">
        <v>0</v>
      </c>
      <c r="G39" s="1">
        <v>0</v>
      </c>
      <c r="H39" s="3">
        <f t="shared" si="6"/>
        <v>6</v>
      </c>
      <c r="I39" s="5">
        <f t="shared" si="4"/>
        <v>1</v>
      </c>
      <c r="J39" s="3">
        <f t="shared" si="5"/>
        <v>0</v>
      </c>
      <c r="K39" s="4">
        <f t="shared" si="7"/>
        <v>0</v>
      </c>
      <c r="L39" s="1">
        <v>3</v>
      </c>
      <c r="M39" s="1">
        <v>21</v>
      </c>
      <c r="N39" s="1">
        <v>1</v>
      </c>
      <c r="O39" s="1">
        <v>0</v>
      </c>
      <c r="P39" s="5">
        <f t="shared" si="8"/>
        <v>1</v>
      </c>
      <c r="Q39" s="4">
        <f t="shared" si="9"/>
        <v>3.5</v>
      </c>
    </row>
    <row r="40" spans="1:17" x14ac:dyDescent="0.2">
      <c r="A40" s="3">
        <v>39</v>
      </c>
      <c r="B40" s="1" t="s">
        <v>47</v>
      </c>
      <c r="C40" s="1" t="s">
        <v>43</v>
      </c>
      <c r="D40" s="1">
        <v>3</v>
      </c>
      <c r="E40" s="1">
        <v>63</v>
      </c>
      <c r="F40" s="1">
        <v>3</v>
      </c>
      <c r="G40" s="1">
        <v>5</v>
      </c>
      <c r="H40" s="3">
        <f t="shared" si="6"/>
        <v>21</v>
      </c>
      <c r="I40" s="5">
        <f t="shared" si="4"/>
        <v>7</v>
      </c>
      <c r="J40" s="3">
        <f t="shared" si="5"/>
        <v>42</v>
      </c>
      <c r="K40" s="4">
        <f t="shared" si="7"/>
        <v>14</v>
      </c>
      <c r="L40" s="1">
        <v>0</v>
      </c>
      <c r="M40" s="1">
        <v>0</v>
      </c>
      <c r="N40" s="1">
        <v>1</v>
      </c>
      <c r="O40" s="1">
        <v>0</v>
      </c>
      <c r="P40" s="5">
        <f t="shared" si="8"/>
        <v>21</v>
      </c>
      <c r="Q40" s="4">
        <f t="shared" si="9"/>
        <v>0</v>
      </c>
    </row>
    <row r="41" spans="1:17" x14ac:dyDescent="0.2">
      <c r="A41" s="3">
        <v>40</v>
      </c>
      <c r="B41" s="1" t="s">
        <v>47</v>
      </c>
      <c r="C41" s="1" t="s">
        <v>44</v>
      </c>
      <c r="D41" s="1">
        <v>6</v>
      </c>
      <c r="E41" s="1">
        <v>85</v>
      </c>
      <c r="F41" s="1">
        <v>8</v>
      </c>
      <c r="G41" s="1">
        <v>1</v>
      </c>
      <c r="H41" s="3">
        <f t="shared" si="6"/>
        <v>47</v>
      </c>
      <c r="I41" s="5">
        <f t="shared" si="4"/>
        <v>7.833333333333333</v>
      </c>
      <c r="J41" s="3">
        <f t="shared" si="5"/>
        <v>38</v>
      </c>
      <c r="K41" s="4">
        <f t="shared" si="7"/>
        <v>6.333333333333333</v>
      </c>
      <c r="L41" s="1">
        <v>0</v>
      </c>
      <c r="M41" s="1">
        <v>0</v>
      </c>
      <c r="N41" s="1">
        <v>1</v>
      </c>
      <c r="O41" s="1">
        <v>0</v>
      </c>
      <c r="P41" s="5">
        <f t="shared" si="8"/>
        <v>14.166666666666666</v>
      </c>
      <c r="Q41" s="4">
        <f t="shared" si="9"/>
        <v>0</v>
      </c>
    </row>
    <row r="42" spans="1:17" x14ac:dyDescent="0.2">
      <c r="A42" s="3">
        <v>41</v>
      </c>
      <c r="B42" s="1" t="s">
        <v>47</v>
      </c>
      <c r="C42" s="1" t="s">
        <v>45</v>
      </c>
      <c r="D42" s="1">
        <v>1</v>
      </c>
      <c r="E42" s="1">
        <v>0</v>
      </c>
      <c r="F42" s="1">
        <v>0</v>
      </c>
      <c r="G42" s="1">
        <v>0</v>
      </c>
      <c r="H42" s="3">
        <f t="shared" si="6"/>
        <v>0</v>
      </c>
      <c r="I42" s="5">
        <f t="shared" si="4"/>
        <v>0</v>
      </c>
      <c r="J42" s="3">
        <f t="shared" si="5"/>
        <v>0</v>
      </c>
      <c r="K42" s="4">
        <f t="shared" si="7"/>
        <v>0</v>
      </c>
      <c r="L42" s="1">
        <v>0</v>
      </c>
      <c r="M42" s="1">
        <v>7</v>
      </c>
      <c r="N42" s="1">
        <v>0</v>
      </c>
      <c r="O42" s="1">
        <v>0</v>
      </c>
      <c r="P42" s="5">
        <f t="shared" si="8"/>
        <v>0</v>
      </c>
      <c r="Q42" s="4">
        <f t="shared" si="9"/>
        <v>7</v>
      </c>
    </row>
    <row r="43" spans="1:17" x14ac:dyDescent="0.2">
      <c r="A43" s="3">
        <v>42</v>
      </c>
      <c r="B43" s="1" t="s">
        <v>47</v>
      </c>
      <c r="C43" s="1" t="s">
        <v>46</v>
      </c>
      <c r="D43" s="1">
        <v>1</v>
      </c>
      <c r="E43" s="1">
        <v>1</v>
      </c>
      <c r="F43" s="1">
        <v>0</v>
      </c>
      <c r="G43" s="1">
        <v>0</v>
      </c>
      <c r="H43" s="3">
        <f t="shared" si="6"/>
        <v>1</v>
      </c>
      <c r="I43" s="5">
        <f t="shared" si="4"/>
        <v>1</v>
      </c>
      <c r="J43" s="3">
        <f t="shared" si="5"/>
        <v>0</v>
      </c>
      <c r="K43" s="4">
        <f t="shared" si="7"/>
        <v>0</v>
      </c>
      <c r="L43" s="1">
        <v>0</v>
      </c>
      <c r="M43" s="1">
        <v>0</v>
      </c>
      <c r="N43" s="1">
        <v>0</v>
      </c>
      <c r="O43" s="1">
        <v>0</v>
      </c>
      <c r="P43" s="5">
        <f t="shared" si="8"/>
        <v>1</v>
      </c>
      <c r="Q43" s="4">
        <f t="shared" si="9"/>
        <v>0</v>
      </c>
    </row>
    <row r="44" spans="1:17" x14ac:dyDescent="0.2">
      <c r="A44" s="3">
        <v>43</v>
      </c>
      <c r="B44" s="1" t="s">
        <v>64</v>
      </c>
      <c r="C44" s="1" t="s">
        <v>65</v>
      </c>
      <c r="D44" s="1">
        <v>14</v>
      </c>
      <c r="E44" s="1">
        <v>659</v>
      </c>
      <c r="F44" s="1">
        <v>66</v>
      </c>
      <c r="G44" s="1">
        <v>32</v>
      </c>
      <c r="H44" s="3">
        <f t="shared" si="6"/>
        <v>203</v>
      </c>
      <c r="I44" s="5">
        <f t="shared" si="4"/>
        <v>14.5</v>
      </c>
      <c r="J44" s="3">
        <f t="shared" si="5"/>
        <v>456</v>
      </c>
      <c r="K44" s="4">
        <f t="shared" si="7"/>
        <v>32.571428571428569</v>
      </c>
      <c r="L44" s="1">
        <v>0</v>
      </c>
      <c r="M44" s="1">
        <v>0</v>
      </c>
      <c r="N44" s="1">
        <v>10</v>
      </c>
      <c r="O44" s="1">
        <v>1</v>
      </c>
      <c r="P44" s="5">
        <f t="shared" si="8"/>
        <v>47.071428571428569</v>
      </c>
      <c r="Q44" s="4">
        <f t="shared" si="9"/>
        <v>0</v>
      </c>
    </row>
    <row r="45" spans="1:17" x14ac:dyDescent="0.2">
      <c r="A45" s="3">
        <v>44</v>
      </c>
      <c r="B45" s="1" t="s">
        <v>64</v>
      </c>
      <c r="C45" s="1" t="s">
        <v>48</v>
      </c>
      <c r="D45" s="1">
        <v>14</v>
      </c>
      <c r="E45" s="1">
        <v>32</v>
      </c>
      <c r="F45" s="1">
        <v>2</v>
      </c>
      <c r="G45" s="1">
        <v>1</v>
      </c>
      <c r="H45" s="3">
        <f t="shared" si="6"/>
        <v>18</v>
      </c>
      <c r="I45" s="5">
        <f t="shared" si="4"/>
        <v>1.2857142857142858</v>
      </c>
      <c r="J45" s="3">
        <f t="shared" si="5"/>
        <v>14</v>
      </c>
      <c r="K45" s="4">
        <f t="shared" si="7"/>
        <v>1</v>
      </c>
      <c r="L45" s="1">
        <v>24</v>
      </c>
      <c r="M45" s="1">
        <v>116</v>
      </c>
      <c r="N45" s="1">
        <v>5</v>
      </c>
      <c r="O45" s="1">
        <v>0</v>
      </c>
      <c r="P45" s="5">
        <f t="shared" si="8"/>
        <v>2.2857142857142856</v>
      </c>
      <c r="Q45" s="4">
        <f t="shared" si="9"/>
        <v>8.2857142857142865</v>
      </c>
    </row>
    <row r="46" spans="1:17" x14ac:dyDescent="0.2">
      <c r="A46" s="3">
        <v>45</v>
      </c>
      <c r="B46" s="1" t="s">
        <v>64</v>
      </c>
      <c r="C46" s="1" t="s">
        <v>49</v>
      </c>
      <c r="D46" s="1">
        <v>11</v>
      </c>
      <c r="E46" s="1">
        <v>368</v>
      </c>
      <c r="F46" s="1">
        <v>30</v>
      </c>
      <c r="G46" s="1">
        <v>27</v>
      </c>
      <c r="H46" s="3">
        <f t="shared" si="6"/>
        <v>86</v>
      </c>
      <c r="I46" s="5">
        <f t="shared" si="4"/>
        <v>7.8181818181818183</v>
      </c>
      <c r="J46" s="3">
        <f t="shared" si="5"/>
        <v>282</v>
      </c>
      <c r="K46" s="4">
        <f t="shared" si="7"/>
        <v>25.636363636363637</v>
      </c>
      <c r="L46" s="1">
        <v>0</v>
      </c>
      <c r="M46" s="1">
        <v>0</v>
      </c>
      <c r="N46" s="1">
        <v>2</v>
      </c>
      <c r="O46" s="1">
        <v>0</v>
      </c>
      <c r="P46" s="5">
        <f t="shared" si="8"/>
        <v>33.454545454545453</v>
      </c>
      <c r="Q46" s="4">
        <f t="shared" si="9"/>
        <v>0</v>
      </c>
    </row>
    <row r="47" spans="1:17" x14ac:dyDescent="0.2">
      <c r="A47" s="3">
        <v>46</v>
      </c>
      <c r="B47" s="1" t="s">
        <v>64</v>
      </c>
      <c r="C47" s="1" t="s">
        <v>50</v>
      </c>
      <c r="D47" s="1">
        <v>14</v>
      </c>
      <c r="E47" s="1">
        <v>102</v>
      </c>
      <c r="F47" s="1">
        <v>7</v>
      </c>
      <c r="G47" s="1">
        <v>5</v>
      </c>
      <c r="H47" s="3">
        <f t="shared" si="6"/>
        <v>44</v>
      </c>
      <c r="I47" s="5">
        <f t="shared" si="4"/>
        <v>3.1428571428571428</v>
      </c>
      <c r="J47" s="3">
        <f t="shared" si="5"/>
        <v>58</v>
      </c>
      <c r="K47" s="4">
        <f t="shared" si="7"/>
        <v>4.1428571428571432</v>
      </c>
      <c r="L47" s="1">
        <v>10</v>
      </c>
      <c r="M47" s="1">
        <v>77</v>
      </c>
      <c r="N47" s="1">
        <v>5</v>
      </c>
      <c r="O47" s="1">
        <v>0</v>
      </c>
      <c r="P47" s="5">
        <f t="shared" si="8"/>
        <v>7.2857142857142856</v>
      </c>
      <c r="Q47" s="4">
        <f t="shared" si="9"/>
        <v>5.5</v>
      </c>
    </row>
    <row r="48" spans="1:17" x14ac:dyDescent="0.2">
      <c r="A48" s="3">
        <v>47</v>
      </c>
      <c r="B48" s="1" t="s">
        <v>64</v>
      </c>
      <c r="C48" s="1" t="s">
        <v>51</v>
      </c>
      <c r="D48" s="1">
        <v>11</v>
      </c>
      <c r="E48" s="1">
        <v>10</v>
      </c>
      <c r="F48" s="1">
        <v>2</v>
      </c>
      <c r="G48" s="1">
        <v>0</v>
      </c>
      <c r="H48" s="3">
        <f t="shared" si="6"/>
        <v>2</v>
      </c>
      <c r="I48" s="5">
        <f t="shared" si="4"/>
        <v>0.18181818181818182</v>
      </c>
      <c r="J48" s="3">
        <f t="shared" si="5"/>
        <v>8</v>
      </c>
      <c r="K48" s="4">
        <f t="shared" si="7"/>
        <v>0.72727272727272729</v>
      </c>
      <c r="L48" s="1">
        <v>14</v>
      </c>
      <c r="M48" s="1">
        <v>93</v>
      </c>
      <c r="N48" s="1">
        <v>1</v>
      </c>
      <c r="O48" s="1">
        <v>0</v>
      </c>
      <c r="P48" s="5">
        <f t="shared" si="8"/>
        <v>0.90909090909090906</v>
      </c>
      <c r="Q48" s="4">
        <f t="shared" si="9"/>
        <v>8.454545454545455</v>
      </c>
    </row>
    <row r="49" spans="1:17" x14ac:dyDescent="0.2">
      <c r="A49" s="3">
        <v>48</v>
      </c>
      <c r="B49" s="1" t="s">
        <v>64</v>
      </c>
      <c r="C49" s="1" t="s">
        <v>52</v>
      </c>
      <c r="D49" s="1">
        <v>8</v>
      </c>
      <c r="E49" s="1">
        <v>11</v>
      </c>
      <c r="F49" s="1">
        <v>1</v>
      </c>
      <c r="G49" s="1">
        <v>0</v>
      </c>
      <c r="H49" s="3">
        <f t="shared" si="6"/>
        <v>7</v>
      </c>
      <c r="I49" s="5">
        <f t="shared" si="4"/>
        <v>0.875</v>
      </c>
      <c r="J49" s="3">
        <f t="shared" si="5"/>
        <v>4</v>
      </c>
      <c r="K49" s="4">
        <f t="shared" si="7"/>
        <v>0.5</v>
      </c>
      <c r="L49" s="1">
        <v>11</v>
      </c>
      <c r="M49" s="1">
        <v>80</v>
      </c>
      <c r="N49" s="1">
        <v>2</v>
      </c>
      <c r="O49" s="1">
        <v>0</v>
      </c>
      <c r="P49" s="5">
        <f t="shared" si="8"/>
        <v>1.375</v>
      </c>
      <c r="Q49" s="4">
        <f t="shared" si="9"/>
        <v>10</v>
      </c>
    </row>
    <row r="50" spans="1:17" x14ac:dyDescent="0.2">
      <c r="A50" s="3">
        <v>49</v>
      </c>
      <c r="B50" s="1" t="s">
        <v>64</v>
      </c>
      <c r="C50" s="1" t="s">
        <v>53</v>
      </c>
      <c r="D50" s="1">
        <v>13</v>
      </c>
      <c r="E50" s="1">
        <v>301</v>
      </c>
      <c r="F50" s="1">
        <v>23</v>
      </c>
      <c r="G50" s="1">
        <v>13</v>
      </c>
      <c r="H50" s="3">
        <f t="shared" si="6"/>
        <v>131</v>
      </c>
      <c r="I50" s="5">
        <f t="shared" si="4"/>
        <v>10.076923076923077</v>
      </c>
      <c r="J50" s="3">
        <f t="shared" si="5"/>
        <v>170</v>
      </c>
      <c r="K50" s="4">
        <f t="shared" si="7"/>
        <v>13.076923076923077</v>
      </c>
      <c r="L50" s="1">
        <v>0</v>
      </c>
      <c r="M50" s="1">
        <v>0</v>
      </c>
      <c r="N50" s="1">
        <v>9</v>
      </c>
      <c r="O50" s="1">
        <v>0</v>
      </c>
      <c r="P50" s="5">
        <f t="shared" si="8"/>
        <v>23.153846153846153</v>
      </c>
      <c r="Q50" s="4">
        <f t="shared" si="9"/>
        <v>0</v>
      </c>
    </row>
    <row r="51" spans="1:17" x14ac:dyDescent="0.2">
      <c r="A51" s="3">
        <v>50</v>
      </c>
      <c r="B51" s="1" t="s">
        <v>64</v>
      </c>
      <c r="C51" s="1" t="s">
        <v>54</v>
      </c>
      <c r="D51" s="1">
        <v>9</v>
      </c>
      <c r="E51" s="1">
        <v>10</v>
      </c>
      <c r="F51" s="1">
        <v>1</v>
      </c>
      <c r="G51" s="1">
        <v>0</v>
      </c>
      <c r="H51" s="3">
        <f t="shared" si="6"/>
        <v>6</v>
      </c>
      <c r="I51" s="5">
        <f t="shared" si="4"/>
        <v>0.66666666666666663</v>
      </c>
      <c r="J51" s="3">
        <f t="shared" si="5"/>
        <v>4</v>
      </c>
      <c r="K51" s="4">
        <f t="shared" si="7"/>
        <v>0.44444444444444442</v>
      </c>
      <c r="L51" s="1">
        <v>7</v>
      </c>
      <c r="M51" s="1">
        <v>50</v>
      </c>
      <c r="N51" s="1">
        <v>2</v>
      </c>
      <c r="O51" s="1">
        <v>0</v>
      </c>
      <c r="P51" s="5">
        <f t="shared" si="8"/>
        <v>1.1111111111111112</v>
      </c>
      <c r="Q51" s="4">
        <f t="shared" si="9"/>
        <v>5.5555555555555554</v>
      </c>
    </row>
    <row r="52" spans="1:17" x14ac:dyDescent="0.2">
      <c r="A52" s="3">
        <v>51</v>
      </c>
      <c r="B52" s="1" t="s">
        <v>64</v>
      </c>
      <c r="C52" s="1" t="s">
        <v>55</v>
      </c>
      <c r="D52" s="1">
        <v>9</v>
      </c>
      <c r="E52" s="1">
        <v>80</v>
      </c>
      <c r="F52" s="1">
        <v>3</v>
      </c>
      <c r="G52" s="1">
        <v>4</v>
      </c>
      <c r="H52" s="3">
        <f t="shared" si="6"/>
        <v>44</v>
      </c>
      <c r="I52" s="5">
        <f t="shared" si="4"/>
        <v>4.8888888888888893</v>
      </c>
      <c r="J52" s="3">
        <f t="shared" si="5"/>
        <v>36</v>
      </c>
      <c r="K52" s="4">
        <f t="shared" si="7"/>
        <v>4</v>
      </c>
      <c r="L52" s="1">
        <v>3</v>
      </c>
      <c r="M52" s="1">
        <v>41</v>
      </c>
      <c r="N52" s="1">
        <v>2</v>
      </c>
      <c r="O52" s="1">
        <v>0</v>
      </c>
      <c r="P52" s="5">
        <f t="shared" si="8"/>
        <v>8.8888888888888893</v>
      </c>
      <c r="Q52" s="4">
        <f t="shared" si="9"/>
        <v>4.5555555555555554</v>
      </c>
    </row>
    <row r="53" spans="1:17" x14ac:dyDescent="0.2">
      <c r="A53" s="3">
        <v>52</v>
      </c>
      <c r="B53" s="1" t="s">
        <v>64</v>
      </c>
      <c r="C53" s="1" t="s">
        <v>56</v>
      </c>
      <c r="D53" s="1">
        <v>6</v>
      </c>
      <c r="E53" s="1">
        <v>3</v>
      </c>
      <c r="F53" s="1">
        <v>0</v>
      </c>
      <c r="G53" s="1">
        <v>0</v>
      </c>
      <c r="H53" s="3">
        <f t="shared" si="6"/>
        <v>3</v>
      </c>
      <c r="I53" s="5">
        <f t="shared" si="4"/>
        <v>0.5</v>
      </c>
      <c r="J53" s="3">
        <f t="shared" si="5"/>
        <v>0</v>
      </c>
      <c r="K53" s="4">
        <f t="shared" si="7"/>
        <v>0</v>
      </c>
      <c r="L53" s="1">
        <v>4</v>
      </c>
      <c r="M53" s="1">
        <v>47</v>
      </c>
      <c r="N53" s="1">
        <v>2</v>
      </c>
      <c r="O53" s="1">
        <v>0</v>
      </c>
      <c r="P53" s="5">
        <f t="shared" si="8"/>
        <v>0.5</v>
      </c>
      <c r="Q53" s="4">
        <f t="shared" si="9"/>
        <v>7.833333333333333</v>
      </c>
    </row>
    <row r="54" spans="1:17" x14ac:dyDescent="0.2">
      <c r="A54" s="3">
        <v>53</v>
      </c>
      <c r="B54" s="1" t="s">
        <v>64</v>
      </c>
      <c r="C54" s="1" t="s">
        <v>57</v>
      </c>
      <c r="D54" s="1">
        <v>7</v>
      </c>
      <c r="E54" s="1">
        <v>99</v>
      </c>
      <c r="F54" s="1">
        <v>6</v>
      </c>
      <c r="G54" s="1">
        <v>4</v>
      </c>
      <c r="H54" s="3">
        <f t="shared" si="6"/>
        <v>51</v>
      </c>
      <c r="I54" s="5">
        <f t="shared" si="4"/>
        <v>7.2857142857142856</v>
      </c>
      <c r="J54" s="3">
        <f t="shared" si="5"/>
        <v>48</v>
      </c>
      <c r="K54" s="4">
        <f t="shared" si="7"/>
        <v>6.8571428571428568</v>
      </c>
      <c r="L54" s="1">
        <v>3</v>
      </c>
      <c r="M54" s="1">
        <v>15</v>
      </c>
      <c r="N54" s="1">
        <v>2</v>
      </c>
      <c r="O54" s="1">
        <v>0</v>
      </c>
      <c r="P54" s="5">
        <f t="shared" si="8"/>
        <v>14.142857142857142</v>
      </c>
      <c r="Q54" s="4">
        <f t="shared" si="9"/>
        <v>2.1428571428571428</v>
      </c>
    </row>
    <row r="55" spans="1:17" x14ac:dyDescent="0.2">
      <c r="A55" s="3">
        <v>54</v>
      </c>
      <c r="B55" s="1" t="s">
        <v>64</v>
      </c>
      <c r="C55" s="1" t="s">
        <v>58</v>
      </c>
      <c r="D55" s="1">
        <v>10</v>
      </c>
      <c r="E55" s="1">
        <v>134</v>
      </c>
      <c r="F55" s="1">
        <v>6</v>
      </c>
      <c r="G55" s="1">
        <v>8</v>
      </c>
      <c r="H55" s="3">
        <f t="shared" si="6"/>
        <v>62</v>
      </c>
      <c r="I55" s="5">
        <f t="shared" si="4"/>
        <v>6.2</v>
      </c>
      <c r="J55" s="3">
        <f t="shared" si="5"/>
        <v>72</v>
      </c>
      <c r="K55" s="4">
        <f t="shared" si="7"/>
        <v>7.2</v>
      </c>
      <c r="L55" s="1">
        <v>0</v>
      </c>
      <c r="M55" s="1">
        <v>0</v>
      </c>
      <c r="N55" s="1">
        <v>4</v>
      </c>
      <c r="O55" s="1">
        <v>0</v>
      </c>
      <c r="P55" s="5">
        <f t="shared" si="8"/>
        <v>13.4</v>
      </c>
      <c r="Q55" s="4">
        <f t="shared" si="9"/>
        <v>0</v>
      </c>
    </row>
    <row r="56" spans="1:17" x14ac:dyDescent="0.2">
      <c r="A56" s="3">
        <v>55</v>
      </c>
      <c r="B56" s="1" t="s">
        <v>64</v>
      </c>
      <c r="C56" s="1" t="s">
        <v>59</v>
      </c>
      <c r="D56" s="1">
        <v>11</v>
      </c>
      <c r="E56" s="1">
        <v>120</v>
      </c>
      <c r="F56" s="1">
        <v>9</v>
      </c>
      <c r="G56" s="1">
        <v>5</v>
      </c>
      <c r="H56" s="3">
        <f t="shared" si="6"/>
        <v>54</v>
      </c>
      <c r="I56" s="5">
        <f t="shared" si="4"/>
        <v>4.9090909090909092</v>
      </c>
      <c r="J56" s="3">
        <f t="shared" si="5"/>
        <v>66</v>
      </c>
      <c r="K56" s="4">
        <f t="shared" si="7"/>
        <v>6</v>
      </c>
      <c r="L56" s="1">
        <v>0</v>
      </c>
      <c r="M56" s="1">
        <v>0</v>
      </c>
      <c r="N56" s="1">
        <v>2</v>
      </c>
      <c r="O56" s="1">
        <v>0</v>
      </c>
      <c r="P56" s="5">
        <f t="shared" si="8"/>
        <v>10.909090909090908</v>
      </c>
      <c r="Q56" s="4">
        <f t="shared" si="9"/>
        <v>0</v>
      </c>
    </row>
    <row r="57" spans="1:17" x14ac:dyDescent="0.2">
      <c r="A57" s="3">
        <v>56</v>
      </c>
      <c r="B57" s="1" t="s">
        <v>64</v>
      </c>
      <c r="C57" s="1" t="s">
        <v>60</v>
      </c>
      <c r="D57" s="1">
        <v>8</v>
      </c>
      <c r="E57" s="1">
        <v>65</v>
      </c>
      <c r="F57" s="1">
        <v>6</v>
      </c>
      <c r="G57" s="1">
        <v>2</v>
      </c>
      <c r="H57" s="3">
        <f t="shared" si="6"/>
        <v>29</v>
      </c>
      <c r="I57" s="5">
        <f t="shared" si="4"/>
        <v>3.625</v>
      </c>
      <c r="J57" s="3">
        <f t="shared" si="5"/>
        <v>36</v>
      </c>
      <c r="K57" s="4">
        <f t="shared" si="7"/>
        <v>4.5</v>
      </c>
      <c r="L57" s="1">
        <v>0</v>
      </c>
      <c r="M57" s="1">
        <v>0</v>
      </c>
      <c r="N57" s="1">
        <v>1</v>
      </c>
      <c r="O57" s="1">
        <v>0</v>
      </c>
      <c r="P57" s="5">
        <f t="shared" si="8"/>
        <v>8.125</v>
      </c>
      <c r="Q57" s="4">
        <f t="shared" si="9"/>
        <v>0</v>
      </c>
    </row>
    <row r="58" spans="1:17" x14ac:dyDescent="0.2">
      <c r="A58" s="3">
        <v>57</v>
      </c>
      <c r="B58" s="1" t="s">
        <v>64</v>
      </c>
      <c r="C58" s="1" t="s">
        <v>61</v>
      </c>
      <c r="D58" s="1">
        <v>5</v>
      </c>
      <c r="E58" s="1">
        <v>47</v>
      </c>
      <c r="F58" s="1">
        <v>4</v>
      </c>
      <c r="G58" s="1">
        <v>1</v>
      </c>
      <c r="H58" s="3">
        <f t="shared" si="6"/>
        <v>25</v>
      </c>
      <c r="I58" s="5">
        <f t="shared" si="4"/>
        <v>5</v>
      </c>
      <c r="J58" s="3">
        <f t="shared" si="5"/>
        <v>22</v>
      </c>
      <c r="K58" s="4">
        <f t="shared" si="7"/>
        <v>4.4000000000000004</v>
      </c>
      <c r="L58" s="1">
        <v>0</v>
      </c>
      <c r="M58" s="1">
        <v>0</v>
      </c>
      <c r="N58" s="1">
        <v>4</v>
      </c>
      <c r="O58" s="1">
        <v>0</v>
      </c>
      <c r="P58" s="5">
        <f t="shared" si="8"/>
        <v>9.4</v>
      </c>
      <c r="Q58" s="4">
        <f t="shared" si="9"/>
        <v>0</v>
      </c>
    </row>
    <row r="59" spans="1:17" x14ac:dyDescent="0.2">
      <c r="A59" s="3">
        <v>58</v>
      </c>
      <c r="B59" s="1" t="s">
        <v>64</v>
      </c>
      <c r="C59" s="1" t="s">
        <v>62</v>
      </c>
      <c r="D59" s="1">
        <v>3</v>
      </c>
      <c r="E59" s="1">
        <v>74</v>
      </c>
      <c r="F59" s="1">
        <v>3</v>
      </c>
      <c r="G59" s="1">
        <v>2</v>
      </c>
      <c r="H59" s="3">
        <f t="shared" si="6"/>
        <v>50</v>
      </c>
      <c r="I59" s="5">
        <f t="shared" si="4"/>
        <v>16.666666666666668</v>
      </c>
      <c r="J59" s="3">
        <f t="shared" si="5"/>
        <v>24</v>
      </c>
      <c r="K59" s="4">
        <f t="shared" si="7"/>
        <v>8</v>
      </c>
      <c r="L59" s="1">
        <v>0</v>
      </c>
      <c r="M59" s="1">
        <v>0</v>
      </c>
      <c r="N59" s="1">
        <v>0</v>
      </c>
      <c r="O59" s="1">
        <v>0</v>
      </c>
      <c r="P59" s="5">
        <f t="shared" si="8"/>
        <v>24.666666666666668</v>
      </c>
      <c r="Q59" s="4">
        <f t="shared" si="9"/>
        <v>0</v>
      </c>
    </row>
    <row r="60" spans="1:17" x14ac:dyDescent="0.2">
      <c r="A60" s="3">
        <v>59</v>
      </c>
      <c r="B60" s="1" t="s">
        <v>64</v>
      </c>
      <c r="C60" s="1" t="s">
        <v>63</v>
      </c>
      <c r="D60" s="1">
        <v>1</v>
      </c>
      <c r="E60" s="1">
        <v>9</v>
      </c>
      <c r="F60" s="1">
        <v>1</v>
      </c>
      <c r="G60" s="1">
        <v>0</v>
      </c>
      <c r="H60" s="3">
        <f t="shared" si="6"/>
        <v>5</v>
      </c>
      <c r="I60" s="5">
        <f t="shared" si="4"/>
        <v>5</v>
      </c>
      <c r="J60" s="3">
        <f t="shared" si="5"/>
        <v>4</v>
      </c>
      <c r="K60" s="4">
        <f t="shared" si="7"/>
        <v>4</v>
      </c>
      <c r="L60" s="1">
        <v>0</v>
      </c>
      <c r="M60" s="1">
        <v>0</v>
      </c>
      <c r="N60" s="1">
        <v>1</v>
      </c>
      <c r="O60" s="1">
        <v>0</v>
      </c>
      <c r="P60" s="5">
        <f t="shared" si="8"/>
        <v>9</v>
      </c>
      <c r="Q60" s="4">
        <f t="shared" si="9"/>
        <v>0</v>
      </c>
    </row>
    <row r="61" spans="1:17" x14ac:dyDescent="0.2">
      <c r="A61" s="3">
        <v>60</v>
      </c>
      <c r="B61" s="1" t="s">
        <v>88</v>
      </c>
      <c r="C61" s="1" t="s">
        <v>72</v>
      </c>
      <c r="D61" s="1">
        <v>16</v>
      </c>
      <c r="E61" s="1">
        <v>357</v>
      </c>
      <c r="F61" s="1">
        <v>40</v>
      </c>
      <c r="G61" s="1">
        <v>23</v>
      </c>
      <c r="H61" s="3">
        <f t="shared" si="6"/>
        <v>59</v>
      </c>
      <c r="I61" s="5">
        <f t="shared" si="4"/>
        <v>3.6875</v>
      </c>
      <c r="J61" s="3">
        <f t="shared" si="5"/>
        <v>298</v>
      </c>
      <c r="K61" s="4">
        <f t="shared" si="7"/>
        <v>18.625</v>
      </c>
      <c r="L61" s="1">
        <v>17</v>
      </c>
      <c r="M61" s="1">
        <v>137</v>
      </c>
      <c r="N61" s="1">
        <v>1</v>
      </c>
      <c r="O61" s="1">
        <v>0</v>
      </c>
      <c r="P61" s="5">
        <f t="shared" si="8"/>
        <v>22.3125</v>
      </c>
      <c r="Q61" s="4">
        <f t="shared" si="9"/>
        <v>8.5625</v>
      </c>
    </row>
    <row r="62" spans="1:17" x14ac:dyDescent="0.2">
      <c r="A62" s="3">
        <v>61</v>
      </c>
      <c r="B62" s="1" t="s">
        <v>88</v>
      </c>
      <c r="C62" s="1" t="s">
        <v>73</v>
      </c>
      <c r="D62" s="1">
        <v>16</v>
      </c>
      <c r="E62" s="1">
        <v>316</v>
      </c>
      <c r="F62" s="1">
        <v>17</v>
      </c>
      <c r="G62" s="1">
        <v>31</v>
      </c>
      <c r="H62" s="3">
        <f t="shared" si="6"/>
        <v>62</v>
      </c>
      <c r="I62" s="5">
        <f t="shared" si="4"/>
        <v>3.875</v>
      </c>
      <c r="J62" s="3">
        <f t="shared" si="5"/>
        <v>254</v>
      </c>
      <c r="K62" s="4">
        <f t="shared" si="7"/>
        <v>15.875</v>
      </c>
      <c r="L62" s="1">
        <v>13</v>
      </c>
      <c r="M62" s="1">
        <v>76</v>
      </c>
      <c r="N62" s="1">
        <v>8</v>
      </c>
      <c r="O62" s="1">
        <v>0</v>
      </c>
      <c r="P62" s="5">
        <f t="shared" si="8"/>
        <v>19.75</v>
      </c>
      <c r="Q62" s="4">
        <f t="shared" si="9"/>
        <v>4.75</v>
      </c>
    </row>
    <row r="63" spans="1:17" x14ac:dyDescent="0.2">
      <c r="A63" s="3">
        <v>62</v>
      </c>
      <c r="B63" s="1" t="s">
        <v>88</v>
      </c>
      <c r="C63" s="1" t="s">
        <v>74</v>
      </c>
      <c r="D63" s="1">
        <v>16</v>
      </c>
      <c r="E63" s="1">
        <v>498</v>
      </c>
      <c r="F63" s="1">
        <v>49</v>
      </c>
      <c r="G63" s="1">
        <v>16</v>
      </c>
      <c r="H63" s="3">
        <f t="shared" si="6"/>
        <v>206</v>
      </c>
      <c r="I63" s="5">
        <f t="shared" si="4"/>
        <v>12.875</v>
      </c>
      <c r="J63" s="3">
        <f t="shared" si="5"/>
        <v>292</v>
      </c>
      <c r="K63" s="4">
        <f t="shared" si="7"/>
        <v>18.25</v>
      </c>
      <c r="L63" s="1">
        <v>0</v>
      </c>
      <c r="M63" s="1">
        <v>0</v>
      </c>
      <c r="N63" s="1">
        <v>14</v>
      </c>
      <c r="O63" s="1">
        <v>4</v>
      </c>
      <c r="P63" s="5">
        <f t="shared" si="8"/>
        <v>31.125</v>
      </c>
      <c r="Q63" s="4">
        <f t="shared" si="9"/>
        <v>0</v>
      </c>
    </row>
    <row r="64" spans="1:17" x14ac:dyDescent="0.2">
      <c r="A64" s="3">
        <v>63</v>
      </c>
      <c r="B64" s="1" t="s">
        <v>88</v>
      </c>
      <c r="C64" s="1" t="s">
        <v>75</v>
      </c>
      <c r="D64" s="1">
        <v>16</v>
      </c>
      <c r="E64" s="1">
        <v>491</v>
      </c>
      <c r="F64" s="1">
        <v>56</v>
      </c>
      <c r="G64" s="1">
        <v>18</v>
      </c>
      <c r="H64" s="3">
        <f t="shared" si="6"/>
        <v>159</v>
      </c>
      <c r="I64" s="5">
        <f t="shared" si="4"/>
        <v>9.9375</v>
      </c>
      <c r="J64" s="3">
        <f t="shared" si="5"/>
        <v>332</v>
      </c>
      <c r="K64" s="4">
        <f t="shared" si="7"/>
        <v>20.75</v>
      </c>
      <c r="L64" s="1">
        <v>0</v>
      </c>
      <c r="M64" s="1">
        <v>0</v>
      </c>
      <c r="N64" s="1">
        <v>3</v>
      </c>
      <c r="O64" s="1">
        <v>0</v>
      </c>
      <c r="P64" s="5">
        <f t="shared" si="8"/>
        <v>30.6875</v>
      </c>
      <c r="Q64" s="4">
        <f t="shared" si="9"/>
        <v>0</v>
      </c>
    </row>
    <row r="65" spans="1:17" x14ac:dyDescent="0.2">
      <c r="A65" s="3">
        <v>64</v>
      </c>
      <c r="B65" s="1" t="s">
        <v>88</v>
      </c>
      <c r="C65" s="1" t="s">
        <v>76</v>
      </c>
      <c r="D65" s="1">
        <v>15</v>
      </c>
      <c r="E65" s="1">
        <v>27</v>
      </c>
      <c r="F65" s="1">
        <v>1</v>
      </c>
      <c r="G65" s="1">
        <v>1</v>
      </c>
      <c r="H65" s="3">
        <f t="shared" si="6"/>
        <v>17</v>
      </c>
      <c r="I65" s="5">
        <f t="shared" si="4"/>
        <v>1.1333333333333333</v>
      </c>
      <c r="J65" s="3">
        <f t="shared" si="5"/>
        <v>10</v>
      </c>
      <c r="K65" s="4">
        <f t="shared" si="7"/>
        <v>0.66666666666666663</v>
      </c>
      <c r="L65" s="1">
        <v>14</v>
      </c>
      <c r="M65" s="1">
        <v>110</v>
      </c>
      <c r="N65" s="1">
        <v>4</v>
      </c>
      <c r="O65" s="1">
        <v>0</v>
      </c>
      <c r="P65" s="5">
        <f t="shared" si="8"/>
        <v>1.8</v>
      </c>
      <c r="Q65" s="4">
        <f t="shared" si="9"/>
        <v>7.333333333333333</v>
      </c>
    </row>
    <row r="66" spans="1:17" x14ac:dyDescent="0.2">
      <c r="A66" s="3">
        <v>65</v>
      </c>
      <c r="B66" s="1" t="s">
        <v>88</v>
      </c>
      <c r="C66" s="1" t="s">
        <v>77</v>
      </c>
      <c r="D66" s="1">
        <v>16</v>
      </c>
      <c r="E66" s="1">
        <v>12</v>
      </c>
      <c r="F66" s="1">
        <v>1</v>
      </c>
      <c r="G66" s="1">
        <v>0</v>
      </c>
      <c r="H66" s="3">
        <f t="shared" ref="H66:H76" si="10">E66-(F66*4) - (G66*6)</f>
        <v>8</v>
      </c>
      <c r="I66" s="5">
        <f t="shared" si="4"/>
        <v>0.5</v>
      </c>
      <c r="J66" s="3">
        <f t="shared" si="5"/>
        <v>4</v>
      </c>
      <c r="K66" s="4">
        <f t="shared" ref="K66:K97" si="11">((F66*4)+(G66*6))/D66</f>
        <v>0.25</v>
      </c>
      <c r="L66" s="1">
        <v>17</v>
      </c>
      <c r="M66" s="1">
        <v>94</v>
      </c>
      <c r="N66" s="1">
        <v>6</v>
      </c>
      <c r="O66" s="1">
        <v>0</v>
      </c>
      <c r="P66" s="5">
        <f t="shared" ref="P66:P97" si="12">E66/D66</f>
        <v>0.75</v>
      </c>
      <c r="Q66" s="4">
        <f t="shared" ref="Q66:Q97" si="13">M66/D66</f>
        <v>5.875</v>
      </c>
    </row>
    <row r="67" spans="1:17" x14ac:dyDescent="0.2">
      <c r="A67" s="3">
        <v>66</v>
      </c>
      <c r="B67" s="1" t="s">
        <v>88</v>
      </c>
      <c r="C67" s="1" t="s">
        <v>78</v>
      </c>
      <c r="D67" s="1">
        <v>16</v>
      </c>
      <c r="E67" s="1">
        <v>351</v>
      </c>
      <c r="F67" s="1">
        <v>30</v>
      </c>
      <c r="G67" s="1">
        <v>21</v>
      </c>
      <c r="H67" s="3">
        <f t="shared" si="10"/>
        <v>105</v>
      </c>
      <c r="I67" s="5">
        <f t="shared" ref="I67:I130" si="14">H67/D67</f>
        <v>6.5625</v>
      </c>
      <c r="J67" s="3">
        <f t="shared" ref="J67:J130" si="15">E67-H67</f>
        <v>246</v>
      </c>
      <c r="K67" s="4">
        <f t="shared" si="11"/>
        <v>15.375</v>
      </c>
      <c r="L67" s="1">
        <v>0</v>
      </c>
      <c r="M67" s="1">
        <v>0</v>
      </c>
      <c r="N67" s="1">
        <v>5</v>
      </c>
      <c r="O67" s="1">
        <v>0</v>
      </c>
      <c r="P67" s="5">
        <f t="shared" si="12"/>
        <v>21.9375</v>
      </c>
      <c r="Q67" s="4">
        <f t="shared" si="13"/>
        <v>0</v>
      </c>
    </row>
    <row r="68" spans="1:17" x14ac:dyDescent="0.2">
      <c r="A68" s="3">
        <v>67</v>
      </c>
      <c r="B68" s="1" t="s">
        <v>88</v>
      </c>
      <c r="C68" s="1" t="s">
        <v>79</v>
      </c>
      <c r="D68" s="1">
        <v>15</v>
      </c>
      <c r="E68" s="1">
        <v>304</v>
      </c>
      <c r="F68" s="1">
        <v>26</v>
      </c>
      <c r="G68" s="1">
        <v>14</v>
      </c>
      <c r="H68" s="3">
        <f t="shared" si="10"/>
        <v>116</v>
      </c>
      <c r="I68" s="5">
        <f t="shared" si="14"/>
        <v>7.7333333333333334</v>
      </c>
      <c r="J68" s="3">
        <f t="shared" si="15"/>
        <v>188</v>
      </c>
      <c r="K68" s="4">
        <f t="shared" si="11"/>
        <v>12.533333333333333</v>
      </c>
      <c r="L68" s="1">
        <v>4</v>
      </c>
      <c r="M68" s="1">
        <v>17</v>
      </c>
      <c r="N68" s="1">
        <v>2</v>
      </c>
      <c r="O68" s="1">
        <v>0</v>
      </c>
      <c r="P68" s="5">
        <f t="shared" si="12"/>
        <v>20.266666666666666</v>
      </c>
      <c r="Q68" s="4">
        <f t="shared" si="13"/>
        <v>1.1333333333333333</v>
      </c>
    </row>
    <row r="69" spans="1:17" x14ac:dyDescent="0.2">
      <c r="A69" s="3">
        <v>68</v>
      </c>
      <c r="B69" s="1" t="s">
        <v>88</v>
      </c>
      <c r="C69" s="1" t="s">
        <v>80</v>
      </c>
      <c r="D69" s="1">
        <v>7</v>
      </c>
      <c r="E69" s="1">
        <v>1</v>
      </c>
      <c r="F69" s="1">
        <v>0</v>
      </c>
      <c r="G69" s="1">
        <v>0</v>
      </c>
      <c r="H69" s="3">
        <f t="shared" si="10"/>
        <v>1</v>
      </c>
      <c r="I69" s="5">
        <f t="shared" si="14"/>
        <v>0.14285714285714285</v>
      </c>
      <c r="J69" s="3">
        <f t="shared" si="15"/>
        <v>0</v>
      </c>
      <c r="K69" s="4">
        <f t="shared" si="11"/>
        <v>0</v>
      </c>
      <c r="L69" s="1">
        <v>10</v>
      </c>
      <c r="M69" s="1">
        <v>60</v>
      </c>
      <c r="N69" s="1">
        <v>1</v>
      </c>
      <c r="O69" s="1">
        <v>0</v>
      </c>
      <c r="P69" s="5">
        <f t="shared" si="12"/>
        <v>0.14285714285714285</v>
      </c>
      <c r="Q69" s="4">
        <f t="shared" si="13"/>
        <v>8.5714285714285712</v>
      </c>
    </row>
    <row r="70" spans="1:17" x14ac:dyDescent="0.2">
      <c r="A70" s="3">
        <v>69</v>
      </c>
      <c r="B70" s="1" t="s">
        <v>88</v>
      </c>
      <c r="C70" s="1" t="s">
        <v>81</v>
      </c>
      <c r="D70" s="1">
        <v>9</v>
      </c>
      <c r="E70" s="1">
        <v>13</v>
      </c>
      <c r="F70" s="1">
        <v>1</v>
      </c>
      <c r="G70" s="1">
        <v>0</v>
      </c>
      <c r="H70" s="3">
        <f t="shared" si="10"/>
        <v>9</v>
      </c>
      <c r="I70" s="5">
        <f t="shared" si="14"/>
        <v>1</v>
      </c>
      <c r="J70" s="3">
        <f t="shared" si="15"/>
        <v>4</v>
      </c>
      <c r="K70" s="4">
        <f t="shared" si="11"/>
        <v>0.44444444444444442</v>
      </c>
      <c r="L70" s="1">
        <v>5</v>
      </c>
      <c r="M70" s="1">
        <v>64</v>
      </c>
      <c r="N70" s="1">
        <v>3</v>
      </c>
      <c r="O70" s="1">
        <v>0</v>
      </c>
      <c r="P70" s="5">
        <f t="shared" si="12"/>
        <v>1.4444444444444444</v>
      </c>
      <c r="Q70" s="4">
        <f t="shared" si="13"/>
        <v>7.1111111111111107</v>
      </c>
    </row>
    <row r="71" spans="1:17" x14ac:dyDescent="0.2">
      <c r="A71" s="3">
        <v>70</v>
      </c>
      <c r="B71" s="1" t="s">
        <v>88</v>
      </c>
      <c r="C71" s="1" t="s">
        <v>82</v>
      </c>
      <c r="D71" s="1">
        <v>13</v>
      </c>
      <c r="E71" s="1">
        <v>203</v>
      </c>
      <c r="F71" s="1">
        <v>22</v>
      </c>
      <c r="G71" s="1">
        <v>5</v>
      </c>
      <c r="H71" s="3">
        <f t="shared" si="10"/>
        <v>85</v>
      </c>
      <c r="I71" s="5">
        <f t="shared" si="14"/>
        <v>6.5384615384615383</v>
      </c>
      <c r="J71" s="3">
        <f t="shared" si="15"/>
        <v>118</v>
      </c>
      <c r="K71" s="4">
        <f t="shared" si="11"/>
        <v>9.0769230769230766</v>
      </c>
      <c r="L71" s="1">
        <v>0</v>
      </c>
      <c r="M71" s="1">
        <v>0</v>
      </c>
      <c r="N71" s="1">
        <v>3</v>
      </c>
      <c r="O71" s="1">
        <v>0</v>
      </c>
      <c r="P71" s="5">
        <f t="shared" si="12"/>
        <v>15.615384615384615</v>
      </c>
      <c r="Q71" s="4">
        <f t="shared" si="13"/>
        <v>0</v>
      </c>
    </row>
    <row r="72" spans="1:17" x14ac:dyDescent="0.2">
      <c r="A72" s="3">
        <v>71</v>
      </c>
      <c r="B72" s="1" t="s">
        <v>88</v>
      </c>
      <c r="C72" s="1" t="s">
        <v>83</v>
      </c>
      <c r="D72" s="1">
        <v>6</v>
      </c>
      <c r="E72" s="1">
        <v>16</v>
      </c>
      <c r="F72" s="1">
        <v>2</v>
      </c>
      <c r="G72" s="1">
        <v>0</v>
      </c>
      <c r="H72" s="3">
        <f t="shared" si="10"/>
        <v>8</v>
      </c>
      <c r="I72" s="5">
        <f t="shared" si="14"/>
        <v>1.3333333333333333</v>
      </c>
      <c r="J72" s="3">
        <f t="shared" si="15"/>
        <v>8</v>
      </c>
      <c r="K72" s="4">
        <f t="shared" si="11"/>
        <v>1.3333333333333333</v>
      </c>
      <c r="L72" s="1">
        <v>2</v>
      </c>
      <c r="M72" s="1">
        <v>46</v>
      </c>
      <c r="N72" s="1">
        <v>2</v>
      </c>
      <c r="O72" s="1">
        <v>0</v>
      </c>
      <c r="P72" s="5">
        <f t="shared" si="12"/>
        <v>2.6666666666666665</v>
      </c>
      <c r="Q72" s="4">
        <f t="shared" si="13"/>
        <v>7.666666666666667</v>
      </c>
    </row>
    <row r="73" spans="1:17" x14ac:dyDescent="0.2">
      <c r="A73" s="3">
        <v>72</v>
      </c>
      <c r="B73" s="1" t="s">
        <v>88</v>
      </c>
      <c r="C73" s="1" t="s">
        <v>84</v>
      </c>
      <c r="D73" s="1">
        <v>5</v>
      </c>
      <c r="E73" s="1">
        <v>23</v>
      </c>
      <c r="F73" s="1">
        <v>3</v>
      </c>
      <c r="G73" s="1">
        <v>0</v>
      </c>
      <c r="H73" s="3">
        <f t="shared" si="10"/>
        <v>11</v>
      </c>
      <c r="I73" s="5">
        <f t="shared" si="14"/>
        <v>2.2000000000000002</v>
      </c>
      <c r="J73" s="3">
        <f t="shared" si="15"/>
        <v>12</v>
      </c>
      <c r="K73" s="4">
        <f t="shared" si="11"/>
        <v>2.4</v>
      </c>
      <c r="L73" s="1">
        <v>6</v>
      </c>
      <c r="M73" s="1">
        <v>15</v>
      </c>
      <c r="N73" s="1">
        <v>1</v>
      </c>
      <c r="O73" s="1">
        <v>0</v>
      </c>
      <c r="P73" s="5">
        <f t="shared" si="12"/>
        <v>4.5999999999999996</v>
      </c>
      <c r="Q73" s="4">
        <f t="shared" si="13"/>
        <v>3</v>
      </c>
    </row>
    <row r="74" spans="1:17" x14ac:dyDescent="0.2">
      <c r="A74" s="3">
        <v>73</v>
      </c>
      <c r="B74" s="1" t="s">
        <v>88</v>
      </c>
      <c r="C74" s="1" t="s">
        <v>85</v>
      </c>
      <c r="D74" s="1">
        <v>4</v>
      </c>
      <c r="E74" s="1">
        <v>8</v>
      </c>
      <c r="F74" s="1">
        <v>0</v>
      </c>
      <c r="G74" s="1">
        <v>1</v>
      </c>
      <c r="H74" s="3">
        <f t="shared" si="10"/>
        <v>2</v>
      </c>
      <c r="I74" s="5">
        <f t="shared" si="14"/>
        <v>0.5</v>
      </c>
      <c r="J74" s="3">
        <f t="shared" si="15"/>
        <v>6</v>
      </c>
      <c r="K74" s="4">
        <f t="shared" si="11"/>
        <v>1.5</v>
      </c>
      <c r="L74" s="1">
        <v>2</v>
      </c>
      <c r="M74" s="1">
        <v>7</v>
      </c>
      <c r="N74" s="1">
        <v>4</v>
      </c>
      <c r="O74" s="1">
        <v>0</v>
      </c>
      <c r="P74" s="5">
        <f t="shared" si="12"/>
        <v>2</v>
      </c>
      <c r="Q74" s="4">
        <f t="shared" si="13"/>
        <v>1.75</v>
      </c>
    </row>
    <row r="75" spans="1:17" x14ac:dyDescent="0.2">
      <c r="A75" s="3">
        <v>74</v>
      </c>
      <c r="B75" s="1" t="s">
        <v>88</v>
      </c>
      <c r="C75" s="1" t="s">
        <v>86</v>
      </c>
      <c r="D75" s="1">
        <v>2</v>
      </c>
      <c r="E75" s="1">
        <v>6</v>
      </c>
      <c r="F75" s="1">
        <v>1</v>
      </c>
      <c r="G75" s="1">
        <v>0</v>
      </c>
      <c r="H75" s="3">
        <f t="shared" si="10"/>
        <v>2</v>
      </c>
      <c r="I75" s="5">
        <f t="shared" si="14"/>
        <v>1</v>
      </c>
      <c r="J75" s="3">
        <f t="shared" si="15"/>
        <v>4</v>
      </c>
      <c r="K75" s="4">
        <f t="shared" si="11"/>
        <v>2</v>
      </c>
      <c r="L75" s="1">
        <v>2</v>
      </c>
      <c r="M75" s="1">
        <v>8</v>
      </c>
      <c r="N75" s="1">
        <v>2</v>
      </c>
      <c r="O75" s="1">
        <v>0</v>
      </c>
      <c r="P75" s="5">
        <f t="shared" si="12"/>
        <v>3</v>
      </c>
      <c r="Q75" s="4">
        <f t="shared" si="13"/>
        <v>4</v>
      </c>
    </row>
    <row r="76" spans="1:17" x14ac:dyDescent="0.2">
      <c r="A76" s="3">
        <v>75</v>
      </c>
      <c r="B76" s="1" t="s">
        <v>88</v>
      </c>
      <c r="C76" s="1" t="s">
        <v>87</v>
      </c>
      <c r="D76" s="1">
        <v>4</v>
      </c>
      <c r="E76" s="1">
        <v>29</v>
      </c>
      <c r="F76" s="1">
        <v>4</v>
      </c>
      <c r="G76" s="1">
        <v>0</v>
      </c>
      <c r="H76" s="3">
        <f t="shared" si="10"/>
        <v>13</v>
      </c>
      <c r="I76" s="5">
        <f t="shared" si="14"/>
        <v>3.25</v>
      </c>
      <c r="J76" s="3">
        <f t="shared" si="15"/>
        <v>16</v>
      </c>
      <c r="K76" s="4">
        <f t="shared" si="11"/>
        <v>4</v>
      </c>
      <c r="L76" s="1">
        <v>0</v>
      </c>
      <c r="M76" s="1">
        <v>0</v>
      </c>
      <c r="N76" s="1">
        <v>4</v>
      </c>
      <c r="O76" s="1">
        <v>0</v>
      </c>
      <c r="P76" s="5">
        <f t="shared" si="12"/>
        <v>7.25</v>
      </c>
      <c r="Q76" s="4">
        <f t="shared" si="13"/>
        <v>0</v>
      </c>
    </row>
    <row r="77" spans="1:17" x14ac:dyDescent="0.2">
      <c r="A77" s="3">
        <v>76</v>
      </c>
      <c r="B77" s="1" t="s">
        <v>104</v>
      </c>
      <c r="C77" s="1" t="s">
        <v>89</v>
      </c>
      <c r="D77" s="1">
        <v>13</v>
      </c>
      <c r="E77" s="1">
        <v>260</v>
      </c>
      <c r="F77" s="1">
        <v>20</v>
      </c>
      <c r="G77" s="1">
        <v>11</v>
      </c>
      <c r="H77" s="3">
        <f t="shared" ref="H77:H140" si="16">E77-(F77*4) - (G77*6)</f>
        <v>114</v>
      </c>
      <c r="I77" s="5">
        <f t="shared" si="14"/>
        <v>8.7692307692307701</v>
      </c>
      <c r="J77" s="3">
        <f t="shared" si="15"/>
        <v>146</v>
      </c>
      <c r="K77" s="4">
        <f t="shared" si="11"/>
        <v>11.23076923076923</v>
      </c>
      <c r="L77" s="1">
        <v>18</v>
      </c>
      <c r="M77" s="1">
        <v>98</v>
      </c>
      <c r="N77" s="1">
        <v>8</v>
      </c>
      <c r="O77" s="1">
        <v>0</v>
      </c>
      <c r="P77" s="5">
        <f t="shared" si="12"/>
        <v>20</v>
      </c>
      <c r="Q77" s="4">
        <f t="shared" si="13"/>
        <v>7.5384615384615383</v>
      </c>
    </row>
    <row r="78" spans="1:17" x14ac:dyDescent="0.2">
      <c r="A78" s="3">
        <v>77</v>
      </c>
      <c r="B78" s="1" t="s">
        <v>104</v>
      </c>
      <c r="C78" s="1" t="s">
        <v>90</v>
      </c>
      <c r="D78" s="1">
        <v>14</v>
      </c>
      <c r="E78" s="1">
        <v>228</v>
      </c>
      <c r="F78" s="1">
        <v>22</v>
      </c>
      <c r="G78" s="1">
        <v>10</v>
      </c>
      <c r="H78" s="3">
        <f t="shared" si="16"/>
        <v>80</v>
      </c>
      <c r="I78" s="5">
        <f t="shared" si="14"/>
        <v>5.7142857142857144</v>
      </c>
      <c r="J78" s="3">
        <f t="shared" si="15"/>
        <v>148</v>
      </c>
      <c r="K78" s="4">
        <f t="shared" si="11"/>
        <v>10.571428571428571</v>
      </c>
      <c r="L78" s="1">
        <v>12</v>
      </c>
      <c r="M78" s="1">
        <v>85</v>
      </c>
      <c r="N78" s="1">
        <v>9</v>
      </c>
      <c r="O78" s="1">
        <v>0</v>
      </c>
      <c r="P78" s="5">
        <f t="shared" si="12"/>
        <v>16.285714285714285</v>
      </c>
      <c r="Q78" s="4">
        <f t="shared" si="13"/>
        <v>6.0714285714285712</v>
      </c>
    </row>
    <row r="79" spans="1:17" x14ac:dyDescent="0.2">
      <c r="A79" s="3">
        <v>78</v>
      </c>
      <c r="B79" s="1" t="s">
        <v>104</v>
      </c>
      <c r="C79" s="1" t="s">
        <v>91</v>
      </c>
      <c r="D79" s="1">
        <v>14</v>
      </c>
      <c r="E79" s="1">
        <v>512</v>
      </c>
      <c r="F79" s="1">
        <v>61</v>
      </c>
      <c r="G79" s="1">
        <v>16</v>
      </c>
      <c r="H79" s="3">
        <f t="shared" si="16"/>
        <v>172</v>
      </c>
      <c r="I79" s="5">
        <f t="shared" si="14"/>
        <v>12.285714285714286</v>
      </c>
      <c r="J79" s="3">
        <f t="shared" si="15"/>
        <v>340</v>
      </c>
      <c r="K79" s="4">
        <f t="shared" si="11"/>
        <v>24.285714285714285</v>
      </c>
      <c r="L79" s="1">
        <v>0</v>
      </c>
      <c r="M79" s="1">
        <v>0</v>
      </c>
      <c r="N79" s="1">
        <v>8</v>
      </c>
      <c r="O79" s="1">
        <v>0</v>
      </c>
      <c r="P79" s="5">
        <f t="shared" si="12"/>
        <v>36.571428571428569</v>
      </c>
      <c r="Q79" s="4">
        <f t="shared" si="13"/>
        <v>0</v>
      </c>
    </row>
    <row r="80" spans="1:17" x14ac:dyDescent="0.2">
      <c r="A80" s="3">
        <v>79</v>
      </c>
      <c r="B80" s="1" t="s">
        <v>104</v>
      </c>
      <c r="C80" s="1" t="s">
        <v>92</v>
      </c>
      <c r="D80" s="1">
        <v>14</v>
      </c>
      <c r="E80" s="1">
        <v>10</v>
      </c>
      <c r="F80" s="1">
        <v>1</v>
      </c>
      <c r="G80" s="1">
        <v>0</v>
      </c>
      <c r="H80" s="3">
        <f t="shared" si="16"/>
        <v>6</v>
      </c>
      <c r="I80" s="5">
        <f t="shared" si="14"/>
        <v>0.42857142857142855</v>
      </c>
      <c r="J80" s="3">
        <f t="shared" si="15"/>
        <v>4</v>
      </c>
      <c r="K80" s="4">
        <f t="shared" si="11"/>
        <v>0.2857142857142857</v>
      </c>
      <c r="L80" s="1">
        <v>17</v>
      </c>
      <c r="M80" s="1">
        <v>133</v>
      </c>
      <c r="N80" s="1">
        <v>4</v>
      </c>
      <c r="O80" s="1">
        <v>0</v>
      </c>
      <c r="P80" s="5">
        <f t="shared" si="12"/>
        <v>0.7142857142857143</v>
      </c>
      <c r="Q80" s="4">
        <f t="shared" si="13"/>
        <v>9.5</v>
      </c>
    </row>
    <row r="81" spans="1:17" x14ac:dyDescent="0.2">
      <c r="A81" s="3">
        <v>80</v>
      </c>
      <c r="B81" s="1" t="s">
        <v>104</v>
      </c>
      <c r="C81" s="1" t="s">
        <v>93</v>
      </c>
      <c r="D81" s="1">
        <v>13</v>
      </c>
      <c r="E81" s="1">
        <v>382</v>
      </c>
      <c r="F81" s="1">
        <v>32</v>
      </c>
      <c r="G81" s="1">
        <v>24</v>
      </c>
      <c r="H81" s="3">
        <f t="shared" si="16"/>
        <v>110</v>
      </c>
      <c r="I81" s="5">
        <f t="shared" si="14"/>
        <v>8.4615384615384617</v>
      </c>
      <c r="J81" s="3">
        <f t="shared" si="15"/>
        <v>272</v>
      </c>
      <c r="K81" s="4">
        <f t="shared" si="11"/>
        <v>20.923076923076923</v>
      </c>
      <c r="L81" s="1">
        <v>0</v>
      </c>
      <c r="M81" s="1">
        <v>0</v>
      </c>
      <c r="N81" s="1">
        <v>3</v>
      </c>
      <c r="O81" s="1">
        <v>0</v>
      </c>
      <c r="P81" s="5">
        <f t="shared" si="12"/>
        <v>29.384615384615383</v>
      </c>
      <c r="Q81" s="4">
        <f t="shared" si="13"/>
        <v>0</v>
      </c>
    </row>
    <row r="82" spans="1:17" x14ac:dyDescent="0.2">
      <c r="A82" s="3">
        <v>81</v>
      </c>
      <c r="B82" s="1" t="s">
        <v>104</v>
      </c>
      <c r="C82" s="1" t="s">
        <v>94</v>
      </c>
      <c r="D82" s="1">
        <v>11</v>
      </c>
      <c r="E82" s="1">
        <v>11</v>
      </c>
      <c r="F82" s="1">
        <v>1</v>
      </c>
      <c r="G82" s="1">
        <v>1</v>
      </c>
      <c r="H82" s="3">
        <f t="shared" si="16"/>
        <v>1</v>
      </c>
      <c r="I82" s="5">
        <f t="shared" si="14"/>
        <v>9.0909090909090912E-2</v>
      </c>
      <c r="J82" s="3">
        <f t="shared" si="15"/>
        <v>10</v>
      </c>
      <c r="K82" s="4">
        <f t="shared" si="11"/>
        <v>0.90909090909090906</v>
      </c>
      <c r="L82" s="1">
        <v>14</v>
      </c>
      <c r="M82" s="1">
        <v>103</v>
      </c>
      <c r="N82" s="1">
        <v>0</v>
      </c>
      <c r="O82" s="1">
        <v>0</v>
      </c>
      <c r="P82" s="5">
        <f t="shared" si="12"/>
        <v>1</v>
      </c>
      <c r="Q82" s="4">
        <f t="shared" si="13"/>
        <v>9.3636363636363633</v>
      </c>
    </row>
    <row r="83" spans="1:17" x14ac:dyDescent="0.2">
      <c r="A83" s="3">
        <v>82</v>
      </c>
      <c r="B83" s="1" t="s">
        <v>104</v>
      </c>
      <c r="C83" s="1" t="s">
        <v>95</v>
      </c>
      <c r="D83" s="1">
        <v>14</v>
      </c>
      <c r="E83" s="1">
        <v>21</v>
      </c>
      <c r="F83" s="1">
        <v>2</v>
      </c>
      <c r="G83" s="1">
        <v>0</v>
      </c>
      <c r="H83" s="3">
        <f t="shared" si="16"/>
        <v>13</v>
      </c>
      <c r="I83" s="5">
        <f t="shared" si="14"/>
        <v>0.9285714285714286</v>
      </c>
      <c r="J83" s="3">
        <f t="shared" si="15"/>
        <v>8</v>
      </c>
      <c r="K83" s="4">
        <f t="shared" si="11"/>
        <v>0.5714285714285714</v>
      </c>
      <c r="L83" s="1">
        <v>15</v>
      </c>
      <c r="M83" s="1">
        <v>87</v>
      </c>
      <c r="N83" s="1">
        <v>3</v>
      </c>
      <c r="O83" s="1">
        <v>0</v>
      </c>
      <c r="P83" s="5">
        <f t="shared" si="12"/>
        <v>1.5</v>
      </c>
      <c r="Q83" s="4">
        <f t="shared" si="13"/>
        <v>6.2142857142857144</v>
      </c>
    </row>
    <row r="84" spans="1:17" x14ac:dyDescent="0.2">
      <c r="A84" s="3">
        <v>83</v>
      </c>
      <c r="B84" s="1" t="s">
        <v>104</v>
      </c>
      <c r="C84" s="1" t="s">
        <v>96</v>
      </c>
      <c r="D84" s="1">
        <v>14</v>
      </c>
      <c r="E84" s="1">
        <v>275</v>
      </c>
      <c r="F84" s="1">
        <v>22</v>
      </c>
      <c r="G84" s="1">
        <v>17</v>
      </c>
      <c r="H84" s="3">
        <f t="shared" si="16"/>
        <v>85</v>
      </c>
      <c r="I84" s="5">
        <f t="shared" si="14"/>
        <v>6.0714285714285712</v>
      </c>
      <c r="J84" s="3">
        <f t="shared" si="15"/>
        <v>190</v>
      </c>
      <c r="K84" s="4">
        <f t="shared" si="11"/>
        <v>13.571428571428571</v>
      </c>
      <c r="L84" s="1">
        <v>0</v>
      </c>
      <c r="M84" s="1">
        <v>0</v>
      </c>
      <c r="N84" s="1">
        <v>9</v>
      </c>
      <c r="O84" s="1">
        <v>2</v>
      </c>
      <c r="P84" s="5">
        <f t="shared" si="12"/>
        <v>19.642857142857142</v>
      </c>
      <c r="Q84" s="4">
        <f t="shared" si="13"/>
        <v>0</v>
      </c>
    </row>
    <row r="85" spans="1:17" x14ac:dyDescent="0.2">
      <c r="A85" s="3">
        <v>84</v>
      </c>
      <c r="B85" s="1" t="s">
        <v>104</v>
      </c>
      <c r="C85" s="1" t="s">
        <v>97</v>
      </c>
      <c r="D85" s="1">
        <v>14</v>
      </c>
      <c r="E85" s="1">
        <v>286</v>
      </c>
      <c r="F85" s="1">
        <v>25</v>
      </c>
      <c r="G85" s="1">
        <v>12</v>
      </c>
      <c r="H85" s="3">
        <f t="shared" si="16"/>
        <v>114</v>
      </c>
      <c r="I85" s="5">
        <f t="shared" si="14"/>
        <v>8.1428571428571423</v>
      </c>
      <c r="J85" s="3">
        <f t="shared" si="15"/>
        <v>172</v>
      </c>
      <c r="K85" s="4">
        <f t="shared" si="11"/>
        <v>12.285714285714286</v>
      </c>
      <c r="L85" s="1">
        <v>0</v>
      </c>
      <c r="M85" s="1">
        <v>0</v>
      </c>
      <c r="N85" s="1">
        <v>8</v>
      </c>
      <c r="O85" s="1">
        <v>0</v>
      </c>
      <c r="P85" s="5">
        <f t="shared" si="12"/>
        <v>20.428571428571427</v>
      </c>
      <c r="Q85" s="4">
        <f t="shared" si="13"/>
        <v>0</v>
      </c>
    </row>
    <row r="86" spans="1:17" x14ac:dyDescent="0.2">
      <c r="A86" s="3">
        <v>85</v>
      </c>
      <c r="B86" s="1" t="s">
        <v>104</v>
      </c>
      <c r="C86" s="1" t="s">
        <v>98</v>
      </c>
      <c r="D86" s="1">
        <v>9</v>
      </c>
      <c r="E86" s="1">
        <v>96</v>
      </c>
      <c r="F86" s="1">
        <v>5</v>
      </c>
      <c r="G86" s="1">
        <v>8</v>
      </c>
      <c r="H86" s="3">
        <f t="shared" si="16"/>
        <v>28</v>
      </c>
      <c r="I86" s="5">
        <f t="shared" si="14"/>
        <v>3.1111111111111112</v>
      </c>
      <c r="J86" s="3">
        <f t="shared" si="15"/>
        <v>68</v>
      </c>
      <c r="K86" s="4">
        <f t="shared" si="11"/>
        <v>7.5555555555555554</v>
      </c>
      <c r="L86" s="1">
        <v>2</v>
      </c>
      <c r="M86" s="1">
        <v>24</v>
      </c>
      <c r="N86" s="1">
        <v>7</v>
      </c>
      <c r="O86" s="1">
        <v>0</v>
      </c>
      <c r="P86" s="5">
        <f t="shared" si="12"/>
        <v>10.666666666666666</v>
      </c>
      <c r="Q86" s="4">
        <f t="shared" si="13"/>
        <v>2.6666666666666665</v>
      </c>
    </row>
    <row r="87" spans="1:17" x14ac:dyDescent="0.2">
      <c r="A87" s="3">
        <v>86</v>
      </c>
      <c r="B87" s="1" t="s">
        <v>104</v>
      </c>
      <c r="C87" s="1" t="s">
        <v>99</v>
      </c>
      <c r="D87" s="1">
        <v>7</v>
      </c>
      <c r="E87" s="1">
        <v>1</v>
      </c>
      <c r="F87" s="1">
        <v>0</v>
      </c>
      <c r="G87" s="1">
        <v>0</v>
      </c>
      <c r="H87" s="3">
        <f t="shared" si="16"/>
        <v>1</v>
      </c>
      <c r="I87" s="5">
        <f t="shared" si="14"/>
        <v>0.14285714285714285</v>
      </c>
      <c r="J87" s="3">
        <f t="shared" si="15"/>
        <v>0</v>
      </c>
      <c r="K87" s="4">
        <f t="shared" si="11"/>
        <v>0</v>
      </c>
      <c r="L87" s="1">
        <v>7</v>
      </c>
      <c r="M87" s="1">
        <v>59</v>
      </c>
      <c r="N87" s="1">
        <v>2</v>
      </c>
      <c r="O87" s="1">
        <v>0</v>
      </c>
      <c r="P87" s="5">
        <f t="shared" si="12"/>
        <v>0.14285714285714285</v>
      </c>
      <c r="Q87" s="4">
        <f t="shared" si="13"/>
        <v>8.4285714285714288</v>
      </c>
    </row>
    <row r="88" spans="1:17" x14ac:dyDescent="0.2">
      <c r="A88" s="3">
        <v>87</v>
      </c>
      <c r="B88" s="1" t="s">
        <v>104</v>
      </c>
      <c r="C88" s="1" t="s">
        <v>100</v>
      </c>
      <c r="D88" s="1">
        <v>9</v>
      </c>
      <c r="E88" s="1">
        <v>133</v>
      </c>
      <c r="F88" s="1">
        <v>10</v>
      </c>
      <c r="G88" s="1">
        <v>7</v>
      </c>
      <c r="H88" s="3">
        <f t="shared" si="16"/>
        <v>51</v>
      </c>
      <c r="I88" s="5">
        <f t="shared" si="14"/>
        <v>5.666666666666667</v>
      </c>
      <c r="J88" s="3">
        <f t="shared" si="15"/>
        <v>82</v>
      </c>
      <c r="K88" s="4">
        <f t="shared" si="11"/>
        <v>9.1111111111111107</v>
      </c>
      <c r="L88" s="1">
        <v>0</v>
      </c>
      <c r="M88" s="1">
        <v>0</v>
      </c>
      <c r="N88" s="1">
        <v>4</v>
      </c>
      <c r="O88" s="1">
        <v>0</v>
      </c>
      <c r="P88" s="5">
        <f t="shared" si="12"/>
        <v>14.777777777777779</v>
      </c>
      <c r="Q88" s="4">
        <f t="shared" si="13"/>
        <v>0</v>
      </c>
    </row>
    <row r="89" spans="1:17" x14ac:dyDescent="0.2">
      <c r="A89" s="3">
        <v>88</v>
      </c>
      <c r="B89" s="1" t="s">
        <v>104</v>
      </c>
      <c r="C89" s="1" t="s">
        <v>101</v>
      </c>
      <c r="D89" s="1">
        <v>6</v>
      </c>
      <c r="E89" s="1">
        <v>36</v>
      </c>
      <c r="F89" s="1">
        <v>3</v>
      </c>
      <c r="G89" s="1">
        <v>1</v>
      </c>
      <c r="H89" s="3">
        <f t="shared" si="16"/>
        <v>18</v>
      </c>
      <c r="I89" s="5">
        <f t="shared" si="14"/>
        <v>3</v>
      </c>
      <c r="J89" s="3">
        <f t="shared" si="15"/>
        <v>18</v>
      </c>
      <c r="K89" s="4">
        <f t="shared" si="11"/>
        <v>3</v>
      </c>
      <c r="L89" s="1">
        <v>0</v>
      </c>
      <c r="M89" s="1">
        <v>6</v>
      </c>
      <c r="N89" s="1">
        <v>2</v>
      </c>
      <c r="O89" s="1">
        <v>0</v>
      </c>
      <c r="P89" s="5">
        <f t="shared" si="12"/>
        <v>6</v>
      </c>
      <c r="Q89" s="4">
        <f t="shared" si="13"/>
        <v>1</v>
      </c>
    </row>
    <row r="90" spans="1:17" x14ac:dyDescent="0.2">
      <c r="A90" s="3">
        <v>89</v>
      </c>
      <c r="B90" s="1" t="s">
        <v>104</v>
      </c>
      <c r="C90" s="1" t="s">
        <v>102</v>
      </c>
      <c r="D90" s="1">
        <v>1</v>
      </c>
      <c r="E90" s="1">
        <v>4</v>
      </c>
      <c r="F90" s="1">
        <v>0</v>
      </c>
      <c r="G90" s="1">
        <v>0</v>
      </c>
      <c r="H90" s="3">
        <f t="shared" si="16"/>
        <v>4</v>
      </c>
      <c r="I90" s="5">
        <f t="shared" si="14"/>
        <v>4</v>
      </c>
      <c r="J90" s="3">
        <f t="shared" si="15"/>
        <v>0</v>
      </c>
      <c r="K90" s="4">
        <f t="shared" si="11"/>
        <v>0</v>
      </c>
      <c r="L90" s="1">
        <v>0</v>
      </c>
      <c r="M90" s="1">
        <v>6</v>
      </c>
      <c r="N90" s="1">
        <v>0</v>
      </c>
      <c r="O90" s="1">
        <v>0</v>
      </c>
      <c r="P90" s="5">
        <f t="shared" si="12"/>
        <v>4</v>
      </c>
      <c r="Q90" s="4">
        <f t="shared" si="13"/>
        <v>6</v>
      </c>
    </row>
    <row r="91" spans="1:17" x14ac:dyDescent="0.2">
      <c r="A91" s="3">
        <v>90</v>
      </c>
      <c r="B91" s="1" t="s">
        <v>104</v>
      </c>
      <c r="C91" s="1" t="s">
        <v>103</v>
      </c>
      <c r="D91" s="1">
        <v>1</v>
      </c>
      <c r="E91" s="1">
        <v>0</v>
      </c>
      <c r="F91" s="1">
        <v>0</v>
      </c>
      <c r="G91" s="1">
        <v>0</v>
      </c>
      <c r="H91" s="3">
        <f t="shared" si="16"/>
        <v>0</v>
      </c>
      <c r="I91" s="5">
        <f t="shared" si="14"/>
        <v>0</v>
      </c>
      <c r="J91" s="3">
        <f t="shared" si="15"/>
        <v>0</v>
      </c>
      <c r="K91" s="4">
        <f t="shared" si="11"/>
        <v>0</v>
      </c>
      <c r="L91" s="1">
        <v>0</v>
      </c>
      <c r="M91" s="1">
        <v>5</v>
      </c>
      <c r="N91" s="1">
        <v>0</v>
      </c>
      <c r="O91" s="1">
        <v>0</v>
      </c>
      <c r="P91" s="5">
        <f t="shared" si="12"/>
        <v>0</v>
      </c>
      <c r="Q91" s="4">
        <f t="shared" si="13"/>
        <v>5</v>
      </c>
    </row>
    <row r="92" spans="1:17" x14ac:dyDescent="0.2">
      <c r="A92" s="3">
        <v>91</v>
      </c>
      <c r="B92" s="1" t="s">
        <v>124</v>
      </c>
      <c r="C92" s="1" t="s">
        <v>123</v>
      </c>
      <c r="D92" s="1">
        <v>13</v>
      </c>
      <c r="E92" s="1">
        <v>548</v>
      </c>
      <c r="F92" s="1">
        <v>52</v>
      </c>
      <c r="G92" s="1">
        <v>21</v>
      </c>
      <c r="H92" s="3">
        <f t="shared" si="16"/>
        <v>214</v>
      </c>
      <c r="I92" s="5">
        <f t="shared" si="14"/>
        <v>16.46153846153846</v>
      </c>
      <c r="J92" s="3">
        <f t="shared" si="15"/>
        <v>334</v>
      </c>
      <c r="K92" s="4">
        <f t="shared" si="11"/>
        <v>25.692307692307693</v>
      </c>
      <c r="L92" s="1">
        <v>0</v>
      </c>
      <c r="M92" s="1">
        <v>0</v>
      </c>
      <c r="N92" s="1">
        <v>9</v>
      </c>
      <c r="O92" s="1">
        <v>1</v>
      </c>
      <c r="P92" s="5">
        <f t="shared" si="12"/>
        <v>42.153846153846153</v>
      </c>
      <c r="Q92" s="4">
        <f t="shared" si="13"/>
        <v>0</v>
      </c>
    </row>
    <row r="93" spans="1:17" x14ac:dyDescent="0.2">
      <c r="A93" s="3">
        <v>92</v>
      </c>
      <c r="B93" s="1" t="s">
        <v>124</v>
      </c>
      <c r="C93" s="1" t="s">
        <v>105</v>
      </c>
      <c r="D93" s="1">
        <v>15</v>
      </c>
      <c r="E93" s="1">
        <v>126</v>
      </c>
      <c r="F93" s="1">
        <v>9</v>
      </c>
      <c r="G93" s="1">
        <v>9</v>
      </c>
      <c r="H93" s="3">
        <f t="shared" si="16"/>
        <v>36</v>
      </c>
      <c r="I93" s="5">
        <f t="shared" si="14"/>
        <v>2.4</v>
      </c>
      <c r="J93" s="3">
        <f t="shared" si="15"/>
        <v>90</v>
      </c>
      <c r="K93" s="4">
        <f t="shared" si="11"/>
        <v>6</v>
      </c>
      <c r="L93" s="1">
        <v>11</v>
      </c>
      <c r="M93" s="1">
        <v>90</v>
      </c>
      <c r="N93" s="1">
        <v>10</v>
      </c>
      <c r="O93" s="1">
        <v>0</v>
      </c>
      <c r="P93" s="5">
        <f t="shared" si="12"/>
        <v>8.4</v>
      </c>
      <c r="Q93" s="4">
        <f t="shared" si="13"/>
        <v>6</v>
      </c>
    </row>
    <row r="94" spans="1:17" x14ac:dyDescent="0.2">
      <c r="A94" s="3">
        <v>93</v>
      </c>
      <c r="B94" s="1" t="s">
        <v>124</v>
      </c>
      <c r="C94" s="1" t="s">
        <v>106</v>
      </c>
      <c r="D94" s="1">
        <v>13</v>
      </c>
      <c r="E94" s="1">
        <v>196</v>
      </c>
      <c r="F94" s="1">
        <v>13</v>
      </c>
      <c r="G94" s="1">
        <v>6</v>
      </c>
      <c r="H94" s="3">
        <f t="shared" si="16"/>
        <v>108</v>
      </c>
      <c r="I94" s="5">
        <f t="shared" si="14"/>
        <v>8.3076923076923084</v>
      </c>
      <c r="J94" s="3">
        <f t="shared" si="15"/>
        <v>88</v>
      </c>
      <c r="K94" s="4">
        <f t="shared" si="11"/>
        <v>6.7692307692307692</v>
      </c>
      <c r="L94" s="1">
        <v>8</v>
      </c>
      <c r="M94" s="1">
        <v>77</v>
      </c>
      <c r="N94" s="1">
        <v>6</v>
      </c>
      <c r="O94" s="1">
        <v>0</v>
      </c>
      <c r="P94" s="5">
        <f t="shared" si="12"/>
        <v>15.076923076923077</v>
      </c>
      <c r="Q94" s="4">
        <f t="shared" si="13"/>
        <v>5.9230769230769234</v>
      </c>
    </row>
    <row r="95" spans="1:17" x14ac:dyDescent="0.2">
      <c r="A95" s="3">
        <v>94</v>
      </c>
      <c r="B95" s="1" t="s">
        <v>124</v>
      </c>
      <c r="C95" s="1" t="s">
        <v>107</v>
      </c>
      <c r="D95" s="1">
        <v>15</v>
      </c>
      <c r="E95" s="1">
        <v>49</v>
      </c>
      <c r="F95" s="1">
        <v>6</v>
      </c>
      <c r="G95" s="1">
        <v>1</v>
      </c>
      <c r="H95" s="3">
        <f t="shared" si="16"/>
        <v>19</v>
      </c>
      <c r="I95" s="5">
        <f t="shared" si="14"/>
        <v>1.2666666666666666</v>
      </c>
      <c r="J95" s="3">
        <f t="shared" si="15"/>
        <v>30</v>
      </c>
      <c r="K95" s="4">
        <f t="shared" si="11"/>
        <v>2</v>
      </c>
      <c r="L95" s="1">
        <v>11</v>
      </c>
      <c r="M95" s="1">
        <v>97</v>
      </c>
      <c r="N95" s="1">
        <v>6</v>
      </c>
      <c r="O95" s="1">
        <v>0</v>
      </c>
      <c r="P95" s="5">
        <f t="shared" si="12"/>
        <v>3.2666666666666666</v>
      </c>
      <c r="Q95" s="4">
        <f t="shared" si="13"/>
        <v>6.4666666666666668</v>
      </c>
    </row>
    <row r="96" spans="1:17" x14ac:dyDescent="0.2">
      <c r="A96" s="3">
        <v>95</v>
      </c>
      <c r="B96" s="1" t="s">
        <v>124</v>
      </c>
      <c r="C96" s="1" t="s">
        <v>108</v>
      </c>
      <c r="D96" s="1">
        <v>10</v>
      </c>
      <c r="E96" s="1">
        <v>15</v>
      </c>
      <c r="F96" s="1">
        <v>2</v>
      </c>
      <c r="G96" s="1">
        <v>0</v>
      </c>
      <c r="H96" s="3">
        <f t="shared" si="16"/>
        <v>7</v>
      </c>
      <c r="I96" s="5">
        <f t="shared" si="14"/>
        <v>0.7</v>
      </c>
      <c r="J96" s="3">
        <f t="shared" si="15"/>
        <v>8</v>
      </c>
      <c r="K96" s="4">
        <f t="shared" si="11"/>
        <v>0.8</v>
      </c>
      <c r="L96" s="1">
        <v>15</v>
      </c>
      <c r="M96" s="1">
        <v>98</v>
      </c>
      <c r="N96" s="1">
        <v>1</v>
      </c>
      <c r="O96" s="1">
        <v>0</v>
      </c>
      <c r="P96" s="5">
        <f t="shared" si="12"/>
        <v>1.5</v>
      </c>
      <c r="Q96" s="4">
        <f t="shared" si="13"/>
        <v>9.8000000000000007</v>
      </c>
    </row>
    <row r="97" spans="1:17" x14ac:dyDescent="0.2">
      <c r="A97" s="3">
        <v>96</v>
      </c>
      <c r="B97" s="1" t="s">
        <v>124</v>
      </c>
      <c r="C97" s="1" t="s">
        <v>109</v>
      </c>
      <c r="D97" s="1">
        <v>15</v>
      </c>
      <c r="E97" s="1">
        <v>441</v>
      </c>
      <c r="F97" s="1">
        <v>30</v>
      </c>
      <c r="G97" s="1">
        <v>19</v>
      </c>
      <c r="H97" s="3">
        <f t="shared" si="16"/>
        <v>207</v>
      </c>
      <c r="I97" s="5">
        <f t="shared" si="14"/>
        <v>13.8</v>
      </c>
      <c r="J97" s="3">
        <f t="shared" si="15"/>
        <v>234</v>
      </c>
      <c r="K97" s="4">
        <f t="shared" si="11"/>
        <v>15.6</v>
      </c>
      <c r="L97" s="1">
        <v>0</v>
      </c>
      <c r="M97" s="1">
        <v>0</v>
      </c>
      <c r="N97" s="1">
        <v>5</v>
      </c>
      <c r="O97" s="1">
        <v>0</v>
      </c>
      <c r="P97" s="5">
        <f t="shared" si="12"/>
        <v>29.4</v>
      </c>
      <c r="Q97" s="4">
        <f t="shared" si="13"/>
        <v>0</v>
      </c>
    </row>
    <row r="98" spans="1:17" x14ac:dyDescent="0.2">
      <c r="A98" s="3">
        <v>97</v>
      </c>
      <c r="B98" s="1" t="s">
        <v>124</v>
      </c>
      <c r="C98" s="1" t="s">
        <v>110</v>
      </c>
      <c r="D98" s="1">
        <v>11</v>
      </c>
      <c r="E98" s="1">
        <v>50</v>
      </c>
      <c r="F98" s="1">
        <v>5</v>
      </c>
      <c r="G98" s="1">
        <v>0</v>
      </c>
      <c r="H98" s="3">
        <f t="shared" si="16"/>
        <v>30</v>
      </c>
      <c r="I98" s="5">
        <f t="shared" si="14"/>
        <v>2.7272727272727271</v>
      </c>
      <c r="J98" s="3">
        <f t="shared" si="15"/>
        <v>20</v>
      </c>
      <c r="K98" s="4">
        <f t="shared" ref="K98:K129" si="17">((F98*4)+(G98*6))/D98</f>
        <v>1.8181818181818181</v>
      </c>
      <c r="L98" s="1">
        <v>11</v>
      </c>
      <c r="M98" s="1">
        <v>68</v>
      </c>
      <c r="N98" s="1">
        <v>3</v>
      </c>
      <c r="O98" s="1">
        <v>0</v>
      </c>
      <c r="P98" s="5">
        <f t="shared" ref="P98:P129" si="18">E98/D98</f>
        <v>4.5454545454545459</v>
      </c>
      <c r="Q98" s="4">
        <f t="shared" ref="Q98:Q129" si="19">M98/D98</f>
        <v>6.1818181818181817</v>
      </c>
    </row>
    <row r="99" spans="1:17" x14ac:dyDescent="0.2">
      <c r="A99" s="3">
        <v>98</v>
      </c>
      <c r="B99" s="1" t="s">
        <v>124</v>
      </c>
      <c r="C99" s="1" t="s">
        <v>111</v>
      </c>
      <c r="D99" s="1">
        <v>15</v>
      </c>
      <c r="E99" s="1">
        <v>370</v>
      </c>
      <c r="F99" s="1">
        <v>39</v>
      </c>
      <c r="G99" s="1">
        <v>5</v>
      </c>
      <c r="H99" s="3">
        <f t="shared" si="16"/>
        <v>184</v>
      </c>
      <c r="I99" s="5">
        <f t="shared" si="14"/>
        <v>12.266666666666667</v>
      </c>
      <c r="J99" s="3">
        <f t="shared" si="15"/>
        <v>186</v>
      </c>
      <c r="K99" s="4">
        <f t="shared" si="17"/>
        <v>12.4</v>
      </c>
      <c r="L99" s="1">
        <v>0</v>
      </c>
      <c r="M99" s="1">
        <v>0</v>
      </c>
      <c r="N99" s="1">
        <v>4</v>
      </c>
      <c r="O99" s="1">
        <v>0</v>
      </c>
      <c r="P99" s="5">
        <f t="shared" si="18"/>
        <v>24.666666666666668</v>
      </c>
      <c r="Q99" s="4">
        <f t="shared" si="19"/>
        <v>0</v>
      </c>
    </row>
    <row r="100" spans="1:17" x14ac:dyDescent="0.2">
      <c r="A100" s="3">
        <v>99</v>
      </c>
      <c r="B100" s="1" t="s">
        <v>124</v>
      </c>
      <c r="C100" s="1" t="s">
        <v>112</v>
      </c>
      <c r="D100" s="1">
        <v>12</v>
      </c>
      <c r="E100" s="1">
        <v>226</v>
      </c>
      <c r="F100" s="1">
        <v>18</v>
      </c>
      <c r="G100" s="1">
        <v>8</v>
      </c>
      <c r="H100" s="3">
        <f t="shared" si="16"/>
        <v>106</v>
      </c>
      <c r="I100" s="5">
        <f t="shared" si="14"/>
        <v>8.8333333333333339</v>
      </c>
      <c r="J100" s="3">
        <f t="shared" si="15"/>
        <v>120</v>
      </c>
      <c r="K100" s="4">
        <f t="shared" si="17"/>
        <v>10</v>
      </c>
      <c r="L100" s="1">
        <v>0</v>
      </c>
      <c r="M100" s="1">
        <v>0</v>
      </c>
      <c r="N100" s="1">
        <v>4</v>
      </c>
      <c r="O100" s="1">
        <v>0</v>
      </c>
      <c r="P100" s="5">
        <f t="shared" si="18"/>
        <v>18.833333333333332</v>
      </c>
      <c r="Q100" s="4">
        <f t="shared" si="19"/>
        <v>0</v>
      </c>
    </row>
    <row r="101" spans="1:17" x14ac:dyDescent="0.2">
      <c r="A101" s="3">
        <v>100</v>
      </c>
      <c r="B101" s="1" t="s">
        <v>124</v>
      </c>
      <c r="C101" s="1" t="s">
        <v>113</v>
      </c>
      <c r="D101" s="1">
        <v>8</v>
      </c>
      <c r="E101" s="1">
        <v>6</v>
      </c>
      <c r="F101" s="1">
        <v>0</v>
      </c>
      <c r="G101" s="1">
        <v>0</v>
      </c>
      <c r="H101" s="3">
        <f t="shared" si="16"/>
        <v>6</v>
      </c>
      <c r="I101" s="5">
        <f t="shared" si="14"/>
        <v>0.75</v>
      </c>
      <c r="J101" s="3">
        <f t="shared" si="15"/>
        <v>0</v>
      </c>
      <c r="K101" s="4">
        <f t="shared" si="17"/>
        <v>0</v>
      </c>
      <c r="L101" s="1">
        <v>4</v>
      </c>
      <c r="M101" s="1">
        <v>54</v>
      </c>
      <c r="N101" s="1">
        <v>1</v>
      </c>
      <c r="O101" s="1">
        <v>0</v>
      </c>
      <c r="P101" s="5">
        <f t="shared" si="18"/>
        <v>0.75</v>
      </c>
      <c r="Q101" s="4">
        <f t="shared" si="19"/>
        <v>6.75</v>
      </c>
    </row>
    <row r="102" spans="1:17" x14ac:dyDescent="0.2">
      <c r="A102" s="3">
        <v>101</v>
      </c>
      <c r="B102" s="1" t="s">
        <v>124</v>
      </c>
      <c r="C102" s="1" t="s">
        <v>114</v>
      </c>
      <c r="D102" s="1">
        <v>6</v>
      </c>
      <c r="E102" s="1">
        <v>1</v>
      </c>
      <c r="F102" s="1">
        <v>0</v>
      </c>
      <c r="G102" s="1">
        <v>0</v>
      </c>
      <c r="H102" s="3">
        <f t="shared" si="16"/>
        <v>1</v>
      </c>
      <c r="I102" s="5">
        <f t="shared" si="14"/>
        <v>0.16666666666666666</v>
      </c>
      <c r="J102" s="3">
        <f t="shared" si="15"/>
        <v>0</v>
      </c>
      <c r="K102" s="4">
        <f t="shared" si="17"/>
        <v>0</v>
      </c>
      <c r="L102" s="1">
        <v>5</v>
      </c>
      <c r="M102" s="1">
        <v>51</v>
      </c>
      <c r="N102" s="1">
        <v>0</v>
      </c>
      <c r="O102" s="1">
        <v>0</v>
      </c>
      <c r="P102" s="5">
        <f t="shared" si="18"/>
        <v>0.16666666666666666</v>
      </c>
      <c r="Q102" s="4">
        <f t="shared" si="19"/>
        <v>8.5</v>
      </c>
    </row>
    <row r="103" spans="1:17" x14ac:dyDescent="0.2">
      <c r="A103" s="3">
        <v>102</v>
      </c>
      <c r="B103" s="1" t="s">
        <v>124</v>
      </c>
      <c r="C103" s="1" t="s">
        <v>115</v>
      </c>
      <c r="D103" s="1">
        <v>7</v>
      </c>
      <c r="E103" s="1">
        <v>1</v>
      </c>
      <c r="F103" s="1">
        <v>0</v>
      </c>
      <c r="G103" s="1">
        <v>0</v>
      </c>
      <c r="H103" s="3">
        <f t="shared" si="16"/>
        <v>1</v>
      </c>
      <c r="I103" s="5">
        <f t="shared" si="14"/>
        <v>0.14285714285714285</v>
      </c>
      <c r="J103" s="3">
        <f t="shared" si="15"/>
        <v>0</v>
      </c>
      <c r="K103" s="4">
        <f t="shared" si="17"/>
        <v>0</v>
      </c>
      <c r="L103" s="1">
        <v>9</v>
      </c>
      <c r="M103" s="1">
        <v>34</v>
      </c>
      <c r="N103" s="1">
        <v>1</v>
      </c>
      <c r="O103" s="1">
        <v>0</v>
      </c>
      <c r="P103" s="5">
        <f t="shared" si="18"/>
        <v>0.14285714285714285</v>
      </c>
      <c r="Q103" s="4">
        <f t="shared" si="19"/>
        <v>4.8571428571428568</v>
      </c>
    </row>
    <row r="104" spans="1:17" x14ac:dyDescent="0.2">
      <c r="A104" s="3">
        <v>103</v>
      </c>
      <c r="B104" s="1" t="s">
        <v>124</v>
      </c>
      <c r="C104" s="1" t="s">
        <v>116</v>
      </c>
      <c r="D104" s="1">
        <v>7</v>
      </c>
      <c r="E104" s="1">
        <v>115</v>
      </c>
      <c r="F104" s="1">
        <v>11</v>
      </c>
      <c r="G104" s="1">
        <v>5</v>
      </c>
      <c r="H104" s="3">
        <f t="shared" si="16"/>
        <v>41</v>
      </c>
      <c r="I104" s="5">
        <f t="shared" si="14"/>
        <v>5.8571428571428568</v>
      </c>
      <c r="J104" s="3">
        <f t="shared" si="15"/>
        <v>74</v>
      </c>
      <c r="K104" s="4">
        <f t="shared" si="17"/>
        <v>10.571428571428571</v>
      </c>
      <c r="L104" s="1">
        <v>1</v>
      </c>
      <c r="M104" s="1">
        <v>8</v>
      </c>
      <c r="N104" s="1">
        <v>2</v>
      </c>
      <c r="O104" s="1">
        <v>0</v>
      </c>
      <c r="P104" s="5">
        <f t="shared" si="18"/>
        <v>16.428571428571427</v>
      </c>
      <c r="Q104" s="4">
        <f t="shared" si="19"/>
        <v>1.1428571428571428</v>
      </c>
    </row>
    <row r="105" spans="1:17" x14ac:dyDescent="0.2">
      <c r="A105" s="3">
        <v>104</v>
      </c>
      <c r="B105" s="1" t="s">
        <v>124</v>
      </c>
      <c r="C105" s="1" t="s">
        <v>117</v>
      </c>
      <c r="D105" s="1">
        <v>4</v>
      </c>
      <c r="E105" s="1">
        <v>57</v>
      </c>
      <c r="F105" s="1">
        <v>5</v>
      </c>
      <c r="G105" s="1">
        <v>1</v>
      </c>
      <c r="H105" s="3">
        <f t="shared" si="16"/>
        <v>31</v>
      </c>
      <c r="I105" s="5">
        <f t="shared" si="14"/>
        <v>7.75</v>
      </c>
      <c r="J105" s="3">
        <f t="shared" si="15"/>
        <v>26</v>
      </c>
      <c r="K105" s="4">
        <f t="shared" si="17"/>
        <v>6.5</v>
      </c>
      <c r="L105" s="1">
        <v>0</v>
      </c>
      <c r="M105" s="1">
        <v>0</v>
      </c>
      <c r="N105" s="1">
        <v>3</v>
      </c>
      <c r="O105" s="1">
        <v>4</v>
      </c>
      <c r="P105" s="5">
        <f t="shared" si="18"/>
        <v>14.25</v>
      </c>
      <c r="Q105" s="4">
        <f t="shared" si="19"/>
        <v>0</v>
      </c>
    </row>
    <row r="106" spans="1:17" x14ac:dyDescent="0.2">
      <c r="A106" s="3">
        <v>105</v>
      </c>
      <c r="B106" s="1" t="s">
        <v>124</v>
      </c>
      <c r="C106" s="1" t="s">
        <v>118</v>
      </c>
      <c r="D106" s="1">
        <v>7</v>
      </c>
      <c r="E106" s="1">
        <v>44</v>
      </c>
      <c r="F106" s="1">
        <v>2</v>
      </c>
      <c r="G106" s="1">
        <v>2</v>
      </c>
      <c r="H106" s="3">
        <f t="shared" si="16"/>
        <v>24</v>
      </c>
      <c r="I106" s="5">
        <f t="shared" si="14"/>
        <v>3.4285714285714284</v>
      </c>
      <c r="J106" s="3">
        <f t="shared" si="15"/>
        <v>20</v>
      </c>
      <c r="K106" s="4">
        <f t="shared" si="17"/>
        <v>2.8571428571428572</v>
      </c>
      <c r="L106" s="1">
        <v>0</v>
      </c>
      <c r="M106" s="1">
        <v>2</v>
      </c>
      <c r="N106" s="1">
        <v>1</v>
      </c>
      <c r="O106" s="1">
        <v>0</v>
      </c>
      <c r="P106" s="5">
        <f t="shared" si="18"/>
        <v>6.2857142857142856</v>
      </c>
      <c r="Q106" s="4">
        <f t="shared" si="19"/>
        <v>0.2857142857142857</v>
      </c>
    </row>
    <row r="107" spans="1:17" x14ac:dyDescent="0.2">
      <c r="A107" s="3">
        <v>106</v>
      </c>
      <c r="B107" s="1" t="s">
        <v>124</v>
      </c>
      <c r="C107" s="1" t="s">
        <v>119</v>
      </c>
      <c r="D107" s="1">
        <v>3</v>
      </c>
      <c r="E107" s="1">
        <v>3</v>
      </c>
      <c r="F107" s="1">
        <v>0</v>
      </c>
      <c r="G107" s="1">
        <v>0</v>
      </c>
      <c r="H107" s="3">
        <f t="shared" si="16"/>
        <v>3</v>
      </c>
      <c r="I107" s="5">
        <f t="shared" si="14"/>
        <v>1</v>
      </c>
      <c r="J107" s="3">
        <f t="shared" si="15"/>
        <v>0</v>
      </c>
      <c r="K107" s="4">
        <f t="shared" si="17"/>
        <v>0</v>
      </c>
      <c r="L107" s="1">
        <v>1</v>
      </c>
      <c r="M107" s="1">
        <v>4</v>
      </c>
      <c r="N107" s="1">
        <v>1</v>
      </c>
      <c r="O107" s="1">
        <v>0</v>
      </c>
      <c r="P107" s="5">
        <f t="shared" si="18"/>
        <v>1</v>
      </c>
      <c r="Q107" s="4">
        <f t="shared" si="19"/>
        <v>1.3333333333333333</v>
      </c>
    </row>
    <row r="108" spans="1:17" x14ac:dyDescent="0.2">
      <c r="A108" s="3">
        <v>107</v>
      </c>
      <c r="B108" s="1" t="s">
        <v>124</v>
      </c>
      <c r="C108" s="1" t="s">
        <v>120</v>
      </c>
      <c r="D108" s="1">
        <v>1</v>
      </c>
      <c r="E108" s="1">
        <v>8</v>
      </c>
      <c r="F108" s="1">
        <v>2</v>
      </c>
      <c r="G108" s="1">
        <v>0</v>
      </c>
      <c r="H108" s="3">
        <f t="shared" si="16"/>
        <v>0</v>
      </c>
      <c r="I108" s="5">
        <f t="shared" si="14"/>
        <v>0</v>
      </c>
      <c r="J108" s="3">
        <f t="shared" si="15"/>
        <v>8</v>
      </c>
      <c r="K108" s="4">
        <f t="shared" si="17"/>
        <v>8</v>
      </c>
      <c r="L108" s="1">
        <v>0</v>
      </c>
      <c r="M108" s="1">
        <v>0</v>
      </c>
      <c r="N108" s="1">
        <v>0</v>
      </c>
      <c r="O108" s="1">
        <v>0</v>
      </c>
      <c r="P108" s="5">
        <f t="shared" si="18"/>
        <v>8</v>
      </c>
      <c r="Q108" s="4">
        <f t="shared" si="19"/>
        <v>0</v>
      </c>
    </row>
    <row r="109" spans="1:17" x14ac:dyDescent="0.2">
      <c r="A109" s="3">
        <v>108</v>
      </c>
      <c r="B109" s="1" t="s">
        <v>124</v>
      </c>
      <c r="C109" s="1" t="s">
        <v>121</v>
      </c>
      <c r="D109" s="1">
        <v>2</v>
      </c>
      <c r="E109" s="1">
        <v>20</v>
      </c>
      <c r="F109" s="1">
        <v>1</v>
      </c>
      <c r="G109" s="1">
        <v>0</v>
      </c>
      <c r="H109" s="3">
        <f t="shared" si="16"/>
        <v>16</v>
      </c>
      <c r="I109" s="5">
        <f t="shared" si="14"/>
        <v>8</v>
      </c>
      <c r="J109" s="3">
        <f t="shared" si="15"/>
        <v>4</v>
      </c>
      <c r="K109" s="4">
        <f t="shared" si="17"/>
        <v>2</v>
      </c>
      <c r="L109" s="1">
        <v>0</v>
      </c>
      <c r="M109" s="1">
        <v>2</v>
      </c>
      <c r="N109" s="1">
        <v>0</v>
      </c>
      <c r="O109" s="1">
        <v>0</v>
      </c>
      <c r="P109" s="5">
        <f t="shared" si="18"/>
        <v>10</v>
      </c>
      <c r="Q109" s="4">
        <f t="shared" si="19"/>
        <v>1</v>
      </c>
    </row>
    <row r="110" spans="1:17" x14ac:dyDescent="0.2">
      <c r="A110" s="3">
        <v>109</v>
      </c>
      <c r="B110" s="1" t="s">
        <v>124</v>
      </c>
      <c r="C110" s="1" t="s">
        <v>122</v>
      </c>
      <c r="D110" s="1">
        <v>1</v>
      </c>
      <c r="E110" s="1">
        <v>0</v>
      </c>
      <c r="F110" s="1">
        <v>0</v>
      </c>
      <c r="G110" s="1">
        <v>0</v>
      </c>
      <c r="H110" s="3">
        <f t="shared" si="16"/>
        <v>0</v>
      </c>
      <c r="I110" s="5">
        <f t="shared" si="14"/>
        <v>0</v>
      </c>
      <c r="J110" s="3">
        <f t="shared" si="15"/>
        <v>0</v>
      </c>
      <c r="K110" s="4">
        <f t="shared" si="17"/>
        <v>0</v>
      </c>
      <c r="L110" s="1">
        <v>0</v>
      </c>
      <c r="M110" s="1">
        <v>1</v>
      </c>
      <c r="N110" s="1">
        <v>0</v>
      </c>
      <c r="O110" s="1">
        <v>0</v>
      </c>
      <c r="P110" s="5">
        <f t="shared" si="18"/>
        <v>0</v>
      </c>
      <c r="Q110" s="4">
        <f t="shared" si="19"/>
        <v>1</v>
      </c>
    </row>
    <row r="111" spans="1:17" x14ac:dyDescent="0.2">
      <c r="A111" s="3">
        <v>110</v>
      </c>
      <c r="B111" s="1" t="s">
        <v>145</v>
      </c>
      <c r="C111" s="1" t="s">
        <v>125</v>
      </c>
      <c r="D111" s="1">
        <v>14</v>
      </c>
      <c r="E111" s="1">
        <v>3</v>
      </c>
      <c r="F111" s="1">
        <v>0</v>
      </c>
      <c r="G111" s="1">
        <v>0</v>
      </c>
      <c r="H111" s="3">
        <f t="shared" si="16"/>
        <v>3</v>
      </c>
      <c r="I111" s="5">
        <f t="shared" si="14"/>
        <v>0.21428571428571427</v>
      </c>
      <c r="J111" s="3">
        <f t="shared" si="15"/>
        <v>0</v>
      </c>
      <c r="K111" s="4">
        <f t="shared" si="17"/>
        <v>0</v>
      </c>
      <c r="L111" s="1">
        <v>20</v>
      </c>
      <c r="M111" s="1">
        <v>148</v>
      </c>
      <c r="N111" s="1">
        <v>2</v>
      </c>
      <c r="O111" s="1">
        <v>0</v>
      </c>
      <c r="P111" s="5">
        <f t="shared" si="18"/>
        <v>0.21428571428571427</v>
      </c>
      <c r="Q111" s="4">
        <f t="shared" si="19"/>
        <v>10.571428571428571</v>
      </c>
    </row>
    <row r="112" spans="1:17" x14ac:dyDescent="0.2">
      <c r="A112" s="3">
        <v>111</v>
      </c>
      <c r="B112" s="1" t="s">
        <v>145</v>
      </c>
      <c r="C112" s="1" t="s">
        <v>126</v>
      </c>
      <c r="D112" s="1">
        <v>12</v>
      </c>
      <c r="E112" s="1">
        <v>480</v>
      </c>
      <c r="F112" s="1">
        <v>39</v>
      </c>
      <c r="G112" s="1">
        <v>30</v>
      </c>
      <c r="H112" s="3">
        <f t="shared" si="16"/>
        <v>144</v>
      </c>
      <c r="I112" s="5">
        <f t="shared" si="14"/>
        <v>12</v>
      </c>
      <c r="J112" s="3">
        <f t="shared" si="15"/>
        <v>336</v>
      </c>
      <c r="K112" s="4">
        <f t="shared" si="17"/>
        <v>28</v>
      </c>
      <c r="L112" s="1">
        <v>0</v>
      </c>
      <c r="M112" s="1">
        <v>0</v>
      </c>
      <c r="N112" s="1">
        <v>6</v>
      </c>
      <c r="O112" s="1">
        <v>0</v>
      </c>
      <c r="P112" s="5">
        <f t="shared" si="18"/>
        <v>40</v>
      </c>
      <c r="Q112" s="4">
        <f t="shared" si="19"/>
        <v>0</v>
      </c>
    </row>
    <row r="113" spans="1:17" x14ac:dyDescent="0.2">
      <c r="A113" s="3">
        <v>112</v>
      </c>
      <c r="B113" s="1" t="s">
        <v>145</v>
      </c>
      <c r="C113" s="1" t="s">
        <v>127</v>
      </c>
      <c r="D113" s="1">
        <v>14</v>
      </c>
      <c r="E113" s="1">
        <v>530</v>
      </c>
      <c r="F113" s="1">
        <v>52</v>
      </c>
      <c r="G113" s="1">
        <v>18</v>
      </c>
      <c r="H113" s="3">
        <f t="shared" si="16"/>
        <v>214</v>
      </c>
      <c r="I113" s="5">
        <f t="shared" si="14"/>
        <v>15.285714285714286</v>
      </c>
      <c r="J113" s="3">
        <f t="shared" si="15"/>
        <v>316</v>
      </c>
      <c r="K113" s="4">
        <f t="shared" si="17"/>
        <v>22.571428571428573</v>
      </c>
      <c r="L113" s="1">
        <v>0</v>
      </c>
      <c r="M113" s="1">
        <v>0</v>
      </c>
      <c r="N113" s="1">
        <v>8</v>
      </c>
      <c r="O113" s="1">
        <v>0</v>
      </c>
      <c r="P113" s="5">
        <f t="shared" si="18"/>
        <v>37.857142857142854</v>
      </c>
      <c r="Q113" s="4">
        <f t="shared" si="19"/>
        <v>0</v>
      </c>
    </row>
    <row r="114" spans="1:17" x14ac:dyDescent="0.2">
      <c r="A114" s="3">
        <v>113</v>
      </c>
      <c r="B114" s="1" t="s">
        <v>145</v>
      </c>
      <c r="C114" s="1" t="s">
        <v>128</v>
      </c>
      <c r="D114" s="1">
        <v>14</v>
      </c>
      <c r="E114" s="1">
        <v>0</v>
      </c>
      <c r="F114" s="1">
        <v>0</v>
      </c>
      <c r="G114" s="1">
        <v>0</v>
      </c>
      <c r="H114" s="3">
        <f t="shared" si="16"/>
        <v>0</v>
      </c>
      <c r="I114" s="5">
        <f t="shared" si="14"/>
        <v>0</v>
      </c>
      <c r="J114" s="3">
        <f t="shared" si="15"/>
        <v>0</v>
      </c>
      <c r="K114" s="4">
        <f t="shared" si="17"/>
        <v>0</v>
      </c>
      <c r="L114" s="1">
        <v>12</v>
      </c>
      <c r="M114" s="1">
        <v>128</v>
      </c>
      <c r="N114" s="1">
        <v>2</v>
      </c>
      <c r="O114" s="1">
        <v>0</v>
      </c>
      <c r="P114" s="5">
        <f t="shared" si="18"/>
        <v>0</v>
      </c>
      <c r="Q114" s="4">
        <f t="shared" si="19"/>
        <v>9.1428571428571423</v>
      </c>
    </row>
    <row r="115" spans="1:17" x14ac:dyDescent="0.2">
      <c r="A115" s="3">
        <v>114</v>
      </c>
      <c r="B115" s="1" t="s">
        <v>145</v>
      </c>
      <c r="C115" s="1" t="s">
        <v>129</v>
      </c>
      <c r="D115" s="1">
        <v>11</v>
      </c>
      <c r="E115" s="1">
        <v>25</v>
      </c>
      <c r="F115" s="1">
        <v>2</v>
      </c>
      <c r="G115" s="1">
        <v>1</v>
      </c>
      <c r="H115" s="3">
        <f t="shared" si="16"/>
        <v>11</v>
      </c>
      <c r="I115" s="5">
        <f t="shared" si="14"/>
        <v>1</v>
      </c>
      <c r="J115" s="3">
        <f t="shared" si="15"/>
        <v>14</v>
      </c>
      <c r="K115" s="4">
        <f t="shared" si="17"/>
        <v>1.2727272727272727</v>
      </c>
      <c r="L115" s="1">
        <v>11</v>
      </c>
      <c r="M115" s="1">
        <v>90</v>
      </c>
      <c r="N115" s="1">
        <v>5</v>
      </c>
      <c r="O115" s="1">
        <v>0</v>
      </c>
      <c r="P115" s="5">
        <f t="shared" si="18"/>
        <v>2.2727272727272729</v>
      </c>
      <c r="Q115" s="4">
        <f t="shared" si="19"/>
        <v>8.1818181818181817</v>
      </c>
    </row>
    <row r="116" spans="1:17" x14ac:dyDescent="0.2">
      <c r="A116" s="3">
        <v>115</v>
      </c>
      <c r="B116" s="1" t="s">
        <v>145</v>
      </c>
      <c r="C116" s="1" t="s">
        <v>130</v>
      </c>
      <c r="D116" s="1">
        <v>8</v>
      </c>
      <c r="E116" s="1">
        <v>201</v>
      </c>
      <c r="F116" s="1">
        <v>20</v>
      </c>
      <c r="G116" s="1">
        <v>8</v>
      </c>
      <c r="H116" s="3">
        <f t="shared" si="16"/>
        <v>73</v>
      </c>
      <c r="I116" s="5">
        <f t="shared" si="14"/>
        <v>9.125</v>
      </c>
      <c r="J116" s="3">
        <f t="shared" si="15"/>
        <v>128</v>
      </c>
      <c r="K116" s="4">
        <f t="shared" si="17"/>
        <v>16</v>
      </c>
      <c r="L116" s="1">
        <v>0</v>
      </c>
      <c r="M116" s="1">
        <v>0</v>
      </c>
      <c r="N116" s="1">
        <v>7</v>
      </c>
      <c r="O116" s="1">
        <v>3</v>
      </c>
      <c r="P116" s="5">
        <f t="shared" si="18"/>
        <v>25.125</v>
      </c>
      <c r="Q116" s="4">
        <f t="shared" si="19"/>
        <v>0</v>
      </c>
    </row>
    <row r="117" spans="1:17" x14ac:dyDescent="0.2">
      <c r="A117" s="3">
        <v>116</v>
      </c>
      <c r="B117" s="1" t="s">
        <v>145</v>
      </c>
      <c r="C117" s="1" t="s">
        <v>131</v>
      </c>
      <c r="D117" s="1">
        <v>8</v>
      </c>
      <c r="E117" s="1">
        <v>52</v>
      </c>
      <c r="F117" s="1">
        <v>5</v>
      </c>
      <c r="G117" s="1">
        <v>1</v>
      </c>
      <c r="H117" s="3">
        <f t="shared" si="16"/>
        <v>26</v>
      </c>
      <c r="I117" s="5">
        <f t="shared" si="14"/>
        <v>3.25</v>
      </c>
      <c r="J117" s="3">
        <f t="shared" si="15"/>
        <v>26</v>
      </c>
      <c r="K117" s="4">
        <f t="shared" si="17"/>
        <v>3.25</v>
      </c>
      <c r="L117" s="1">
        <v>5</v>
      </c>
      <c r="M117" s="1">
        <v>59</v>
      </c>
      <c r="N117" s="1">
        <v>3</v>
      </c>
      <c r="O117" s="1">
        <v>0</v>
      </c>
      <c r="P117" s="5">
        <f t="shared" si="18"/>
        <v>6.5</v>
      </c>
      <c r="Q117" s="4">
        <f t="shared" si="19"/>
        <v>7.375</v>
      </c>
    </row>
    <row r="118" spans="1:17" x14ac:dyDescent="0.2">
      <c r="A118" s="3">
        <v>117</v>
      </c>
      <c r="B118" s="1" t="s">
        <v>145</v>
      </c>
      <c r="C118" s="1" t="s">
        <v>132</v>
      </c>
      <c r="D118" s="1">
        <v>14</v>
      </c>
      <c r="E118" s="1">
        <v>252</v>
      </c>
      <c r="F118" s="1">
        <v>16</v>
      </c>
      <c r="G118" s="1">
        <v>11</v>
      </c>
      <c r="H118" s="3">
        <f t="shared" si="16"/>
        <v>122</v>
      </c>
      <c r="I118" s="5">
        <f t="shared" si="14"/>
        <v>8.7142857142857135</v>
      </c>
      <c r="J118" s="3">
        <f t="shared" si="15"/>
        <v>130</v>
      </c>
      <c r="K118" s="4">
        <f t="shared" si="17"/>
        <v>9.2857142857142865</v>
      </c>
      <c r="L118" s="1">
        <v>0</v>
      </c>
      <c r="M118" s="1">
        <v>0</v>
      </c>
      <c r="N118" s="1">
        <v>4</v>
      </c>
      <c r="O118" s="1">
        <v>0</v>
      </c>
      <c r="P118" s="5">
        <f t="shared" si="18"/>
        <v>18</v>
      </c>
      <c r="Q118" s="4">
        <f t="shared" si="19"/>
        <v>0</v>
      </c>
    </row>
    <row r="119" spans="1:17" x14ac:dyDescent="0.2">
      <c r="A119" s="3">
        <v>118</v>
      </c>
      <c r="B119" s="1" t="s">
        <v>145</v>
      </c>
      <c r="C119" s="1" t="s">
        <v>133</v>
      </c>
      <c r="D119" s="1">
        <v>9</v>
      </c>
      <c r="E119" s="1">
        <v>131</v>
      </c>
      <c r="F119" s="1">
        <v>4</v>
      </c>
      <c r="G119" s="1">
        <v>10</v>
      </c>
      <c r="H119" s="3">
        <f t="shared" si="16"/>
        <v>55</v>
      </c>
      <c r="I119" s="5">
        <f t="shared" si="14"/>
        <v>6.1111111111111107</v>
      </c>
      <c r="J119" s="3">
        <f t="shared" si="15"/>
        <v>76</v>
      </c>
      <c r="K119" s="4">
        <f t="shared" si="17"/>
        <v>8.4444444444444446</v>
      </c>
      <c r="L119" s="1">
        <v>2</v>
      </c>
      <c r="M119" s="1">
        <v>26</v>
      </c>
      <c r="N119" s="1">
        <v>3</v>
      </c>
      <c r="O119" s="1">
        <v>0</v>
      </c>
      <c r="P119" s="5">
        <f t="shared" si="18"/>
        <v>14.555555555555555</v>
      </c>
      <c r="Q119" s="4">
        <f t="shared" si="19"/>
        <v>2.8888888888888888</v>
      </c>
    </row>
    <row r="120" spans="1:17" x14ac:dyDescent="0.2">
      <c r="A120" s="3">
        <v>119</v>
      </c>
      <c r="B120" s="1" t="s">
        <v>145</v>
      </c>
      <c r="C120" s="1" t="s">
        <v>134</v>
      </c>
      <c r="D120" s="1">
        <v>5</v>
      </c>
      <c r="E120" s="1">
        <v>17</v>
      </c>
      <c r="F120" s="1">
        <v>1</v>
      </c>
      <c r="G120" s="1">
        <v>1</v>
      </c>
      <c r="H120" s="3">
        <f t="shared" si="16"/>
        <v>7</v>
      </c>
      <c r="I120" s="5">
        <f t="shared" si="14"/>
        <v>1.4</v>
      </c>
      <c r="J120" s="3">
        <f t="shared" si="15"/>
        <v>10</v>
      </c>
      <c r="K120" s="4">
        <f t="shared" si="17"/>
        <v>2</v>
      </c>
      <c r="L120" s="1">
        <v>8</v>
      </c>
      <c r="M120" s="1">
        <v>47</v>
      </c>
      <c r="N120" s="1">
        <v>1</v>
      </c>
      <c r="O120" s="1">
        <v>0</v>
      </c>
      <c r="P120" s="5">
        <f t="shared" si="18"/>
        <v>3.4</v>
      </c>
      <c r="Q120" s="4">
        <f t="shared" si="19"/>
        <v>9.4</v>
      </c>
    </row>
    <row r="121" spans="1:17" x14ac:dyDescent="0.2">
      <c r="A121" s="3">
        <v>120</v>
      </c>
      <c r="B121" s="1" t="s">
        <v>145</v>
      </c>
      <c r="C121" s="1" t="s">
        <v>135</v>
      </c>
      <c r="D121" s="1">
        <v>5</v>
      </c>
      <c r="E121" s="1">
        <v>77</v>
      </c>
      <c r="F121" s="1">
        <v>4</v>
      </c>
      <c r="G121" s="1">
        <v>6</v>
      </c>
      <c r="H121" s="3">
        <f t="shared" si="16"/>
        <v>25</v>
      </c>
      <c r="I121" s="5">
        <f t="shared" si="14"/>
        <v>5</v>
      </c>
      <c r="J121" s="3">
        <f t="shared" si="15"/>
        <v>52</v>
      </c>
      <c r="K121" s="4">
        <f t="shared" si="17"/>
        <v>10.4</v>
      </c>
      <c r="L121" s="1">
        <v>3</v>
      </c>
      <c r="M121" s="1">
        <v>27</v>
      </c>
      <c r="N121" s="1">
        <v>2</v>
      </c>
      <c r="O121" s="1">
        <v>0</v>
      </c>
      <c r="P121" s="5">
        <f t="shared" si="18"/>
        <v>15.4</v>
      </c>
      <c r="Q121" s="4">
        <f t="shared" si="19"/>
        <v>5.4</v>
      </c>
    </row>
    <row r="122" spans="1:17" x14ac:dyDescent="0.2">
      <c r="A122" s="3">
        <v>121</v>
      </c>
      <c r="B122" s="1" t="s">
        <v>145</v>
      </c>
      <c r="C122" s="1" t="s">
        <v>136</v>
      </c>
      <c r="D122" s="1">
        <v>6</v>
      </c>
      <c r="E122" s="1">
        <v>153</v>
      </c>
      <c r="F122" s="1">
        <v>20</v>
      </c>
      <c r="G122" s="1">
        <v>4</v>
      </c>
      <c r="H122" s="3">
        <f t="shared" si="16"/>
        <v>49</v>
      </c>
      <c r="I122" s="5">
        <f t="shared" si="14"/>
        <v>8.1666666666666661</v>
      </c>
      <c r="J122" s="3">
        <f t="shared" si="15"/>
        <v>104</v>
      </c>
      <c r="K122" s="4">
        <f t="shared" si="17"/>
        <v>17.333333333333332</v>
      </c>
      <c r="L122" s="1">
        <v>0</v>
      </c>
      <c r="M122" s="1">
        <v>0</v>
      </c>
      <c r="N122" s="1">
        <v>3</v>
      </c>
      <c r="O122" s="1">
        <v>0</v>
      </c>
      <c r="P122" s="5">
        <f t="shared" si="18"/>
        <v>25.5</v>
      </c>
      <c r="Q122" s="4">
        <f t="shared" si="19"/>
        <v>0</v>
      </c>
    </row>
    <row r="123" spans="1:17" x14ac:dyDescent="0.2">
      <c r="A123" s="3">
        <v>122</v>
      </c>
      <c r="B123" s="1" t="s">
        <v>145</v>
      </c>
      <c r="C123" s="1" t="s">
        <v>137</v>
      </c>
      <c r="D123" s="1">
        <v>7</v>
      </c>
      <c r="E123" s="1">
        <v>65</v>
      </c>
      <c r="F123" s="1">
        <v>5</v>
      </c>
      <c r="G123" s="1">
        <v>4</v>
      </c>
      <c r="H123" s="3">
        <f t="shared" si="16"/>
        <v>21</v>
      </c>
      <c r="I123" s="5">
        <f t="shared" si="14"/>
        <v>3</v>
      </c>
      <c r="J123" s="3">
        <f t="shared" si="15"/>
        <v>44</v>
      </c>
      <c r="K123" s="4">
        <f t="shared" si="17"/>
        <v>6.2857142857142856</v>
      </c>
      <c r="L123" s="1">
        <v>4</v>
      </c>
      <c r="M123" s="1">
        <v>29</v>
      </c>
      <c r="N123" s="1">
        <v>0</v>
      </c>
      <c r="O123" s="1">
        <v>0</v>
      </c>
      <c r="P123" s="5">
        <f t="shared" si="18"/>
        <v>9.2857142857142865</v>
      </c>
      <c r="Q123" s="4">
        <f t="shared" si="19"/>
        <v>4.1428571428571432</v>
      </c>
    </row>
    <row r="124" spans="1:17" x14ac:dyDescent="0.2">
      <c r="A124" s="3">
        <v>123</v>
      </c>
      <c r="B124" s="1" t="s">
        <v>145</v>
      </c>
      <c r="C124" s="1" t="s">
        <v>138</v>
      </c>
      <c r="D124" s="1">
        <v>6</v>
      </c>
      <c r="E124" s="1">
        <v>127</v>
      </c>
      <c r="F124" s="1">
        <v>16</v>
      </c>
      <c r="G124" s="1">
        <v>6</v>
      </c>
      <c r="H124" s="3">
        <f t="shared" si="16"/>
        <v>27</v>
      </c>
      <c r="I124" s="5">
        <f t="shared" si="14"/>
        <v>4.5</v>
      </c>
      <c r="J124" s="3">
        <f t="shared" si="15"/>
        <v>100</v>
      </c>
      <c r="K124" s="4">
        <f t="shared" si="17"/>
        <v>16.666666666666668</v>
      </c>
      <c r="L124" s="1">
        <v>0</v>
      </c>
      <c r="M124" s="1">
        <v>0</v>
      </c>
      <c r="N124" s="1">
        <v>1</v>
      </c>
      <c r="O124" s="1">
        <v>0</v>
      </c>
      <c r="P124" s="5">
        <f t="shared" si="18"/>
        <v>21.166666666666668</v>
      </c>
      <c r="Q124" s="4">
        <f t="shared" si="19"/>
        <v>0</v>
      </c>
    </row>
    <row r="125" spans="1:17" x14ac:dyDescent="0.2">
      <c r="A125" s="3">
        <v>124</v>
      </c>
      <c r="B125" s="1" t="s">
        <v>145</v>
      </c>
      <c r="C125" s="1" t="s">
        <v>139</v>
      </c>
      <c r="D125" s="1">
        <v>2</v>
      </c>
      <c r="E125" s="1">
        <v>1</v>
      </c>
      <c r="F125" s="1">
        <v>0</v>
      </c>
      <c r="G125" s="1">
        <v>0</v>
      </c>
      <c r="H125" s="3">
        <f t="shared" si="16"/>
        <v>1</v>
      </c>
      <c r="I125" s="5">
        <f t="shared" si="14"/>
        <v>0.5</v>
      </c>
      <c r="J125" s="3">
        <f t="shared" si="15"/>
        <v>0</v>
      </c>
      <c r="K125" s="4">
        <f t="shared" si="17"/>
        <v>0</v>
      </c>
      <c r="L125" s="1">
        <v>3</v>
      </c>
      <c r="M125" s="1">
        <v>20</v>
      </c>
      <c r="N125" s="1">
        <v>0</v>
      </c>
      <c r="O125" s="1">
        <v>0</v>
      </c>
      <c r="P125" s="5">
        <f t="shared" si="18"/>
        <v>0.5</v>
      </c>
      <c r="Q125" s="4">
        <f t="shared" si="19"/>
        <v>10</v>
      </c>
    </row>
    <row r="126" spans="1:17" x14ac:dyDescent="0.2">
      <c r="A126" s="3">
        <v>125</v>
      </c>
      <c r="B126" s="1" t="s">
        <v>145</v>
      </c>
      <c r="C126" s="1" t="s">
        <v>140</v>
      </c>
      <c r="D126" s="1">
        <v>3</v>
      </c>
      <c r="E126" s="1">
        <v>17</v>
      </c>
      <c r="F126" s="1">
        <v>0</v>
      </c>
      <c r="G126" s="1">
        <v>1</v>
      </c>
      <c r="H126" s="3">
        <f t="shared" si="16"/>
        <v>11</v>
      </c>
      <c r="I126" s="5">
        <f t="shared" si="14"/>
        <v>3.6666666666666665</v>
      </c>
      <c r="J126" s="3">
        <f t="shared" si="15"/>
        <v>6</v>
      </c>
      <c r="K126" s="4">
        <f t="shared" si="17"/>
        <v>2</v>
      </c>
      <c r="L126" s="1">
        <v>3</v>
      </c>
      <c r="M126" s="1">
        <v>16</v>
      </c>
      <c r="N126" s="1">
        <v>0</v>
      </c>
      <c r="O126" s="1">
        <v>0</v>
      </c>
      <c r="P126" s="5">
        <f t="shared" si="18"/>
        <v>5.666666666666667</v>
      </c>
      <c r="Q126" s="4">
        <f t="shared" si="19"/>
        <v>5.333333333333333</v>
      </c>
    </row>
    <row r="127" spans="1:17" x14ac:dyDescent="0.2">
      <c r="A127" s="3">
        <v>126</v>
      </c>
      <c r="B127" s="1" t="s">
        <v>145</v>
      </c>
      <c r="C127" s="1" t="s">
        <v>141</v>
      </c>
      <c r="D127" s="1">
        <v>7</v>
      </c>
      <c r="E127" s="1">
        <v>51</v>
      </c>
      <c r="F127" s="1">
        <v>7</v>
      </c>
      <c r="G127" s="1">
        <v>1</v>
      </c>
      <c r="H127" s="3">
        <f t="shared" si="16"/>
        <v>17</v>
      </c>
      <c r="I127" s="5">
        <f t="shared" si="14"/>
        <v>2.4285714285714284</v>
      </c>
      <c r="J127" s="3">
        <f t="shared" si="15"/>
        <v>34</v>
      </c>
      <c r="K127" s="4">
        <f t="shared" si="17"/>
        <v>4.8571428571428568</v>
      </c>
      <c r="L127" s="1">
        <v>0</v>
      </c>
      <c r="M127" s="1">
        <v>0</v>
      </c>
      <c r="N127" s="1">
        <v>2</v>
      </c>
      <c r="O127" s="1">
        <v>0</v>
      </c>
      <c r="P127" s="5">
        <f t="shared" si="18"/>
        <v>7.2857142857142856</v>
      </c>
      <c r="Q127" s="4">
        <f t="shared" si="19"/>
        <v>0</v>
      </c>
    </row>
    <row r="128" spans="1:17" x14ac:dyDescent="0.2">
      <c r="A128" s="3">
        <v>127</v>
      </c>
      <c r="B128" s="1" t="s">
        <v>145</v>
      </c>
      <c r="C128" s="1" t="s">
        <v>142</v>
      </c>
      <c r="D128" s="1">
        <v>3</v>
      </c>
      <c r="E128" s="1">
        <v>0</v>
      </c>
      <c r="F128" s="1">
        <v>0</v>
      </c>
      <c r="G128" s="1">
        <v>0</v>
      </c>
      <c r="H128" s="3">
        <f t="shared" si="16"/>
        <v>0</v>
      </c>
      <c r="I128" s="5">
        <f t="shared" si="14"/>
        <v>0</v>
      </c>
      <c r="J128" s="3">
        <f t="shared" si="15"/>
        <v>0</v>
      </c>
      <c r="K128" s="4">
        <f t="shared" si="17"/>
        <v>0</v>
      </c>
      <c r="L128" s="1">
        <v>2</v>
      </c>
      <c r="M128" s="1">
        <v>18</v>
      </c>
      <c r="N128" s="1">
        <v>0</v>
      </c>
      <c r="O128" s="1">
        <v>0</v>
      </c>
      <c r="P128" s="5">
        <f t="shared" si="18"/>
        <v>0</v>
      </c>
      <c r="Q128" s="4">
        <f t="shared" si="19"/>
        <v>6</v>
      </c>
    </row>
    <row r="129" spans="1:17" x14ac:dyDescent="0.2">
      <c r="A129" s="3">
        <v>128</v>
      </c>
      <c r="B129" s="1" t="s">
        <v>145</v>
      </c>
      <c r="C129" s="1" t="s">
        <v>143</v>
      </c>
      <c r="D129" s="1">
        <v>4</v>
      </c>
      <c r="E129" s="1">
        <v>55</v>
      </c>
      <c r="F129" s="1">
        <v>2</v>
      </c>
      <c r="G129" s="1">
        <v>4</v>
      </c>
      <c r="H129" s="3">
        <f t="shared" si="16"/>
        <v>23</v>
      </c>
      <c r="I129" s="5">
        <f t="shared" si="14"/>
        <v>5.75</v>
      </c>
      <c r="J129" s="3">
        <f t="shared" si="15"/>
        <v>32</v>
      </c>
      <c r="K129" s="4">
        <f t="shared" si="17"/>
        <v>8</v>
      </c>
      <c r="L129" s="1">
        <v>0</v>
      </c>
      <c r="M129" s="1">
        <v>0</v>
      </c>
      <c r="N129" s="1">
        <v>0</v>
      </c>
      <c r="O129" s="1">
        <v>0</v>
      </c>
      <c r="P129" s="5">
        <f t="shared" si="18"/>
        <v>13.75</v>
      </c>
      <c r="Q129" s="4">
        <f t="shared" si="19"/>
        <v>0</v>
      </c>
    </row>
    <row r="130" spans="1:17" x14ac:dyDescent="0.2">
      <c r="A130" s="3">
        <v>129</v>
      </c>
      <c r="B130" s="1" t="s">
        <v>145</v>
      </c>
      <c r="C130" s="1" t="s">
        <v>144</v>
      </c>
      <c r="D130" s="1">
        <v>2</v>
      </c>
      <c r="E130" s="1">
        <v>3</v>
      </c>
      <c r="F130" s="1">
        <v>0</v>
      </c>
      <c r="G130" s="1">
        <v>0</v>
      </c>
      <c r="H130" s="3">
        <f t="shared" si="16"/>
        <v>3</v>
      </c>
      <c r="I130" s="5">
        <f t="shared" si="14"/>
        <v>1.5</v>
      </c>
      <c r="J130" s="3">
        <f t="shared" si="15"/>
        <v>0</v>
      </c>
      <c r="K130" s="4">
        <f t="shared" ref="K130:K150" si="20">((F130*4)+(G130*6))/D130</f>
        <v>0</v>
      </c>
      <c r="L130" s="1">
        <v>1</v>
      </c>
      <c r="M130" s="1">
        <v>9</v>
      </c>
      <c r="N130" s="1">
        <v>0</v>
      </c>
      <c r="O130" s="1">
        <v>0</v>
      </c>
      <c r="P130" s="5">
        <f t="shared" ref="P130:P150" si="21">E130/D130</f>
        <v>1.5</v>
      </c>
      <c r="Q130" s="4">
        <f t="shared" ref="Q130:Q150" si="22">M130/D130</f>
        <v>4.5</v>
      </c>
    </row>
    <row r="131" spans="1:17" x14ac:dyDescent="0.2">
      <c r="A131" s="3">
        <v>130</v>
      </c>
      <c r="B131" s="1" t="s">
        <v>165</v>
      </c>
      <c r="C131" s="1" t="s">
        <v>166</v>
      </c>
      <c r="D131" s="1">
        <v>17</v>
      </c>
      <c r="E131" s="1">
        <v>59</v>
      </c>
      <c r="F131" s="1">
        <v>3</v>
      </c>
      <c r="G131" s="1">
        <v>6</v>
      </c>
      <c r="H131" s="3">
        <f t="shared" si="16"/>
        <v>11</v>
      </c>
      <c r="I131" s="5">
        <f t="shared" ref="I131:I150" si="23">H131/D131</f>
        <v>0.6470588235294118</v>
      </c>
      <c r="J131" s="3">
        <f t="shared" ref="J131:J150" si="24">E131-H131</f>
        <v>48</v>
      </c>
      <c r="K131" s="4">
        <f t="shared" si="20"/>
        <v>2.8235294117647061</v>
      </c>
      <c r="L131" s="1">
        <v>21</v>
      </c>
      <c r="M131" s="1">
        <v>167</v>
      </c>
      <c r="N131" s="1">
        <v>6</v>
      </c>
      <c r="O131" s="1">
        <v>0</v>
      </c>
      <c r="P131" s="5">
        <f t="shared" si="21"/>
        <v>3.4705882352941178</v>
      </c>
      <c r="Q131" s="4">
        <f t="shared" si="22"/>
        <v>9.8235294117647065</v>
      </c>
    </row>
    <row r="132" spans="1:17" x14ac:dyDescent="0.2">
      <c r="A132" s="3">
        <v>131</v>
      </c>
      <c r="B132" s="1" t="s">
        <v>165</v>
      </c>
      <c r="C132" s="1" t="s">
        <v>146</v>
      </c>
      <c r="D132" s="1">
        <v>17</v>
      </c>
      <c r="E132" s="1">
        <v>735</v>
      </c>
      <c r="F132" s="1">
        <v>64</v>
      </c>
      <c r="G132" s="1">
        <v>28</v>
      </c>
      <c r="H132" s="3">
        <f t="shared" si="16"/>
        <v>311</v>
      </c>
      <c r="I132" s="5">
        <f t="shared" si="23"/>
        <v>18.294117647058822</v>
      </c>
      <c r="J132" s="3">
        <f t="shared" si="24"/>
        <v>424</v>
      </c>
      <c r="K132" s="4">
        <f t="shared" si="20"/>
        <v>24.941176470588236</v>
      </c>
      <c r="L132" s="1">
        <v>0</v>
      </c>
      <c r="M132" s="1">
        <v>0</v>
      </c>
      <c r="N132" s="1">
        <v>6</v>
      </c>
      <c r="O132" s="1">
        <v>0</v>
      </c>
      <c r="P132" s="5">
        <f t="shared" si="21"/>
        <v>43.235294117647058</v>
      </c>
      <c r="Q132" s="4">
        <f t="shared" si="22"/>
        <v>0</v>
      </c>
    </row>
    <row r="133" spans="1:17" x14ac:dyDescent="0.2">
      <c r="A133" s="3">
        <v>132</v>
      </c>
      <c r="B133" s="1" t="s">
        <v>165</v>
      </c>
      <c r="C133" s="1" t="s">
        <v>147</v>
      </c>
      <c r="D133" s="1">
        <v>17</v>
      </c>
      <c r="E133" s="1">
        <v>239</v>
      </c>
      <c r="F133" s="1">
        <v>26</v>
      </c>
      <c r="G133" s="1">
        <v>5</v>
      </c>
      <c r="H133" s="3">
        <f t="shared" si="16"/>
        <v>105</v>
      </c>
      <c r="I133" s="5">
        <f t="shared" si="23"/>
        <v>6.1764705882352944</v>
      </c>
      <c r="J133" s="3">
        <f t="shared" si="24"/>
        <v>134</v>
      </c>
      <c r="K133" s="4">
        <f t="shared" si="20"/>
        <v>7.882352941176471</v>
      </c>
      <c r="L133" s="1">
        <v>14</v>
      </c>
      <c r="M133" s="1">
        <v>98</v>
      </c>
      <c r="N133" s="1">
        <v>3</v>
      </c>
      <c r="O133" s="1">
        <v>0</v>
      </c>
      <c r="P133" s="5">
        <f t="shared" si="21"/>
        <v>14.058823529411764</v>
      </c>
      <c r="Q133" s="4">
        <f t="shared" si="22"/>
        <v>5.7647058823529411</v>
      </c>
    </row>
    <row r="134" spans="1:17" x14ac:dyDescent="0.2">
      <c r="A134" s="3">
        <v>133</v>
      </c>
      <c r="B134" s="1" t="s">
        <v>165</v>
      </c>
      <c r="C134" s="1" t="s">
        <v>148</v>
      </c>
      <c r="D134" s="1">
        <v>16</v>
      </c>
      <c r="E134" s="1">
        <v>497</v>
      </c>
      <c r="F134" s="1">
        <v>59</v>
      </c>
      <c r="G134" s="1">
        <v>14</v>
      </c>
      <c r="H134" s="3">
        <f t="shared" si="16"/>
        <v>177</v>
      </c>
      <c r="I134" s="5">
        <f t="shared" si="23"/>
        <v>11.0625</v>
      </c>
      <c r="J134" s="3">
        <f t="shared" si="24"/>
        <v>320</v>
      </c>
      <c r="K134" s="4">
        <f t="shared" si="20"/>
        <v>20</v>
      </c>
      <c r="L134" s="1">
        <v>0</v>
      </c>
      <c r="M134" s="1">
        <v>0</v>
      </c>
      <c r="N134" s="1">
        <v>12</v>
      </c>
      <c r="O134" s="1">
        <v>0</v>
      </c>
      <c r="P134" s="5">
        <f t="shared" si="21"/>
        <v>31.0625</v>
      </c>
      <c r="Q134" s="4">
        <f t="shared" si="22"/>
        <v>0</v>
      </c>
    </row>
    <row r="135" spans="1:17" x14ac:dyDescent="0.2">
      <c r="A135" s="3">
        <v>134</v>
      </c>
      <c r="B135" s="1" t="s">
        <v>165</v>
      </c>
      <c r="C135" s="1" t="s">
        <v>149</v>
      </c>
      <c r="D135" s="1">
        <v>17</v>
      </c>
      <c r="E135" s="1">
        <v>3</v>
      </c>
      <c r="F135" s="1">
        <v>0</v>
      </c>
      <c r="G135" s="1">
        <v>0</v>
      </c>
      <c r="H135" s="3">
        <f t="shared" si="16"/>
        <v>3</v>
      </c>
      <c r="I135" s="5">
        <f t="shared" si="23"/>
        <v>0.17647058823529413</v>
      </c>
      <c r="J135" s="3">
        <f t="shared" si="24"/>
        <v>0</v>
      </c>
      <c r="K135" s="4">
        <f t="shared" si="20"/>
        <v>0</v>
      </c>
      <c r="L135" s="1">
        <v>21</v>
      </c>
      <c r="M135" s="1">
        <v>131</v>
      </c>
      <c r="N135" s="1">
        <v>2</v>
      </c>
      <c r="O135" s="1">
        <v>0</v>
      </c>
      <c r="P135" s="5">
        <f t="shared" si="21"/>
        <v>0.17647058823529413</v>
      </c>
      <c r="Q135" s="4">
        <f t="shared" si="22"/>
        <v>7.7058823529411766</v>
      </c>
    </row>
    <row r="136" spans="1:17" x14ac:dyDescent="0.2">
      <c r="A136" s="3">
        <v>135</v>
      </c>
      <c r="B136" s="1" t="s">
        <v>165</v>
      </c>
      <c r="C136" s="1" t="s">
        <v>150</v>
      </c>
      <c r="D136" s="1">
        <v>12</v>
      </c>
      <c r="E136" s="1">
        <v>13</v>
      </c>
      <c r="F136" s="1">
        <v>1</v>
      </c>
      <c r="G136" s="1">
        <v>0</v>
      </c>
      <c r="H136" s="3">
        <f t="shared" si="16"/>
        <v>9</v>
      </c>
      <c r="I136" s="5">
        <f t="shared" si="23"/>
        <v>0.75</v>
      </c>
      <c r="J136" s="3">
        <f t="shared" si="24"/>
        <v>4</v>
      </c>
      <c r="K136" s="4">
        <f t="shared" si="20"/>
        <v>0.33333333333333331</v>
      </c>
      <c r="L136" s="1">
        <v>9</v>
      </c>
      <c r="M136" s="1">
        <v>124</v>
      </c>
      <c r="N136" s="1">
        <v>2</v>
      </c>
      <c r="O136" s="1">
        <v>0</v>
      </c>
      <c r="P136" s="5">
        <f t="shared" si="21"/>
        <v>1.0833333333333333</v>
      </c>
      <c r="Q136" s="4">
        <f t="shared" si="22"/>
        <v>10.333333333333334</v>
      </c>
    </row>
    <row r="137" spans="1:17" x14ac:dyDescent="0.2">
      <c r="A137" s="3">
        <v>136</v>
      </c>
      <c r="B137" s="1" t="s">
        <v>165</v>
      </c>
      <c r="C137" s="1" t="s">
        <v>151</v>
      </c>
      <c r="D137" s="1">
        <v>12</v>
      </c>
      <c r="E137" s="1">
        <v>0</v>
      </c>
      <c r="F137" s="1">
        <v>0</v>
      </c>
      <c r="G137" s="1">
        <v>0</v>
      </c>
      <c r="H137" s="3">
        <f t="shared" si="16"/>
        <v>0</v>
      </c>
      <c r="I137" s="5">
        <f t="shared" si="23"/>
        <v>0</v>
      </c>
      <c r="J137" s="3">
        <f t="shared" si="24"/>
        <v>0</v>
      </c>
      <c r="K137" s="4">
        <f t="shared" si="20"/>
        <v>0</v>
      </c>
      <c r="L137" s="1">
        <v>12</v>
      </c>
      <c r="M137" s="1">
        <v>116</v>
      </c>
      <c r="N137" s="1">
        <v>2</v>
      </c>
      <c r="O137" s="1">
        <v>0</v>
      </c>
      <c r="P137" s="5">
        <f t="shared" si="21"/>
        <v>0</v>
      </c>
      <c r="Q137" s="4">
        <f t="shared" si="22"/>
        <v>9.6666666666666661</v>
      </c>
    </row>
    <row r="138" spans="1:17" x14ac:dyDescent="0.2">
      <c r="A138" s="3">
        <v>137</v>
      </c>
      <c r="B138" s="1" t="s">
        <v>165</v>
      </c>
      <c r="C138" s="1" t="s">
        <v>152</v>
      </c>
      <c r="D138" s="1">
        <v>15</v>
      </c>
      <c r="E138" s="1">
        <v>260</v>
      </c>
      <c r="F138" s="1">
        <v>22</v>
      </c>
      <c r="G138" s="1">
        <v>11</v>
      </c>
      <c r="H138" s="3">
        <f t="shared" si="16"/>
        <v>106</v>
      </c>
      <c r="I138" s="5">
        <f t="shared" si="23"/>
        <v>7.0666666666666664</v>
      </c>
      <c r="J138" s="3">
        <f t="shared" si="24"/>
        <v>154</v>
      </c>
      <c r="K138" s="4">
        <f t="shared" si="20"/>
        <v>10.266666666666667</v>
      </c>
      <c r="L138" s="1">
        <v>1</v>
      </c>
      <c r="M138" s="1">
        <v>2</v>
      </c>
      <c r="N138" s="1">
        <v>3</v>
      </c>
      <c r="O138" s="1">
        <v>0</v>
      </c>
      <c r="P138" s="5">
        <f t="shared" si="21"/>
        <v>17.333333333333332</v>
      </c>
      <c r="Q138" s="4">
        <f t="shared" si="22"/>
        <v>0.13333333333333333</v>
      </c>
    </row>
    <row r="139" spans="1:17" x14ac:dyDescent="0.2">
      <c r="A139" s="3">
        <v>138</v>
      </c>
      <c r="B139" s="1" t="s">
        <v>165</v>
      </c>
      <c r="C139" s="1" t="s">
        <v>153</v>
      </c>
      <c r="D139" s="1">
        <v>15</v>
      </c>
      <c r="E139" s="1">
        <v>284</v>
      </c>
      <c r="F139" s="1">
        <v>22</v>
      </c>
      <c r="G139" s="1">
        <v>5</v>
      </c>
      <c r="H139" s="3">
        <f t="shared" si="16"/>
        <v>166</v>
      </c>
      <c r="I139" s="5">
        <f t="shared" si="23"/>
        <v>11.066666666666666</v>
      </c>
      <c r="J139" s="3">
        <f t="shared" si="24"/>
        <v>118</v>
      </c>
      <c r="K139" s="4">
        <f t="shared" si="20"/>
        <v>7.8666666666666663</v>
      </c>
      <c r="L139" s="1">
        <v>0</v>
      </c>
      <c r="M139" s="1">
        <v>0</v>
      </c>
      <c r="N139" s="1">
        <v>9</v>
      </c>
      <c r="O139" s="1">
        <v>0</v>
      </c>
      <c r="P139" s="5">
        <f t="shared" si="21"/>
        <v>18.933333333333334</v>
      </c>
      <c r="Q139" s="4">
        <f t="shared" si="22"/>
        <v>0</v>
      </c>
    </row>
    <row r="140" spans="1:17" x14ac:dyDescent="0.2">
      <c r="A140" s="3">
        <v>139</v>
      </c>
      <c r="B140" s="1" t="s">
        <v>165</v>
      </c>
      <c r="C140" s="1" t="s">
        <v>154</v>
      </c>
      <c r="D140" s="1">
        <v>4</v>
      </c>
      <c r="E140" s="1">
        <v>75</v>
      </c>
      <c r="F140" s="1">
        <v>1</v>
      </c>
      <c r="G140" s="1">
        <v>8</v>
      </c>
      <c r="H140" s="3">
        <f t="shared" si="16"/>
        <v>23</v>
      </c>
      <c r="I140" s="5">
        <f t="shared" si="23"/>
        <v>5.75</v>
      </c>
      <c r="J140" s="3">
        <f t="shared" si="24"/>
        <v>52</v>
      </c>
      <c r="K140" s="4">
        <f t="shared" si="20"/>
        <v>13</v>
      </c>
      <c r="L140" s="1">
        <v>5</v>
      </c>
      <c r="M140" s="1">
        <v>23</v>
      </c>
      <c r="N140" s="1">
        <v>2</v>
      </c>
      <c r="O140" s="1">
        <v>0</v>
      </c>
      <c r="P140" s="5">
        <f t="shared" si="21"/>
        <v>18.75</v>
      </c>
      <c r="Q140" s="4">
        <f t="shared" si="22"/>
        <v>5.75</v>
      </c>
    </row>
    <row r="141" spans="1:17" x14ac:dyDescent="0.2">
      <c r="A141" s="3">
        <v>140</v>
      </c>
      <c r="B141" s="1" t="s">
        <v>165</v>
      </c>
      <c r="C141" s="1" t="s">
        <v>155</v>
      </c>
      <c r="D141" s="1">
        <v>4</v>
      </c>
      <c r="E141" s="1">
        <v>5</v>
      </c>
      <c r="F141" s="1">
        <v>1</v>
      </c>
      <c r="G141" s="1">
        <v>0</v>
      </c>
      <c r="H141" s="3">
        <f t="shared" ref="H141:H150" si="25">E141-(F141*4) - (G141*6)</f>
        <v>1</v>
      </c>
      <c r="I141" s="5">
        <f t="shared" si="23"/>
        <v>0.25</v>
      </c>
      <c r="J141" s="3">
        <f t="shared" si="24"/>
        <v>4</v>
      </c>
      <c r="K141" s="4">
        <f t="shared" si="20"/>
        <v>1</v>
      </c>
      <c r="L141" s="1">
        <v>5</v>
      </c>
      <c r="M141" s="1">
        <v>47</v>
      </c>
      <c r="N141" s="1">
        <v>0</v>
      </c>
      <c r="O141" s="1">
        <v>0</v>
      </c>
      <c r="P141" s="5">
        <f t="shared" si="21"/>
        <v>1.25</v>
      </c>
      <c r="Q141" s="4">
        <f t="shared" si="22"/>
        <v>11.75</v>
      </c>
    </row>
    <row r="142" spans="1:17" x14ac:dyDescent="0.2">
      <c r="A142" s="3">
        <v>141</v>
      </c>
      <c r="B142" s="1" t="s">
        <v>165</v>
      </c>
      <c r="C142" s="1" t="s">
        <v>156</v>
      </c>
      <c r="D142" s="1">
        <v>11</v>
      </c>
      <c r="E142" s="1">
        <v>122</v>
      </c>
      <c r="F142" s="1">
        <v>17</v>
      </c>
      <c r="G142" s="1">
        <v>1</v>
      </c>
      <c r="H142" s="3">
        <f t="shared" si="25"/>
        <v>48</v>
      </c>
      <c r="I142" s="5">
        <f t="shared" si="23"/>
        <v>4.3636363636363633</v>
      </c>
      <c r="J142" s="3">
        <f t="shared" si="24"/>
        <v>74</v>
      </c>
      <c r="K142" s="4">
        <f t="shared" si="20"/>
        <v>6.7272727272727275</v>
      </c>
      <c r="L142" s="1">
        <v>0</v>
      </c>
      <c r="M142" s="1">
        <v>0</v>
      </c>
      <c r="N142" s="1">
        <v>5</v>
      </c>
      <c r="O142" s="1">
        <v>1</v>
      </c>
      <c r="P142" s="5">
        <f t="shared" si="21"/>
        <v>11.090909090909092</v>
      </c>
      <c r="Q142" s="4">
        <f t="shared" si="22"/>
        <v>0</v>
      </c>
    </row>
    <row r="143" spans="1:17" x14ac:dyDescent="0.2">
      <c r="A143" s="3">
        <v>142</v>
      </c>
      <c r="B143" s="1" t="s">
        <v>165</v>
      </c>
      <c r="C143" s="1" t="s">
        <v>157</v>
      </c>
      <c r="D143" s="1">
        <v>6</v>
      </c>
      <c r="E143" s="1">
        <v>148</v>
      </c>
      <c r="F143" s="1">
        <v>13</v>
      </c>
      <c r="G143" s="1">
        <v>6</v>
      </c>
      <c r="H143" s="3">
        <f t="shared" si="25"/>
        <v>60</v>
      </c>
      <c r="I143" s="5">
        <f t="shared" si="23"/>
        <v>10</v>
      </c>
      <c r="J143" s="3">
        <f t="shared" si="24"/>
        <v>88</v>
      </c>
      <c r="K143" s="4">
        <f t="shared" si="20"/>
        <v>14.666666666666666</v>
      </c>
      <c r="L143" s="1">
        <v>0</v>
      </c>
      <c r="M143" s="1">
        <v>0</v>
      </c>
      <c r="N143" s="1">
        <v>2</v>
      </c>
      <c r="O143" s="1">
        <v>0</v>
      </c>
      <c r="P143" s="5">
        <f t="shared" si="21"/>
        <v>24.666666666666668</v>
      </c>
      <c r="Q143" s="4">
        <f t="shared" si="22"/>
        <v>0</v>
      </c>
    </row>
    <row r="144" spans="1:17" x14ac:dyDescent="0.2">
      <c r="A144" s="3">
        <v>143</v>
      </c>
      <c r="B144" s="1" t="s">
        <v>165</v>
      </c>
      <c r="C144" s="1" t="s">
        <v>158</v>
      </c>
      <c r="D144" s="1">
        <v>4</v>
      </c>
      <c r="E144" s="1">
        <v>3</v>
      </c>
      <c r="F144" s="1">
        <v>0</v>
      </c>
      <c r="G144" s="1">
        <v>0</v>
      </c>
      <c r="H144" s="3">
        <f t="shared" si="25"/>
        <v>3</v>
      </c>
      <c r="I144" s="5">
        <f t="shared" si="23"/>
        <v>0.75</v>
      </c>
      <c r="J144" s="3">
        <f t="shared" si="24"/>
        <v>0</v>
      </c>
      <c r="K144" s="4">
        <f t="shared" si="20"/>
        <v>0</v>
      </c>
      <c r="L144" s="1">
        <v>5</v>
      </c>
      <c r="M144" s="1">
        <v>17</v>
      </c>
      <c r="N144" s="1">
        <v>2</v>
      </c>
      <c r="O144" s="1">
        <v>0</v>
      </c>
      <c r="P144" s="5">
        <f t="shared" si="21"/>
        <v>0.75</v>
      </c>
      <c r="Q144" s="4">
        <f t="shared" si="22"/>
        <v>4.25</v>
      </c>
    </row>
    <row r="145" spans="1:17" x14ac:dyDescent="0.2">
      <c r="A145" s="3">
        <v>144</v>
      </c>
      <c r="B145" s="1" t="s">
        <v>165</v>
      </c>
      <c r="C145" s="1" t="s">
        <v>159</v>
      </c>
      <c r="D145" s="1">
        <v>6</v>
      </c>
      <c r="E145" s="1">
        <v>52</v>
      </c>
      <c r="F145" s="1">
        <v>6</v>
      </c>
      <c r="G145" s="1">
        <v>1</v>
      </c>
      <c r="H145" s="3">
        <f t="shared" si="25"/>
        <v>22</v>
      </c>
      <c r="I145" s="5">
        <f t="shared" si="23"/>
        <v>3.6666666666666665</v>
      </c>
      <c r="J145" s="3">
        <f t="shared" si="24"/>
        <v>30</v>
      </c>
      <c r="K145" s="4">
        <f t="shared" si="20"/>
        <v>5</v>
      </c>
      <c r="L145" s="1">
        <v>0</v>
      </c>
      <c r="M145" s="1">
        <v>0</v>
      </c>
      <c r="N145" s="1">
        <v>5</v>
      </c>
      <c r="O145" s="1">
        <v>0</v>
      </c>
      <c r="P145" s="5">
        <f t="shared" si="21"/>
        <v>8.6666666666666661</v>
      </c>
      <c r="Q145" s="4">
        <f t="shared" si="22"/>
        <v>0</v>
      </c>
    </row>
    <row r="146" spans="1:17" x14ac:dyDescent="0.2">
      <c r="A146" s="3">
        <v>145</v>
      </c>
      <c r="B146" s="1" t="s">
        <v>165</v>
      </c>
      <c r="C146" s="1" t="s">
        <v>160</v>
      </c>
      <c r="D146" s="1">
        <v>9</v>
      </c>
      <c r="E146" s="1">
        <v>87</v>
      </c>
      <c r="F146" s="1">
        <v>2</v>
      </c>
      <c r="G146" s="1">
        <v>3</v>
      </c>
      <c r="H146" s="3">
        <f t="shared" si="25"/>
        <v>61</v>
      </c>
      <c r="I146" s="5">
        <f t="shared" si="23"/>
        <v>6.7777777777777777</v>
      </c>
      <c r="J146" s="3">
        <f t="shared" si="24"/>
        <v>26</v>
      </c>
      <c r="K146" s="4">
        <f t="shared" si="20"/>
        <v>2.8888888888888888</v>
      </c>
      <c r="L146" s="1">
        <v>0</v>
      </c>
      <c r="M146" s="1">
        <v>6</v>
      </c>
      <c r="N146" s="1">
        <v>3</v>
      </c>
      <c r="O146" s="1">
        <v>0</v>
      </c>
      <c r="P146" s="5">
        <f t="shared" si="21"/>
        <v>9.6666666666666661</v>
      </c>
      <c r="Q146" s="4">
        <f t="shared" si="22"/>
        <v>0.66666666666666663</v>
      </c>
    </row>
    <row r="147" spans="1:17" x14ac:dyDescent="0.2">
      <c r="A147" s="3">
        <v>146</v>
      </c>
      <c r="B147" s="1" t="s">
        <v>165</v>
      </c>
      <c r="C147" s="1" t="s">
        <v>161</v>
      </c>
      <c r="D147" s="1">
        <v>2</v>
      </c>
      <c r="E147" s="1">
        <v>18</v>
      </c>
      <c r="F147" s="1">
        <v>3</v>
      </c>
      <c r="G147" s="1">
        <v>0</v>
      </c>
      <c r="H147" s="3">
        <f t="shared" si="25"/>
        <v>6</v>
      </c>
      <c r="I147" s="5">
        <f t="shared" si="23"/>
        <v>3</v>
      </c>
      <c r="J147" s="3">
        <f t="shared" si="24"/>
        <v>12</v>
      </c>
      <c r="K147" s="4">
        <f t="shared" si="20"/>
        <v>6</v>
      </c>
      <c r="L147" s="1">
        <v>1</v>
      </c>
      <c r="M147" s="1">
        <v>12</v>
      </c>
      <c r="N147" s="1">
        <v>0</v>
      </c>
      <c r="O147" s="1">
        <v>0</v>
      </c>
      <c r="P147" s="5">
        <f t="shared" si="21"/>
        <v>9</v>
      </c>
      <c r="Q147" s="4">
        <f t="shared" si="22"/>
        <v>6</v>
      </c>
    </row>
    <row r="148" spans="1:17" x14ac:dyDescent="0.2">
      <c r="A148" s="3">
        <v>147</v>
      </c>
      <c r="B148" s="1" t="s">
        <v>165</v>
      </c>
      <c r="C148" s="1" t="s">
        <v>162</v>
      </c>
      <c r="D148" s="1">
        <v>1</v>
      </c>
      <c r="E148" s="1">
        <v>0</v>
      </c>
      <c r="F148" s="1">
        <v>0</v>
      </c>
      <c r="G148" s="1">
        <v>0</v>
      </c>
      <c r="H148" s="3">
        <f t="shared" si="25"/>
        <v>0</v>
      </c>
      <c r="I148" s="5">
        <f t="shared" si="23"/>
        <v>0</v>
      </c>
      <c r="J148" s="3">
        <f t="shared" si="24"/>
        <v>0</v>
      </c>
      <c r="K148" s="4">
        <f t="shared" si="20"/>
        <v>0</v>
      </c>
      <c r="L148" s="1">
        <v>0</v>
      </c>
      <c r="M148" s="1">
        <v>11</v>
      </c>
      <c r="N148" s="1">
        <v>0</v>
      </c>
      <c r="O148" s="1">
        <v>0</v>
      </c>
      <c r="P148" s="5">
        <f t="shared" si="21"/>
        <v>0</v>
      </c>
      <c r="Q148" s="4">
        <f t="shared" si="22"/>
        <v>11</v>
      </c>
    </row>
    <row r="149" spans="1:17" x14ac:dyDescent="0.2">
      <c r="A149" s="3">
        <v>148</v>
      </c>
      <c r="B149" s="1" t="s">
        <v>165</v>
      </c>
      <c r="C149" s="1" t="s">
        <v>163</v>
      </c>
      <c r="D149" s="1">
        <v>1</v>
      </c>
      <c r="E149" s="1">
        <v>0</v>
      </c>
      <c r="F149" s="1">
        <v>0</v>
      </c>
      <c r="G149" s="1">
        <v>0</v>
      </c>
      <c r="H149" s="3">
        <f t="shared" si="25"/>
        <v>0</v>
      </c>
      <c r="I149" s="5">
        <f t="shared" si="23"/>
        <v>0</v>
      </c>
      <c r="J149" s="3">
        <f t="shared" si="24"/>
        <v>0</v>
      </c>
      <c r="K149" s="4">
        <f t="shared" si="20"/>
        <v>0</v>
      </c>
      <c r="L149" s="1">
        <v>0</v>
      </c>
      <c r="M149" s="1">
        <v>7</v>
      </c>
      <c r="N149" s="1">
        <v>0</v>
      </c>
      <c r="O149" s="1">
        <v>0</v>
      </c>
      <c r="P149" s="5">
        <f t="shared" si="21"/>
        <v>0</v>
      </c>
      <c r="Q149" s="4">
        <f t="shared" si="22"/>
        <v>7</v>
      </c>
    </row>
    <row r="150" spans="1:17" x14ac:dyDescent="0.2">
      <c r="A150" s="3">
        <v>149</v>
      </c>
      <c r="B150" s="1" t="s">
        <v>165</v>
      </c>
      <c r="C150" s="1" t="s">
        <v>164</v>
      </c>
      <c r="D150" s="1">
        <v>1</v>
      </c>
      <c r="E150" s="1">
        <v>0</v>
      </c>
      <c r="F150" s="1">
        <v>0</v>
      </c>
      <c r="G150" s="1">
        <v>0</v>
      </c>
      <c r="H150" s="3">
        <f t="shared" si="25"/>
        <v>0</v>
      </c>
      <c r="I150" s="5">
        <f t="shared" si="23"/>
        <v>0</v>
      </c>
      <c r="J150" s="3">
        <f t="shared" si="24"/>
        <v>0</v>
      </c>
      <c r="K150" s="4">
        <f t="shared" si="20"/>
        <v>0</v>
      </c>
      <c r="L150" s="1">
        <v>0</v>
      </c>
      <c r="M150" s="1">
        <v>0</v>
      </c>
      <c r="N150" s="1">
        <v>0</v>
      </c>
      <c r="O150" s="1">
        <v>0</v>
      </c>
      <c r="P150" s="5">
        <f t="shared" si="21"/>
        <v>0</v>
      </c>
      <c r="Q150" s="4">
        <f t="shared" si="2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863C-7E7B-6845-9E0E-CD9BD95D4C30}">
  <dimension ref="A1:H121"/>
  <sheetViews>
    <sheetView workbookViewId="0">
      <selection sqref="A1:H21"/>
    </sheetView>
  </sheetViews>
  <sheetFormatPr baseColWidth="10" defaultRowHeight="16" x14ac:dyDescent="0.2"/>
  <cols>
    <col min="6" max="6" width="11.33203125" bestFit="1" customWidth="1"/>
  </cols>
  <sheetData>
    <row r="1" spans="1:8" x14ac:dyDescent="0.2">
      <c r="A1" t="s">
        <v>0</v>
      </c>
      <c r="B1" t="s">
        <v>167</v>
      </c>
      <c r="C1" s="1" t="s">
        <v>169</v>
      </c>
      <c r="D1" s="1" t="s">
        <v>170</v>
      </c>
      <c r="E1" s="1" t="s">
        <v>24</v>
      </c>
      <c r="F1" s="1" t="s">
        <v>207</v>
      </c>
      <c r="G1" s="1" t="s">
        <v>208</v>
      </c>
      <c r="H1" s="1" t="s">
        <v>206</v>
      </c>
    </row>
    <row r="2" spans="1:8" x14ac:dyDescent="0.2">
      <c r="A2">
        <v>1</v>
      </c>
      <c r="B2" t="s">
        <v>104</v>
      </c>
      <c r="C2">
        <f>'Match Data'!I2-'Match Data'!I3</f>
        <v>7</v>
      </c>
      <c r="D2">
        <f>'Match Data'!J2-'Match Data'!J3</f>
        <v>-5</v>
      </c>
      <c r="E2">
        <f>'Match Data'!K2-'Match Data'!K3</f>
        <v>-2</v>
      </c>
      <c r="F2" s="6">
        <v>22.472222222222221</v>
      </c>
      <c r="G2" s="6">
        <v>-4.5168067226890685</v>
      </c>
      <c r="H2">
        <v>-9</v>
      </c>
    </row>
    <row r="3" spans="1:8" x14ac:dyDescent="0.2">
      <c r="A3">
        <v>1</v>
      </c>
      <c r="B3" t="s">
        <v>23</v>
      </c>
      <c r="C3">
        <f>'Match Data'!I3-'Match Data'!I2</f>
        <v>-7</v>
      </c>
      <c r="D3">
        <f>'Match Data'!J3-'Match Data'!J2</f>
        <v>5</v>
      </c>
      <c r="E3">
        <f>'Match Data'!K3-'Match Data'!K2</f>
        <v>2</v>
      </c>
      <c r="F3" s="6">
        <v>-22.472222222222221</v>
      </c>
      <c r="G3" s="6">
        <v>4.5168067226890685</v>
      </c>
      <c r="H3">
        <v>9</v>
      </c>
    </row>
    <row r="4" spans="1:8" x14ac:dyDescent="0.2">
      <c r="A4">
        <v>2</v>
      </c>
      <c r="B4" t="s">
        <v>64</v>
      </c>
      <c r="C4">
        <f>'Match Data'!I4-'Match Data'!I5</f>
        <v>5</v>
      </c>
      <c r="D4">
        <f>'Match Data'!J4-'Match Data'!J5</f>
        <v>2</v>
      </c>
      <c r="E4">
        <f>'Match Data'!K4-'Match Data'!K5</f>
        <v>-31</v>
      </c>
      <c r="F4" s="6">
        <v>18.035714285714285</v>
      </c>
      <c r="G4" s="6">
        <v>9.4542772861356923</v>
      </c>
      <c r="H4">
        <v>18</v>
      </c>
    </row>
    <row r="5" spans="1:8" x14ac:dyDescent="0.2">
      <c r="A5">
        <v>2</v>
      </c>
      <c r="B5" t="s">
        <v>47</v>
      </c>
      <c r="C5">
        <f t="shared" ref="C5:E5" si="0">-1*C4</f>
        <v>-5</v>
      </c>
      <c r="D5">
        <f t="shared" si="0"/>
        <v>-2</v>
      </c>
      <c r="E5">
        <f t="shared" si="0"/>
        <v>31</v>
      </c>
      <c r="F5" s="6">
        <v>-18.035714285714285</v>
      </c>
      <c r="G5" s="6">
        <v>-9.4542772861356923</v>
      </c>
      <c r="H5">
        <v>-18</v>
      </c>
    </row>
    <row r="6" spans="1:8" x14ac:dyDescent="0.2">
      <c r="A6">
        <v>3</v>
      </c>
      <c r="B6" t="s">
        <v>88</v>
      </c>
      <c r="C6">
        <f>'Match Data'!I6-'Match Data'!I7</f>
        <v>1</v>
      </c>
      <c r="D6">
        <f>'Match Data'!J6-'Match Data'!J7</f>
        <v>-1</v>
      </c>
      <c r="E6">
        <f>'Match Data'!K6-'Match Data'!K7</f>
        <v>3</v>
      </c>
      <c r="F6" s="6">
        <v>4.3571428571428577</v>
      </c>
      <c r="G6" s="6">
        <v>9.9705014749262659</v>
      </c>
      <c r="H6">
        <v>18</v>
      </c>
    </row>
    <row r="7" spans="1:8" x14ac:dyDescent="0.2">
      <c r="A7">
        <v>3</v>
      </c>
      <c r="B7" t="s">
        <v>145</v>
      </c>
      <c r="C7">
        <f>'Match Data'!I7-'Match Data'!I6</f>
        <v>-1</v>
      </c>
      <c r="D7">
        <f>'Match Data'!J7-'Match Data'!J6</f>
        <v>1</v>
      </c>
      <c r="E7">
        <f>'Match Data'!K7-'Match Data'!K6</f>
        <v>-3</v>
      </c>
      <c r="F7" s="6">
        <v>-4.3571428571428577</v>
      </c>
      <c r="G7" s="6">
        <v>-9.9705014749262659</v>
      </c>
      <c r="H7">
        <v>-18</v>
      </c>
    </row>
    <row r="8" spans="1:8" x14ac:dyDescent="0.2">
      <c r="A8">
        <v>4</v>
      </c>
      <c r="B8" t="s">
        <v>165</v>
      </c>
      <c r="C8">
        <f>'Match Data'!I8-'Match Data'!I9</f>
        <v>5</v>
      </c>
      <c r="D8">
        <f>'Match Data'!J8-'Match Data'!J9</f>
        <v>2</v>
      </c>
      <c r="E8">
        <f>'Match Data'!K8-'Match Data'!K9</f>
        <v>-30</v>
      </c>
      <c r="F8" s="6">
        <v>113.11111111111111</v>
      </c>
      <c r="G8" s="6">
        <v>29.517543859649109</v>
      </c>
      <c r="H8">
        <v>43</v>
      </c>
    </row>
    <row r="9" spans="1:8" x14ac:dyDescent="0.2">
      <c r="A9">
        <v>4</v>
      </c>
      <c r="B9" t="s">
        <v>124</v>
      </c>
      <c r="C9">
        <f>'Match Data'!I9-'Match Data'!I8</f>
        <v>-5</v>
      </c>
      <c r="D9">
        <f>'Match Data'!J9-'Match Data'!J8</f>
        <v>-2</v>
      </c>
      <c r="E9">
        <f>'Match Data'!K9-'Match Data'!K8</f>
        <v>30</v>
      </c>
      <c r="F9" s="6">
        <v>-113.11111111111111</v>
      </c>
      <c r="G9" s="6">
        <v>-29.517543859649109</v>
      </c>
      <c r="H9">
        <v>-43</v>
      </c>
    </row>
    <row r="10" spans="1:8" x14ac:dyDescent="0.2">
      <c r="A10">
        <v>5</v>
      </c>
      <c r="B10" t="s">
        <v>23</v>
      </c>
      <c r="C10">
        <f>'Match Data'!I10-'Match Data'!I11</f>
        <v>-2</v>
      </c>
      <c r="D10">
        <f>'Match Data'!J10-'Match Data'!J11</f>
        <v>-3</v>
      </c>
      <c r="E10">
        <f>'Match Data'!K10-'Match Data'!K11</f>
        <v>29</v>
      </c>
      <c r="F10" s="6">
        <v>7.3333333333333357</v>
      </c>
      <c r="G10" s="6">
        <v>3.9355742296918663</v>
      </c>
      <c r="H10">
        <v>6</v>
      </c>
    </row>
    <row r="11" spans="1:8" x14ac:dyDescent="0.2">
      <c r="A11">
        <v>5</v>
      </c>
      <c r="B11" t="s">
        <v>88</v>
      </c>
      <c r="C11">
        <f>'Match Data'!I11-'Match Data'!I10</f>
        <v>2</v>
      </c>
      <c r="D11">
        <f>'Match Data'!J11-'Match Data'!J10</f>
        <v>3</v>
      </c>
      <c r="E11">
        <f>'Match Data'!K11-'Match Data'!K10</f>
        <v>-29</v>
      </c>
      <c r="F11" s="6">
        <v>-7.3333333333333357</v>
      </c>
      <c r="G11" s="6">
        <v>-3.9355742296918663</v>
      </c>
      <c r="H11">
        <v>-6</v>
      </c>
    </row>
    <row r="12" spans="1:8" x14ac:dyDescent="0.2">
      <c r="A12">
        <v>6</v>
      </c>
      <c r="B12" t="s">
        <v>124</v>
      </c>
      <c r="C12">
        <f>'Match Data'!I12-'Match Data'!I13</f>
        <v>4</v>
      </c>
      <c r="D12">
        <f>'Match Data'!J12-'Match Data'!J13</f>
        <v>4</v>
      </c>
      <c r="E12">
        <f>'Match Data'!K12-'Match Data'!K13</f>
        <v>53</v>
      </c>
      <c r="F12" s="6">
        <v>15.600000000000001</v>
      </c>
      <c r="G12" s="6">
        <v>-23.676012461059202</v>
      </c>
      <c r="H12">
        <v>-24</v>
      </c>
    </row>
    <row r="13" spans="1:8" x14ac:dyDescent="0.2">
      <c r="A13">
        <v>6</v>
      </c>
      <c r="B13" t="s">
        <v>47</v>
      </c>
      <c r="C13">
        <f>'Match Data'!I13-'Match Data'!I12</f>
        <v>-4</v>
      </c>
      <c r="D13">
        <f>'Match Data'!J13-'Match Data'!J12</f>
        <v>-4</v>
      </c>
      <c r="E13">
        <f>'Match Data'!K13-'Match Data'!K12</f>
        <v>-53</v>
      </c>
      <c r="F13" s="6">
        <v>-15.600000000000001</v>
      </c>
      <c r="G13" s="6">
        <v>23.676012461059202</v>
      </c>
      <c r="H13">
        <v>24</v>
      </c>
    </row>
    <row r="14" spans="1:8" x14ac:dyDescent="0.2">
      <c r="A14">
        <v>7</v>
      </c>
      <c r="B14" t="s">
        <v>165</v>
      </c>
      <c r="C14">
        <f>'Match Data'!I14-'Match Data'!I15</f>
        <v>3</v>
      </c>
      <c r="D14">
        <f>'Match Data'!J14-'Match Data'!J15</f>
        <v>-5</v>
      </c>
      <c r="E14">
        <f>'Match Data'!K14-'Match Data'!K15</f>
        <v>22</v>
      </c>
      <c r="F14" s="6">
        <v>-1.5972222222222214</v>
      </c>
      <c r="G14" s="6">
        <v>3.3333333333333144</v>
      </c>
      <c r="H14">
        <v>4</v>
      </c>
    </row>
    <row r="15" spans="1:8" x14ac:dyDescent="0.2">
      <c r="A15">
        <v>7</v>
      </c>
      <c r="B15" t="s">
        <v>104</v>
      </c>
      <c r="C15">
        <f>'Match Data'!I15-'Match Data'!I14</f>
        <v>-3</v>
      </c>
      <c r="D15">
        <f>'Match Data'!J15-'Match Data'!J14</f>
        <v>5</v>
      </c>
      <c r="E15">
        <f>'Match Data'!K15-'Match Data'!K14</f>
        <v>-22</v>
      </c>
      <c r="F15" s="6">
        <v>1.5972222222222214</v>
      </c>
      <c r="G15" s="6">
        <v>-3.3333333333333144</v>
      </c>
      <c r="H15">
        <v>-4</v>
      </c>
    </row>
    <row r="16" spans="1:8" x14ac:dyDescent="0.2">
      <c r="A16">
        <v>8</v>
      </c>
      <c r="B16" t="s">
        <v>145</v>
      </c>
      <c r="C16">
        <f>'Match Data'!I16-'Match Data'!I17</f>
        <v>4</v>
      </c>
      <c r="D16">
        <f>'Match Data'!J16-'Match Data'!J17</f>
        <v>-1</v>
      </c>
      <c r="E16">
        <f>'Match Data'!K16-'Match Data'!K17</f>
        <v>-6</v>
      </c>
      <c r="F16" s="6">
        <v>11</v>
      </c>
      <c r="G16" s="6">
        <v>2.2767462422634992</v>
      </c>
      <c r="H16">
        <v>11</v>
      </c>
    </row>
    <row r="17" spans="1:8" x14ac:dyDescent="0.2">
      <c r="A17">
        <v>8</v>
      </c>
      <c r="B17" t="s">
        <v>64</v>
      </c>
      <c r="C17">
        <f>'Match Data'!I17-'Match Data'!I16</f>
        <v>-4</v>
      </c>
      <c r="D17">
        <f>'Match Data'!J17-'Match Data'!J16</f>
        <v>1</v>
      </c>
      <c r="E17">
        <f>'Match Data'!K17-'Match Data'!K16</f>
        <v>6</v>
      </c>
      <c r="F17" s="6">
        <v>-11</v>
      </c>
      <c r="G17" s="6">
        <v>-2.2767462422634992</v>
      </c>
      <c r="H17">
        <v>-11</v>
      </c>
    </row>
    <row r="18" spans="1:8" x14ac:dyDescent="0.2">
      <c r="A18">
        <v>9</v>
      </c>
      <c r="B18" t="s">
        <v>104</v>
      </c>
      <c r="C18">
        <f>'Match Data'!I18-'Match Data'!I19</f>
        <v>1</v>
      </c>
      <c r="D18">
        <f>'Match Data'!J18-'Match Data'!J19</f>
        <v>-3</v>
      </c>
      <c r="E18">
        <f>'Match Data'!K18-'Match Data'!K19</f>
        <v>13</v>
      </c>
      <c r="F18" s="6">
        <v>-37.285714285714285</v>
      </c>
      <c r="G18" s="6">
        <v>-0.83333333333334281</v>
      </c>
      <c r="H18">
        <v>-1</v>
      </c>
    </row>
    <row r="19" spans="1:8" x14ac:dyDescent="0.2">
      <c r="A19">
        <v>9</v>
      </c>
      <c r="B19" t="s">
        <v>47</v>
      </c>
      <c r="C19">
        <f>'Match Data'!I19-'Match Data'!I18</f>
        <v>-1</v>
      </c>
      <c r="D19">
        <f>'Match Data'!J19-'Match Data'!J18</f>
        <v>3</v>
      </c>
      <c r="E19">
        <f>'Match Data'!K19-'Match Data'!K18</f>
        <v>-13</v>
      </c>
      <c r="F19" s="6">
        <v>37.285714285714285</v>
      </c>
      <c r="G19" s="6">
        <v>0.83333333333334281</v>
      </c>
      <c r="H19">
        <v>1</v>
      </c>
    </row>
    <row r="20" spans="1:8" x14ac:dyDescent="0.2">
      <c r="A20">
        <v>10</v>
      </c>
      <c r="B20" t="s">
        <v>88</v>
      </c>
      <c r="C20">
        <f>'Match Data'!I20-'Match Data'!I21</f>
        <v>-2</v>
      </c>
      <c r="D20">
        <f>'Match Data'!J20-'Match Data'!J21</f>
        <v>1</v>
      </c>
      <c r="E20">
        <f>'Match Data'!K20-'Match Data'!K21</f>
        <v>1</v>
      </c>
      <c r="F20" s="6">
        <v>-10.55</v>
      </c>
      <c r="G20" s="6">
        <v>-6.929824561403521</v>
      </c>
      <c r="H20">
        <v>-13</v>
      </c>
    </row>
    <row r="21" spans="1:8" x14ac:dyDescent="0.2">
      <c r="A21">
        <v>10</v>
      </c>
      <c r="B21" t="s">
        <v>165</v>
      </c>
      <c r="C21">
        <f>'Match Data'!I21-'Match Data'!I20</f>
        <v>2</v>
      </c>
      <c r="D21">
        <f>'Match Data'!J21-'Match Data'!J20</f>
        <v>-1</v>
      </c>
      <c r="E21">
        <f>'Match Data'!K21-'Match Data'!K20</f>
        <v>-1</v>
      </c>
      <c r="F21" s="6">
        <v>10.55</v>
      </c>
      <c r="G21" s="6">
        <v>6.929824561403521</v>
      </c>
      <c r="H21">
        <v>13</v>
      </c>
    </row>
    <row r="22" spans="1:8" x14ac:dyDescent="0.2">
      <c r="A22">
        <v>11</v>
      </c>
      <c r="B22" t="s">
        <v>145</v>
      </c>
      <c r="C22">
        <f>'Match Data'!I22-'Match Data'!I23</f>
        <v>6</v>
      </c>
      <c r="D22">
        <f>'Match Data'!J22-'Match Data'!J23</f>
        <v>-7</v>
      </c>
      <c r="E22">
        <f>'Match Data'!K22-'Match Data'!K23</f>
        <v>-1</v>
      </c>
      <c r="F22" s="6">
        <v>-21.25</v>
      </c>
      <c r="G22" s="6">
        <v>-15.833333333333343</v>
      </c>
      <c r="H22">
        <v>-19</v>
      </c>
    </row>
    <row r="23" spans="1:8" x14ac:dyDescent="0.2">
      <c r="A23">
        <v>11</v>
      </c>
      <c r="B23" t="s">
        <v>124</v>
      </c>
      <c r="C23">
        <f>'Match Data'!I23-'Match Data'!I22</f>
        <v>-6</v>
      </c>
      <c r="D23">
        <f>'Match Data'!J23-'Match Data'!J22</f>
        <v>7</v>
      </c>
      <c r="E23">
        <f>'Match Data'!K23-'Match Data'!K22</f>
        <v>1</v>
      </c>
      <c r="F23" s="6">
        <v>21.25</v>
      </c>
      <c r="G23" s="6">
        <v>15.833333333333343</v>
      </c>
      <c r="H23">
        <v>19</v>
      </c>
    </row>
    <row r="24" spans="1:8" x14ac:dyDescent="0.2">
      <c r="A24">
        <v>12</v>
      </c>
      <c r="B24" t="s">
        <v>64</v>
      </c>
      <c r="C24">
        <f>'Match Data'!I24-'Match Data'!I25</f>
        <v>4</v>
      </c>
      <c r="D24">
        <f>'Match Data'!J24-'Match Data'!J25</f>
        <v>1</v>
      </c>
      <c r="E24">
        <f>'Match Data'!K24-'Match Data'!K25</f>
        <v>-18</v>
      </c>
      <c r="F24" s="6">
        <v>-10.457142857142859</v>
      </c>
      <c r="G24" s="6">
        <v>3.3333333333333144</v>
      </c>
      <c r="H24">
        <v>4</v>
      </c>
    </row>
    <row r="25" spans="1:8" x14ac:dyDescent="0.2">
      <c r="A25">
        <v>12</v>
      </c>
      <c r="B25" t="s">
        <v>23</v>
      </c>
      <c r="C25">
        <f>'Match Data'!I25-'Match Data'!I24</f>
        <v>-4</v>
      </c>
      <c r="D25">
        <f>'Match Data'!J25-'Match Data'!J24</f>
        <v>-1</v>
      </c>
      <c r="E25">
        <f>'Match Data'!K25-'Match Data'!K24</f>
        <v>18</v>
      </c>
      <c r="F25" s="6">
        <v>10.457142857142859</v>
      </c>
      <c r="G25" s="6">
        <v>-3.3333333333333144</v>
      </c>
      <c r="H25">
        <v>-4</v>
      </c>
    </row>
    <row r="26" spans="1:8" x14ac:dyDescent="0.2">
      <c r="A26">
        <v>13</v>
      </c>
      <c r="B26" t="s">
        <v>88</v>
      </c>
      <c r="C26">
        <f>'Match Data'!I26-'Match Data'!I27</f>
        <v>1</v>
      </c>
      <c r="D26">
        <f>'Match Data'!J26-'Match Data'!J27</f>
        <v>10</v>
      </c>
      <c r="E26">
        <f>'Match Data'!K26-'Match Data'!K27</f>
        <v>7</v>
      </c>
      <c r="F26" s="6">
        <v>9.3222222222222211</v>
      </c>
      <c r="G26" s="6">
        <v>16.666666666666686</v>
      </c>
      <c r="H26">
        <v>71</v>
      </c>
    </row>
    <row r="27" spans="1:8" x14ac:dyDescent="0.2">
      <c r="A27">
        <v>13</v>
      </c>
      <c r="B27" t="s">
        <v>47</v>
      </c>
      <c r="C27">
        <f>'Match Data'!I27-'Match Data'!I26</f>
        <v>-1</v>
      </c>
      <c r="D27">
        <f>'Match Data'!J27-'Match Data'!J26</f>
        <v>-10</v>
      </c>
      <c r="E27">
        <f>'Match Data'!K27-'Match Data'!K26</f>
        <v>-7</v>
      </c>
      <c r="F27" s="6">
        <v>-9.3222222222222211</v>
      </c>
      <c r="G27" s="6">
        <v>-16.666666666666686</v>
      </c>
      <c r="H27">
        <v>-71</v>
      </c>
    </row>
    <row r="28" spans="1:8" x14ac:dyDescent="0.2">
      <c r="A28">
        <v>14</v>
      </c>
      <c r="B28" t="s">
        <v>104</v>
      </c>
      <c r="C28">
        <f>'Match Data'!I28-'Match Data'!I29</f>
        <v>6</v>
      </c>
      <c r="D28">
        <f>'Match Data'!J28-'Match Data'!J29</f>
        <v>6</v>
      </c>
      <c r="E28">
        <f>'Match Data'!K28-'Match Data'!K29</f>
        <v>-14</v>
      </c>
      <c r="F28" s="6">
        <v>14.625</v>
      </c>
      <c r="G28" s="6">
        <v>38.333333333333343</v>
      </c>
      <c r="H28">
        <v>46</v>
      </c>
    </row>
    <row r="29" spans="1:8" x14ac:dyDescent="0.2">
      <c r="A29">
        <v>14</v>
      </c>
      <c r="B29" t="s">
        <v>145</v>
      </c>
      <c r="C29">
        <f>'Match Data'!I29-'Match Data'!I28</f>
        <v>-6</v>
      </c>
      <c r="D29">
        <f>'Match Data'!J29-'Match Data'!J28</f>
        <v>-6</v>
      </c>
      <c r="E29">
        <f>'Match Data'!K29-'Match Data'!K28</f>
        <v>14</v>
      </c>
      <c r="F29" s="6">
        <v>-14.625</v>
      </c>
      <c r="G29" s="6">
        <v>-38.333333333333343</v>
      </c>
      <c r="H29">
        <v>-46</v>
      </c>
    </row>
    <row r="30" spans="1:8" x14ac:dyDescent="0.2">
      <c r="A30">
        <v>15</v>
      </c>
      <c r="B30" t="s">
        <v>124</v>
      </c>
      <c r="C30">
        <f>'Match Data'!I30-'Match Data'!I31</f>
        <v>0</v>
      </c>
      <c r="D30">
        <f>'Match Data'!J30-'Match Data'!J31</f>
        <v>-2</v>
      </c>
      <c r="E30">
        <f>'Match Data'!K30-'Match Data'!K31</f>
        <v>9</v>
      </c>
      <c r="F30" s="6">
        <v>-34.333333333333336</v>
      </c>
      <c r="G30" s="6">
        <v>-10.914454277286154</v>
      </c>
      <c r="H30">
        <v>-19</v>
      </c>
    </row>
    <row r="31" spans="1:8" x14ac:dyDescent="0.2">
      <c r="A31">
        <v>15</v>
      </c>
      <c r="B31" t="s">
        <v>88</v>
      </c>
      <c r="C31">
        <f>'Match Data'!I31-'Match Data'!I30</f>
        <v>0</v>
      </c>
      <c r="D31">
        <f>'Match Data'!J31-'Match Data'!J30</f>
        <v>2</v>
      </c>
      <c r="E31">
        <f>'Match Data'!K31-'Match Data'!K30</f>
        <v>-9</v>
      </c>
      <c r="F31" s="6">
        <v>34.333333333333336</v>
      </c>
      <c r="G31" s="6">
        <v>10.914454277286154</v>
      </c>
      <c r="H31">
        <v>19</v>
      </c>
    </row>
    <row r="32" spans="1:8" x14ac:dyDescent="0.2">
      <c r="A32">
        <v>16</v>
      </c>
      <c r="B32" t="s">
        <v>64</v>
      </c>
      <c r="C32">
        <f>'Match Data'!I32-'Match Data'!I33</f>
        <v>-1</v>
      </c>
      <c r="D32">
        <f>'Match Data'!J32-'Match Data'!J33</f>
        <v>9</v>
      </c>
      <c r="E32">
        <f>'Match Data'!K32-'Match Data'!K33</f>
        <v>-35</v>
      </c>
      <c r="F32" s="6">
        <v>19.833333333333329</v>
      </c>
      <c r="G32" s="6">
        <v>12.5</v>
      </c>
      <c r="H32">
        <v>15</v>
      </c>
    </row>
    <row r="33" spans="1:8" x14ac:dyDescent="0.2">
      <c r="A33">
        <v>16</v>
      </c>
      <c r="B33" t="s">
        <v>165</v>
      </c>
      <c r="C33">
        <f>'Match Data'!I33-'Match Data'!I32</f>
        <v>1</v>
      </c>
      <c r="D33">
        <f>'Match Data'!J33-'Match Data'!J32</f>
        <v>-9</v>
      </c>
      <c r="E33">
        <f>'Match Data'!K33-'Match Data'!K32</f>
        <v>35</v>
      </c>
      <c r="F33" s="6">
        <v>-19.833333333333329</v>
      </c>
      <c r="G33" s="6">
        <v>-12.5</v>
      </c>
      <c r="H33">
        <v>-15</v>
      </c>
    </row>
    <row r="34" spans="1:8" x14ac:dyDescent="0.2">
      <c r="A34">
        <v>17</v>
      </c>
      <c r="B34" t="s">
        <v>23</v>
      </c>
      <c r="C34">
        <f>'Match Data'!I34-'Match Data'!I35</f>
        <v>15</v>
      </c>
      <c r="D34">
        <f>'Match Data'!J34-'Match Data'!J35</f>
        <v>3</v>
      </c>
      <c r="E34">
        <f>'Match Data'!K34-'Match Data'!K35</f>
        <v>-14</v>
      </c>
      <c r="F34" s="6">
        <v>26.799999999999997</v>
      </c>
      <c r="G34" s="6">
        <v>43.873873873873876</v>
      </c>
      <c r="H34">
        <v>64</v>
      </c>
    </row>
    <row r="35" spans="1:8" x14ac:dyDescent="0.2">
      <c r="A35">
        <v>17</v>
      </c>
      <c r="B35" t="s">
        <v>124</v>
      </c>
      <c r="C35">
        <f>'Match Data'!I35-'Match Data'!I34</f>
        <v>-15</v>
      </c>
      <c r="D35">
        <f>'Match Data'!J35-'Match Data'!J34</f>
        <v>-3</v>
      </c>
      <c r="E35">
        <f>'Match Data'!K35-'Match Data'!K34</f>
        <v>14</v>
      </c>
      <c r="F35" s="6">
        <v>-26.799999999999997</v>
      </c>
      <c r="G35" s="6">
        <v>-43.873873873873876</v>
      </c>
      <c r="H35">
        <v>-64</v>
      </c>
    </row>
    <row r="36" spans="1:8" x14ac:dyDescent="0.2">
      <c r="A36">
        <v>18</v>
      </c>
      <c r="B36" t="s">
        <v>88</v>
      </c>
      <c r="C36">
        <f>'Match Data'!I36-'Match Data'!I37</f>
        <v>7</v>
      </c>
      <c r="D36">
        <f>'Match Data'!J36-'Match Data'!J37</f>
        <v>-3</v>
      </c>
      <c r="E36">
        <f>'Match Data'!K36-'Match Data'!K37</f>
        <v>55</v>
      </c>
      <c r="F36" s="6">
        <v>-98.714285714285722</v>
      </c>
      <c r="G36" s="6">
        <v>-28.893034825870672</v>
      </c>
      <c r="H36">
        <v>-46</v>
      </c>
    </row>
    <row r="37" spans="1:8" x14ac:dyDescent="0.2">
      <c r="A37">
        <v>18</v>
      </c>
      <c r="B37" t="s">
        <v>64</v>
      </c>
      <c r="C37">
        <f>'Match Data'!I37-'Match Data'!I36</f>
        <v>-7</v>
      </c>
      <c r="D37">
        <f>'Match Data'!J37-'Match Data'!J36</f>
        <v>3</v>
      </c>
      <c r="E37">
        <f>'Match Data'!K37-'Match Data'!K36</f>
        <v>-55</v>
      </c>
      <c r="F37" s="6">
        <v>98.714285714285722</v>
      </c>
      <c r="G37" s="6">
        <v>28.893034825870672</v>
      </c>
      <c r="H37">
        <v>46</v>
      </c>
    </row>
    <row r="38" spans="1:8" x14ac:dyDescent="0.2">
      <c r="A38">
        <v>19</v>
      </c>
      <c r="B38" t="s">
        <v>145</v>
      </c>
      <c r="C38">
        <f>'Match Data'!I38-'Match Data'!I39</f>
        <v>1</v>
      </c>
      <c r="D38">
        <f>'Match Data'!J38-'Match Data'!J39</f>
        <v>-1</v>
      </c>
      <c r="E38">
        <f>'Match Data'!K38-'Match Data'!K39</f>
        <v>4</v>
      </c>
      <c r="F38" s="6">
        <v>9.2000000000000028</v>
      </c>
      <c r="G38" s="6">
        <v>17.962962962962962</v>
      </c>
      <c r="H38">
        <v>31</v>
      </c>
    </row>
    <row r="39" spans="1:8" x14ac:dyDescent="0.2">
      <c r="A39">
        <v>19</v>
      </c>
      <c r="B39" t="s">
        <v>47</v>
      </c>
      <c r="C39">
        <f>'Match Data'!I39-'Match Data'!I38</f>
        <v>-1</v>
      </c>
      <c r="D39">
        <f>'Match Data'!J39-'Match Data'!J38</f>
        <v>1</v>
      </c>
      <c r="E39">
        <f>'Match Data'!K39-'Match Data'!K38</f>
        <v>-4</v>
      </c>
      <c r="F39" s="6">
        <v>-9.2000000000000028</v>
      </c>
      <c r="G39" s="6">
        <v>-17.962962962962962</v>
      </c>
      <c r="H39">
        <v>-31</v>
      </c>
    </row>
    <row r="40" spans="1:8" x14ac:dyDescent="0.2">
      <c r="A40">
        <v>20</v>
      </c>
      <c r="B40" t="s">
        <v>165</v>
      </c>
      <c r="C40">
        <f>'Match Data'!I40-'Match Data'!I41</f>
        <v>-8</v>
      </c>
      <c r="D40">
        <f>'Match Data'!J40-'Match Data'!J41</f>
        <v>4</v>
      </c>
      <c r="E40">
        <f>'Match Data'!K40-'Match Data'!K41</f>
        <v>4</v>
      </c>
      <c r="F40" s="6">
        <v>-30.999999999999996</v>
      </c>
      <c r="G40" s="6">
        <v>-3.3333333333333144</v>
      </c>
      <c r="H40">
        <v>-4</v>
      </c>
    </row>
    <row r="41" spans="1:8" x14ac:dyDescent="0.2">
      <c r="A41">
        <v>20</v>
      </c>
      <c r="B41" t="s">
        <v>23</v>
      </c>
      <c r="C41">
        <f>'Match Data'!I41-'Match Data'!I40</f>
        <v>8</v>
      </c>
      <c r="D41">
        <f>'Match Data'!J41-'Match Data'!J40</f>
        <v>-4</v>
      </c>
      <c r="E41">
        <f>'Match Data'!K41-'Match Data'!K40</f>
        <v>-4</v>
      </c>
      <c r="F41" s="6">
        <v>30.999999999999996</v>
      </c>
      <c r="G41" s="6">
        <v>3.3333333333333144</v>
      </c>
      <c r="H41">
        <v>4</v>
      </c>
    </row>
    <row r="42" spans="1:8" x14ac:dyDescent="0.2">
      <c r="A42">
        <v>21</v>
      </c>
      <c r="B42" t="s">
        <v>124</v>
      </c>
      <c r="C42">
        <f>'Match Data'!I42-'Match Data'!I43</f>
        <v>1</v>
      </c>
      <c r="D42">
        <f>'Match Data'!J42-'Match Data'!J43</f>
        <v>-4</v>
      </c>
      <c r="E42">
        <f>'Match Data'!K42-'Match Data'!K43</f>
        <v>21</v>
      </c>
      <c r="F42" s="6">
        <v>0.14285714285714235</v>
      </c>
      <c r="G42" s="6">
        <v>3.2062146892655505</v>
      </c>
      <c r="H42">
        <v>6</v>
      </c>
    </row>
    <row r="43" spans="1:8" x14ac:dyDescent="0.2">
      <c r="A43">
        <v>21</v>
      </c>
      <c r="B43" t="s">
        <v>104</v>
      </c>
      <c r="C43">
        <f>'Match Data'!I43-'Match Data'!I42</f>
        <v>-1</v>
      </c>
      <c r="D43">
        <f>'Match Data'!J43-'Match Data'!J42</f>
        <v>4</v>
      </c>
      <c r="E43">
        <f>'Match Data'!K43-'Match Data'!K42</f>
        <v>-21</v>
      </c>
      <c r="F43" s="6">
        <v>-0.14285714285714235</v>
      </c>
      <c r="G43" s="6">
        <v>-3.2062146892655505</v>
      </c>
      <c r="H43">
        <v>-6</v>
      </c>
    </row>
    <row r="44" spans="1:8" x14ac:dyDescent="0.2">
      <c r="A44">
        <v>22</v>
      </c>
      <c r="B44" t="s">
        <v>47</v>
      </c>
      <c r="C44">
        <f>'Match Data'!I44-'Match Data'!I45</f>
        <v>-1</v>
      </c>
      <c r="D44">
        <f>'Match Data'!J44-'Match Data'!J45</f>
        <v>1</v>
      </c>
      <c r="E44">
        <f>'Match Data'!K44-'Match Data'!K45</f>
        <v>-6</v>
      </c>
      <c r="F44" s="6">
        <v>-0.5</v>
      </c>
      <c r="G44" s="6">
        <v>-3.3333333333333286</v>
      </c>
      <c r="H44">
        <v>-4</v>
      </c>
    </row>
    <row r="45" spans="1:8" x14ac:dyDescent="0.2">
      <c r="A45">
        <v>22</v>
      </c>
      <c r="B45" t="s">
        <v>64</v>
      </c>
      <c r="C45">
        <f>'Match Data'!I45-'Match Data'!I44</f>
        <v>1</v>
      </c>
      <c r="D45">
        <f>'Match Data'!J45-'Match Data'!J44</f>
        <v>-1</v>
      </c>
      <c r="E45">
        <f>'Match Data'!K45-'Match Data'!K44</f>
        <v>6</v>
      </c>
      <c r="F45" s="6">
        <v>0.5</v>
      </c>
      <c r="G45" s="6">
        <v>3.3333333333333286</v>
      </c>
      <c r="H45">
        <v>4</v>
      </c>
    </row>
    <row r="46" spans="1:8" x14ac:dyDescent="0.2">
      <c r="A46">
        <v>23</v>
      </c>
      <c r="B46" t="s">
        <v>104</v>
      </c>
      <c r="C46">
        <f>'Match Data'!I46-'Match Data'!I47</f>
        <v>-3</v>
      </c>
      <c r="D46">
        <f>'Match Data'!J46-'Match Data'!J47</f>
        <v>0</v>
      </c>
      <c r="E46">
        <f>'Match Data'!K46-'Match Data'!K47</f>
        <v>-19</v>
      </c>
      <c r="F46" s="6">
        <v>-3.1000000000000014</v>
      </c>
      <c r="G46" s="6">
        <v>-28.365992414664987</v>
      </c>
      <c r="H46">
        <v>-31</v>
      </c>
    </row>
    <row r="47" spans="1:8" x14ac:dyDescent="0.2">
      <c r="A47">
        <v>23</v>
      </c>
      <c r="B47" t="s">
        <v>165</v>
      </c>
      <c r="C47">
        <f>'Match Data'!I47-'Match Data'!I46</f>
        <v>3</v>
      </c>
      <c r="D47">
        <f>'Match Data'!J47-'Match Data'!J46</f>
        <v>0</v>
      </c>
      <c r="E47">
        <f>'Match Data'!K47-'Match Data'!K46</f>
        <v>19</v>
      </c>
      <c r="F47" s="6">
        <v>3.1000000000000014</v>
      </c>
      <c r="G47" s="6">
        <v>28.365992414664987</v>
      </c>
      <c r="H47">
        <v>31</v>
      </c>
    </row>
    <row r="48" spans="1:8" x14ac:dyDescent="0.2">
      <c r="A48">
        <v>24</v>
      </c>
      <c r="B48" t="s">
        <v>145</v>
      </c>
      <c r="C48">
        <f>'Match Data'!I48-'Match Data'!I49</f>
        <v>0</v>
      </c>
      <c r="D48">
        <f>'Match Data'!J48-'Match Data'!J49</f>
        <v>-1</v>
      </c>
      <c r="E48">
        <f>'Match Data'!K48-'Match Data'!K49</f>
        <v>4</v>
      </c>
      <c r="F48" s="6">
        <v>-15.774999999999999</v>
      </c>
      <c r="G48" s="6">
        <v>-4.5903954802259932</v>
      </c>
      <c r="H48">
        <v>-8</v>
      </c>
    </row>
    <row r="49" spans="1:8" x14ac:dyDescent="0.2">
      <c r="A49">
        <v>24</v>
      </c>
      <c r="B49" t="s">
        <v>23</v>
      </c>
      <c r="C49">
        <f>'Match Data'!I49-'Match Data'!I48</f>
        <v>0</v>
      </c>
      <c r="D49">
        <f>'Match Data'!J49-'Match Data'!J48</f>
        <v>1</v>
      </c>
      <c r="E49">
        <f>'Match Data'!K49-'Match Data'!K48</f>
        <v>-4</v>
      </c>
      <c r="F49" s="6">
        <v>15.774999999999999</v>
      </c>
      <c r="G49" s="6">
        <v>4.5903954802259932</v>
      </c>
      <c r="H49">
        <v>8</v>
      </c>
    </row>
    <row r="50" spans="1:8" x14ac:dyDescent="0.2">
      <c r="A50">
        <v>25</v>
      </c>
      <c r="B50" t="s">
        <v>165</v>
      </c>
      <c r="C50">
        <f>'Match Data'!I50-'Match Data'!I51</f>
        <v>2</v>
      </c>
      <c r="D50">
        <f>'Match Data'!J50-'Match Data'!J51</f>
        <v>-2</v>
      </c>
      <c r="E50">
        <f>'Match Data'!K50-'Match Data'!K51</f>
        <v>17</v>
      </c>
      <c r="F50" s="6">
        <v>10.1</v>
      </c>
      <c r="G50" s="6">
        <v>7.4137931034482847</v>
      </c>
      <c r="H50">
        <v>13</v>
      </c>
    </row>
    <row r="51" spans="1:8" x14ac:dyDescent="0.2">
      <c r="A51">
        <v>25</v>
      </c>
      <c r="B51" t="s">
        <v>64</v>
      </c>
      <c r="C51">
        <f>'Match Data'!I51-'Match Data'!I50</f>
        <v>-2</v>
      </c>
      <c r="D51">
        <f>'Match Data'!J51-'Match Data'!J50</f>
        <v>2</v>
      </c>
      <c r="E51">
        <f>'Match Data'!K51-'Match Data'!K50</f>
        <v>-17</v>
      </c>
      <c r="F51" s="6">
        <v>-10.1</v>
      </c>
      <c r="G51" s="6">
        <v>-7.4137931034482847</v>
      </c>
      <c r="H51">
        <v>-13</v>
      </c>
    </row>
    <row r="52" spans="1:8" x14ac:dyDescent="0.2">
      <c r="A52">
        <v>26</v>
      </c>
      <c r="B52" t="s">
        <v>47</v>
      </c>
      <c r="C52">
        <f>'Match Data'!I52-'Match Data'!I53</f>
        <v>3</v>
      </c>
      <c r="D52">
        <f>'Match Data'!J52-'Match Data'!J53</f>
        <v>7</v>
      </c>
      <c r="E52">
        <f>'Match Data'!K52-'Match Data'!K53</f>
        <v>1</v>
      </c>
      <c r="F52" s="6">
        <v>36.527777777777779</v>
      </c>
      <c r="G52" s="6">
        <v>45.833333333333343</v>
      </c>
      <c r="H52">
        <v>55</v>
      </c>
    </row>
    <row r="53" spans="1:8" x14ac:dyDescent="0.2">
      <c r="A53">
        <v>26</v>
      </c>
      <c r="B53" t="s">
        <v>88</v>
      </c>
      <c r="C53">
        <f>'Match Data'!I53-'Match Data'!I52</f>
        <v>-3</v>
      </c>
      <c r="D53">
        <f>'Match Data'!J53-'Match Data'!J52</f>
        <v>-7</v>
      </c>
      <c r="E53">
        <f>'Match Data'!K53-'Match Data'!K52</f>
        <v>-1</v>
      </c>
      <c r="F53" s="6">
        <v>-36.527777777777779</v>
      </c>
      <c r="G53" s="6">
        <v>-45.833333333333343</v>
      </c>
      <c r="H53">
        <v>-55</v>
      </c>
    </row>
    <row r="54" spans="1:8" x14ac:dyDescent="0.2">
      <c r="A54">
        <v>27</v>
      </c>
      <c r="B54" t="s">
        <v>23</v>
      </c>
      <c r="C54">
        <f>'Match Data'!I54-'Match Data'!I55</f>
        <v>-2</v>
      </c>
      <c r="D54">
        <f>'Match Data'!J54-'Match Data'!J55</f>
        <v>3</v>
      </c>
      <c r="E54">
        <f>'Match Data'!K54-'Match Data'!K55</f>
        <v>-11</v>
      </c>
      <c r="F54" s="6">
        <v>-51.2</v>
      </c>
      <c r="G54" s="6">
        <v>-3.2344632768361521</v>
      </c>
      <c r="H54">
        <v>-6</v>
      </c>
    </row>
    <row r="55" spans="1:8" x14ac:dyDescent="0.2">
      <c r="A55">
        <v>27</v>
      </c>
      <c r="B55" t="s">
        <v>104</v>
      </c>
      <c r="C55">
        <f>'Match Data'!I55-'Match Data'!I54</f>
        <v>2</v>
      </c>
      <c r="D55">
        <f>'Match Data'!J55-'Match Data'!J54</f>
        <v>-3</v>
      </c>
      <c r="E55">
        <f>'Match Data'!K55-'Match Data'!K54</f>
        <v>11</v>
      </c>
      <c r="F55" s="6">
        <v>51.2</v>
      </c>
      <c r="G55" s="6">
        <v>3.2344632768361521</v>
      </c>
      <c r="H55">
        <v>6</v>
      </c>
    </row>
    <row r="56" spans="1:8" x14ac:dyDescent="0.2">
      <c r="A56">
        <v>28</v>
      </c>
      <c r="B56" t="s">
        <v>124</v>
      </c>
      <c r="C56">
        <f>'Match Data'!I56-'Match Data'!I57</f>
        <v>-6</v>
      </c>
      <c r="D56">
        <f>'Match Data'!J56-'Match Data'!J57</f>
        <v>0</v>
      </c>
      <c r="E56">
        <f>'Match Data'!K56-'Match Data'!K57</f>
        <v>13</v>
      </c>
      <c r="F56" s="6">
        <v>1.7619047619047592</v>
      </c>
      <c r="G56" s="6">
        <v>-9.1666666666666572</v>
      </c>
      <c r="H56">
        <v>-11</v>
      </c>
    </row>
    <row r="57" spans="1:8" x14ac:dyDescent="0.2">
      <c r="A57">
        <v>28</v>
      </c>
      <c r="B57" t="s">
        <v>165</v>
      </c>
      <c r="C57">
        <f>'Match Data'!I57-'Match Data'!I56</f>
        <v>6</v>
      </c>
      <c r="D57">
        <f>'Match Data'!J57-'Match Data'!J56</f>
        <v>0</v>
      </c>
      <c r="E57">
        <f>'Match Data'!K57-'Match Data'!K56</f>
        <v>-13</v>
      </c>
      <c r="F57" s="6">
        <v>-1.7619047619047592</v>
      </c>
      <c r="G57" s="6">
        <v>9.1666666666666572</v>
      </c>
      <c r="H57">
        <v>11</v>
      </c>
    </row>
    <row r="58" spans="1:8" x14ac:dyDescent="0.2">
      <c r="A58">
        <v>29</v>
      </c>
      <c r="B58" t="s">
        <v>145</v>
      </c>
      <c r="C58">
        <f>'Match Data'!I58-'Match Data'!I59</f>
        <v>-6</v>
      </c>
      <c r="D58">
        <f>'Match Data'!J58-'Match Data'!J59</f>
        <v>3</v>
      </c>
      <c r="E58">
        <f>'Match Data'!K58-'Match Data'!K59</f>
        <v>5</v>
      </c>
      <c r="F58" s="6">
        <v>-0.25</v>
      </c>
      <c r="G58" s="6">
        <v>-7.2101449275362484</v>
      </c>
      <c r="H58">
        <v>-13</v>
      </c>
    </row>
    <row r="59" spans="1:8" x14ac:dyDescent="0.2">
      <c r="A59">
        <v>29</v>
      </c>
      <c r="B59" t="s">
        <v>88</v>
      </c>
      <c r="C59">
        <f>'Match Data'!I59-'Match Data'!I58</f>
        <v>6</v>
      </c>
      <c r="D59">
        <f>'Match Data'!J59-'Match Data'!J58</f>
        <v>-3</v>
      </c>
      <c r="E59">
        <f>'Match Data'!K59-'Match Data'!K58</f>
        <v>-5</v>
      </c>
      <c r="F59" s="6">
        <v>0.25</v>
      </c>
      <c r="G59" s="6">
        <v>7.2101449275362484</v>
      </c>
      <c r="H59">
        <v>13</v>
      </c>
    </row>
    <row r="60" spans="1:8" x14ac:dyDescent="0.2">
      <c r="A60">
        <v>30</v>
      </c>
      <c r="B60" t="s">
        <v>23</v>
      </c>
      <c r="C60">
        <f>'Match Data'!I60-'Match Data'!I61</f>
        <v>-1</v>
      </c>
      <c r="D60">
        <f>'Match Data'!J60-'Match Data'!J61</f>
        <v>3</v>
      </c>
      <c r="E60">
        <f>'Match Data'!K60-'Match Data'!K61</f>
        <v>-1</v>
      </c>
      <c r="F60" s="6">
        <v>13.149999999999999</v>
      </c>
      <c r="G60" s="6">
        <v>10.833333333333343</v>
      </c>
      <c r="H60">
        <v>13</v>
      </c>
    </row>
    <row r="61" spans="1:8" x14ac:dyDescent="0.2">
      <c r="A61">
        <v>30</v>
      </c>
      <c r="B61" t="s">
        <v>47</v>
      </c>
      <c r="C61">
        <f>'Match Data'!I61-'Match Data'!I60</f>
        <v>1</v>
      </c>
      <c r="D61">
        <f>'Match Data'!J61-'Match Data'!J60</f>
        <v>-3</v>
      </c>
      <c r="E61">
        <f>'Match Data'!K61-'Match Data'!K60</f>
        <v>1</v>
      </c>
      <c r="F61" s="6">
        <v>-13.149999999999999</v>
      </c>
      <c r="G61" s="6">
        <v>-10.833333333333343</v>
      </c>
      <c r="H61">
        <v>-13</v>
      </c>
    </row>
    <row r="62" spans="1:8" x14ac:dyDescent="0.2">
      <c r="A62">
        <v>31</v>
      </c>
      <c r="B62" t="s">
        <v>145</v>
      </c>
      <c r="C62">
        <f>'Match Data'!I62-'Match Data'!I63</f>
        <v>-3</v>
      </c>
      <c r="D62">
        <f>'Match Data'!J62-'Match Data'!J63</f>
        <v>8</v>
      </c>
      <c r="E62">
        <f>'Match Data'!K62-'Match Data'!K63</f>
        <v>-22</v>
      </c>
      <c r="F62" s="6">
        <v>2</v>
      </c>
      <c r="G62" s="6">
        <v>11.666666666666671</v>
      </c>
      <c r="H62">
        <v>14</v>
      </c>
    </row>
    <row r="63" spans="1:8" x14ac:dyDescent="0.2">
      <c r="A63">
        <v>31</v>
      </c>
      <c r="B63" t="s">
        <v>104</v>
      </c>
      <c r="C63">
        <f>'Match Data'!I63-'Match Data'!I62</f>
        <v>3</v>
      </c>
      <c r="D63">
        <f>'Match Data'!J63-'Match Data'!J62</f>
        <v>-8</v>
      </c>
      <c r="E63">
        <f>'Match Data'!K63-'Match Data'!K62</f>
        <v>22</v>
      </c>
      <c r="F63" s="6">
        <v>-2</v>
      </c>
      <c r="G63" s="6">
        <v>-11.666666666666671</v>
      </c>
      <c r="H63">
        <v>-14</v>
      </c>
    </row>
    <row r="64" spans="1:8" x14ac:dyDescent="0.2">
      <c r="A64">
        <v>32</v>
      </c>
      <c r="B64" t="s">
        <v>47</v>
      </c>
      <c r="C64">
        <f>'Match Data'!I64-'Match Data'!I65</f>
        <v>7</v>
      </c>
      <c r="D64">
        <f>'Match Data'!J64-'Match Data'!J65</f>
        <v>1</v>
      </c>
      <c r="E64">
        <f>'Match Data'!K64-'Match Data'!K65</f>
        <v>16</v>
      </c>
      <c r="F64" s="6">
        <v>3.466666666666665</v>
      </c>
      <c r="G64" s="6">
        <v>-12.486515641855448</v>
      </c>
      <c r="H64">
        <v>4</v>
      </c>
    </row>
    <row r="65" spans="1:8" x14ac:dyDescent="0.2">
      <c r="A65">
        <v>32</v>
      </c>
      <c r="B65" t="s">
        <v>124</v>
      </c>
      <c r="C65">
        <f>'Match Data'!I65-'Match Data'!I64</f>
        <v>-7</v>
      </c>
      <c r="D65">
        <f>'Match Data'!J65-'Match Data'!J64</f>
        <v>-1</v>
      </c>
      <c r="E65">
        <f>'Match Data'!K65-'Match Data'!K64</f>
        <v>-16</v>
      </c>
      <c r="F65" s="6">
        <v>-3.466666666666665</v>
      </c>
      <c r="G65" s="6">
        <v>12.486515641855448</v>
      </c>
      <c r="H65">
        <v>-4</v>
      </c>
    </row>
    <row r="66" spans="1:8" x14ac:dyDescent="0.2">
      <c r="A66">
        <v>33</v>
      </c>
      <c r="B66" t="s">
        <v>88</v>
      </c>
      <c r="C66">
        <f>'Match Data'!I66-'Match Data'!I67</f>
        <v>3</v>
      </c>
      <c r="D66">
        <f>'Match Data'!J66-'Match Data'!J67</f>
        <v>0</v>
      </c>
      <c r="E66">
        <f>'Match Data'!K66-'Match Data'!K67</f>
        <v>-9</v>
      </c>
      <c r="F66" s="6">
        <v>9.6000000000000014</v>
      </c>
      <c r="G66" s="6">
        <v>22.311320754716974</v>
      </c>
      <c r="H66">
        <v>36</v>
      </c>
    </row>
    <row r="67" spans="1:8" x14ac:dyDescent="0.2">
      <c r="A67">
        <v>33</v>
      </c>
      <c r="B67" t="s">
        <v>23</v>
      </c>
      <c r="C67">
        <f>'Match Data'!I67-'Match Data'!I66</f>
        <v>-3</v>
      </c>
      <c r="D67">
        <f>'Match Data'!J67-'Match Data'!J66</f>
        <v>0</v>
      </c>
      <c r="E67">
        <f>'Match Data'!K67-'Match Data'!K66</f>
        <v>9</v>
      </c>
      <c r="F67" s="6">
        <v>-9.6000000000000014</v>
      </c>
      <c r="G67" s="6">
        <v>-22.311320754716974</v>
      </c>
      <c r="H67">
        <v>-36</v>
      </c>
    </row>
    <row r="68" spans="1:8" x14ac:dyDescent="0.2">
      <c r="A68">
        <v>34</v>
      </c>
      <c r="B68" t="s">
        <v>64</v>
      </c>
      <c r="C68">
        <f>'Match Data'!I68-'Match Data'!I69</f>
        <v>-3</v>
      </c>
      <c r="D68">
        <f>'Match Data'!J68-'Match Data'!J69</f>
        <v>0</v>
      </c>
      <c r="E68">
        <f>'Match Data'!K68-'Match Data'!K69</f>
        <v>10</v>
      </c>
      <c r="F68" s="6">
        <v>-15</v>
      </c>
      <c r="G68" s="6">
        <v>-9.3859649122806843</v>
      </c>
      <c r="H68">
        <v>-17</v>
      </c>
    </row>
    <row r="69" spans="1:8" x14ac:dyDescent="0.2">
      <c r="A69">
        <v>34</v>
      </c>
      <c r="B69" t="s">
        <v>104</v>
      </c>
      <c r="C69">
        <f>'Match Data'!I69-'Match Data'!I68</f>
        <v>3</v>
      </c>
      <c r="D69">
        <f>'Match Data'!J69-'Match Data'!J68</f>
        <v>0</v>
      </c>
      <c r="E69">
        <f>'Match Data'!K69-'Match Data'!K68</f>
        <v>-10</v>
      </c>
      <c r="F69" s="6">
        <v>15</v>
      </c>
      <c r="G69" s="6">
        <v>9.3859649122806843</v>
      </c>
      <c r="H69">
        <v>17</v>
      </c>
    </row>
    <row r="70" spans="1:8" x14ac:dyDescent="0.2">
      <c r="A70">
        <v>35</v>
      </c>
      <c r="B70" t="s">
        <v>23</v>
      </c>
      <c r="C70">
        <f>'Match Data'!I70-'Match Data'!I71</f>
        <v>-3</v>
      </c>
      <c r="D70">
        <f>'Match Data'!J70-'Match Data'!J71</f>
        <v>5</v>
      </c>
      <c r="E70">
        <f>'Match Data'!K70-'Match Data'!K71</f>
        <v>-17</v>
      </c>
      <c r="F70" s="6">
        <v>17.888888888888889</v>
      </c>
      <c r="G70" s="6">
        <v>12.685185185185176</v>
      </c>
      <c r="H70">
        <v>22</v>
      </c>
    </row>
    <row r="71" spans="1:8" x14ac:dyDescent="0.2">
      <c r="A71">
        <v>35</v>
      </c>
      <c r="B71" t="s">
        <v>145</v>
      </c>
      <c r="C71">
        <f>'Match Data'!I71-'Match Data'!I70</f>
        <v>3</v>
      </c>
      <c r="D71">
        <f>'Match Data'!J71-'Match Data'!J70</f>
        <v>-5</v>
      </c>
      <c r="E71">
        <f>'Match Data'!K71-'Match Data'!K70</f>
        <v>17</v>
      </c>
      <c r="F71" s="6">
        <v>-17.888888888888889</v>
      </c>
      <c r="G71" s="6">
        <v>-12.685185185185176</v>
      </c>
      <c r="H71">
        <v>-22</v>
      </c>
    </row>
    <row r="72" spans="1:8" x14ac:dyDescent="0.2">
      <c r="A72">
        <v>36</v>
      </c>
      <c r="B72" t="s">
        <v>165</v>
      </c>
      <c r="C72">
        <f>'Match Data'!I72-'Match Data'!I73</f>
        <v>-2</v>
      </c>
      <c r="D72">
        <f>'Match Data'!J72-'Match Data'!J73</f>
        <v>1</v>
      </c>
      <c r="E72">
        <f>'Match Data'!K72-'Match Data'!K73</f>
        <v>3</v>
      </c>
      <c r="F72" s="6">
        <v>22.066666666666663</v>
      </c>
      <c r="G72" s="6">
        <v>1.9817927170868188</v>
      </c>
      <c r="H72">
        <v>4</v>
      </c>
    </row>
    <row r="73" spans="1:8" x14ac:dyDescent="0.2">
      <c r="A73">
        <v>36</v>
      </c>
      <c r="B73" t="s">
        <v>47</v>
      </c>
      <c r="C73">
        <f>'Match Data'!I73-'Match Data'!I72</f>
        <v>2</v>
      </c>
      <c r="D73">
        <f>'Match Data'!J73-'Match Data'!J72</f>
        <v>-1</v>
      </c>
      <c r="E73">
        <f>'Match Data'!K73-'Match Data'!K72</f>
        <v>-3</v>
      </c>
      <c r="F73" s="6">
        <v>-22.066666666666663</v>
      </c>
      <c r="G73" s="6">
        <v>-1.9817927170868188</v>
      </c>
      <c r="H73">
        <v>-4</v>
      </c>
    </row>
    <row r="74" spans="1:8" x14ac:dyDescent="0.2">
      <c r="A74">
        <v>37</v>
      </c>
      <c r="B74" t="s">
        <v>104</v>
      </c>
      <c r="C74">
        <f>'Match Data'!I74-'Match Data'!I75</f>
        <v>-3</v>
      </c>
      <c r="D74">
        <f>'Match Data'!J74-'Match Data'!J75</f>
        <v>2</v>
      </c>
      <c r="E74">
        <f>'Match Data'!K74-'Match Data'!K75</f>
        <v>13</v>
      </c>
      <c r="F74" s="6">
        <v>17.25</v>
      </c>
      <c r="G74" s="6">
        <v>10.833333333333343</v>
      </c>
      <c r="H74">
        <v>13</v>
      </c>
    </row>
    <row r="75" spans="1:8" x14ac:dyDescent="0.2">
      <c r="A75">
        <v>37</v>
      </c>
      <c r="B75" t="s">
        <v>88</v>
      </c>
      <c r="C75">
        <f>'Match Data'!I75-'Match Data'!I74</f>
        <v>3</v>
      </c>
      <c r="D75">
        <f>'Match Data'!J75-'Match Data'!J74</f>
        <v>-2</v>
      </c>
      <c r="E75">
        <f>'Match Data'!K75-'Match Data'!K74</f>
        <v>-13</v>
      </c>
      <c r="F75" s="6">
        <v>-17.25</v>
      </c>
      <c r="G75" s="6">
        <v>-10.833333333333343</v>
      </c>
      <c r="H75">
        <v>-13</v>
      </c>
    </row>
    <row r="76" spans="1:8" x14ac:dyDescent="0.2">
      <c r="A76">
        <v>38</v>
      </c>
      <c r="B76" t="s">
        <v>64</v>
      </c>
      <c r="C76">
        <f>'Match Data'!I76-'Match Data'!I77</f>
        <v>-3</v>
      </c>
      <c r="D76">
        <f>'Match Data'!J76-'Match Data'!J77</f>
        <v>5</v>
      </c>
      <c r="E76">
        <f>'Match Data'!K76-'Match Data'!K77</f>
        <v>-15</v>
      </c>
      <c r="F76" s="6">
        <v>21.861111111111111</v>
      </c>
      <c r="G76" s="6">
        <v>11.726190476190482</v>
      </c>
      <c r="H76">
        <v>20</v>
      </c>
    </row>
    <row r="77" spans="1:8" x14ac:dyDescent="0.2">
      <c r="A77">
        <v>38</v>
      </c>
      <c r="B77" t="s">
        <v>124</v>
      </c>
      <c r="C77">
        <f>'Match Data'!I77-'Match Data'!I76</f>
        <v>3</v>
      </c>
      <c r="D77">
        <f>'Match Data'!J77-'Match Data'!J76</f>
        <v>-5</v>
      </c>
      <c r="E77">
        <f>'Match Data'!K77-'Match Data'!K76</f>
        <v>15</v>
      </c>
      <c r="F77" s="6">
        <v>-21.861111111111111</v>
      </c>
      <c r="G77" s="6">
        <v>-11.726190476190482</v>
      </c>
      <c r="H77">
        <v>-20</v>
      </c>
    </row>
    <row r="78" spans="1:8" x14ac:dyDescent="0.2">
      <c r="A78">
        <v>39</v>
      </c>
      <c r="B78" t="s">
        <v>165</v>
      </c>
      <c r="C78">
        <f>'Match Data'!I78-'Match Data'!I79</f>
        <v>1</v>
      </c>
      <c r="D78">
        <f>'Match Data'!J78-'Match Data'!J79</f>
        <v>0</v>
      </c>
      <c r="E78">
        <f>'Match Data'!K78-'Match Data'!K79</f>
        <v>1</v>
      </c>
      <c r="F78" s="6">
        <v>-8.9</v>
      </c>
      <c r="G78" s="6">
        <v>4.1666666666666572</v>
      </c>
      <c r="H78">
        <v>5</v>
      </c>
    </row>
    <row r="79" spans="1:8" x14ac:dyDescent="0.2">
      <c r="A79">
        <v>39</v>
      </c>
      <c r="B79" t="s">
        <v>145</v>
      </c>
      <c r="C79">
        <f>'Match Data'!I79-'Match Data'!I78</f>
        <v>-1</v>
      </c>
      <c r="D79">
        <f>'Match Data'!J79-'Match Data'!J78</f>
        <v>0</v>
      </c>
      <c r="E79">
        <f>'Match Data'!K79-'Match Data'!K78</f>
        <v>-1</v>
      </c>
      <c r="F79" s="6">
        <v>8.9</v>
      </c>
      <c r="G79" s="6">
        <v>-4.1666666666666572</v>
      </c>
      <c r="H79">
        <v>-5</v>
      </c>
    </row>
    <row r="80" spans="1:8" x14ac:dyDescent="0.2">
      <c r="A80">
        <v>40</v>
      </c>
      <c r="B80" t="s">
        <v>124</v>
      </c>
      <c r="C80">
        <f>'Match Data'!I80-'Match Data'!I81</f>
        <v>0</v>
      </c>
      <c r="D80">
        <f>'Match Data'!J80-'Match Data'!J81</f>
        <v>2</v>
      </c>
      <c r="E80">
        <f>'Match Data'!K80-'Match Data'!K81</f>
        <v>3</v>
      </c>
      <c r="F80" s="6">
        <v>-0.67857142857142705</v>
      </c>
      <c r="G80" s="6">
        <v>12.499999999999986</v>
      </c>
      <c r="H80">
        <v>15</v>
      </c>
    </row>
    <row r="81" spans="1:8" x14ac:dyDescent="0.2">
      <c r="A81">
        <v>40</v>
      </c>
      <c r="B81" t="s">
        <v>64</v>
      </c>
      <c r="C81">
        <f>'Match Data'!I81-'Match Data'!I80</f>
        <v>0</v>
      </c>
      <c r="D81">
        <f>'Match Data'!J81-'Match Data'!J80</f>
        <v>-2</v>
      </c>
      <c r="E81">
        <f>'Match Data'!K81-'Match Data'!K80</f>
        <v>-3</v>
      </c>
      <c r="F81" s="6">
        <v>0.67857142857142705</v>
      </c>
      <c r="G81" s="6">
        <v>-12.499999999999986</v>
      </c>
      <c r="H81">
        <v>-15</v>
      </c>
    </row>
    <row r="82" spans="1:8" x14ac:dyDescent="0.2">
      <c r="A82">
        <v>41</v>
      </c>
      <c r="B82" t="s">
        <v>88</v>
      </c>
      <c r="C82">
        <f>'Match Data'!I82-'Match Data'!I83</f>
        <v>-4</v>
      </c>
      <c r="D82">
        <f>'Match Data'!J82-'Match Data'!J83</f>
        <v>-10</v>
      </c>
      <c r="E82">
        <f>'Match Data'!K82-'Match Data'!K83</f>
        <v>-26</v>
      </c>
      <c r="F82" s="6">
        <v>-24.2</v>
      </c>
      <c r="G82" s="6">
        <v>-75.917431192660544</v>
      </c>
      <c r="H82">
        <v>-102</v>
      </c>
    </row>
    <row r="83" spans="1:8" x14ac:dyDescent="0.2">
      <c r="A83">
        <v>41</v>
      </c>
      <c r="B83" t="s">
        <v>104</v>
      </c>
      <c r="C83">
        <f>'Match Data'!I83-'Match Data'!I82</f>
        <v>4</v>
      </c>
      <c r="D83">
        <f>'Match Data'!J83-'Match Data'!J82</f>
        <v>10</v>
      </c>
      <c r="E83">
        <f>'Match Data'!K83-'Match Data'!K82</f>
        <v>26</v>
      </c>
      <c r="F83" s="6">
        <v>24.2</v>
      </c>
      <c r="G83" s="6">
        <v>75.917431192660544</v>
      </c>
      <c r="H83">
        <v>102</v>
      </c>
    </row>
    <row r="84" spans="1:8" x14ac:dyDescent="0.2">
      <c r="A84">
        <v>42</v>
      </c>
      <c r="B84" t="s">
        <v>47</v>
      </c>
      <c r="C84">
        <f>'Match Data'!I84-'Match Data'!I85</f>
        <v>-1</v>
      </c>
      <c r="D84">
        <f>'Match Data'!J84-'Match Data'!J85</f>
        <v>3</v>
      </c>
      <c r="E84">
        <f>'Match Data'!K84-'Match Data'!K85</f>
        <v>-18</v>
      </c>
      <c r="F84" s="6">
        <v>-153.6</v>
      </c>
      <c r="G84" s="6">
        <v>-13.193215339233035</v>
      </c>
      <c r="H84">
        <v>-24</v>
      </c>
    </row>
    <row r="85" spans="1:8" x14ac:dyDescent="0.2">
      <c r="A85">
        <v>42</v>
      </c>
      <c r="B85" t="s">
        <v>165</v>
      </c>
      <c r="C85">
        <f>'Match Data'!I85-'Match Data'!I84</f>
        <v>1</v>
      </c>
      <c r="D85">
        <f>'Match Data'!J85-'Match Data'!J84</f>
        <v>-3</v>
      </c>
      <c r="E85">
        <f>'Match Data'!K85-'Match Data'!K84</f>
        <v>18</v>
      </c>
      <c r="F85" s="6">
        <v>153.6</v>
      </c>
      <c r="G85" s="6">
        <v>13.193215339233035</v>
      </c>
      <c r="H85">
        <v>24</v>
      </c>
    </row>
    <row r="86" spans="1:8" x14ac:dyDescent="0.2">
      <c r="A86">
        <v>43</v>
      </c>
      <c r="B86" t="s">
        <v>124</v>
      </c>
      <c r="C86">
        <f>'Match Data'!I86-'Match Data'!I87</f>
        <v>4</v>
      </c>
      <c r="D86">
        <f>'Match Data'!J86-'Match Data'!J87</f>
        <v>2</v>
      </c>
      <c r="E86">
        <f>'Match Data'!K86-'Match Data'!K87</f>
        <v>-27</v>
      </c>
      <c r="F86" s="6">
        <v>-14.5</v>
      </c>
      <c r="G86" s="6">
        <v>2.0728291316526679</v>
      </c>
      <c r="H86">
        <v>4</v>
      </c>
    </row>
    <row r="87" spans="1:8" x14ac:dyDescent="0.2">
      <c r="A87">
        <v>43</v>
      </c>
      <c r="B87" t="s">
        <v>23</v>
      </c>
      <c r="C87">
        <f>'Match Data'!I87-'Match Data'!I86</f>
        <v>-4</v>
      </c>
      <c r="D87">
        <f>'Match Data'!J87-'Match Data'!J86</f>
        <v>-2</v>
      </c>
      <c r="E87">
        <f>'Match Data'!K87-'Match Data'!K86</f>
        <v>27</v>
      </c>
      <c r="F87" s="6">
        <v>14.5</v>
      </c>
      <c r="G87" s="6">
        <v>-2.0728291316526679</v>
      </c>
      <c r="H87">
        <v>-4</v>
      </c>
    </row>
    <row r="88" spans="1:8" x14ac:dyDescent="0.2">
      <c r="A88">
        <v>44</v>
      </c>
      <c r="B88" t="s">
        <v>64</v>
      </c>
      <c r="C88">
        <f>'Match Data'!I88-'Match Data'!I89</f>
        <v>-12</v>
      </c>
      <c r="D88">
        <f>'Match Data'!J88-'Match Data'!J89</f>
        <v>1</v>
      </c>
      <c r="E88">
        <f>'Match Data'!K88-'Match Data'!K89</f>
        <v>11</v>
      </c>
      <c r="F88" s="6">
        <v>-14.083333333333336</v>
      </c>
      <c r="G88" s="6">
        <v>-25.833333333333314</v>
      </c>
      <c r="H88">
        <v>-31</v>
      </c>
    </row>
    <row r="89" spans="1:8" x14ac:dyDescent="0.2">
      <c r="A89">
        <v>44</v>
      </c>
      <c r="B89" t="s">
        <v>88</v>
      </c>
      <c r="C89">
        <f>'Match Data'!I89-'Match Data'!I88</f>
        <v>12</v>
      </c>
      <c r="D89">
        <f>'Match Data'!J89-'Match Data'!J88</f>
        <v>-1</v>
      </c>
      <c r="E89">
        <f>'Match Data'!K89-'Match Data'!K88</f>
        <v>-11</v>
      </c>
      <c r="F89" s="6">
        <v>14.083333333333336</v>
      </c>
      <c r="G89" s="6">
        <v>25.833333333333314</v>
      </c>
      <c r="H89">
        <v>31</v>
      </c>
    </row>
    <row r="90" spans="1:8" x14ac:dyDescent="0.2">
      <c r="A90">
        <v>45</v>
      </c>
      <c r="B90" t="s">
        <v>47</v>
      </c>
      <c r="C90">
        <f>'Match Data'!I90-'Match Data'!I91</f>
        <v>0</v>
      </c>
      <c r="D90">
        <f>'Match Data'!J90-'Match Data'!J91</f>
        <v>-1</v>
      </c>
      <c r="E90">
        <f>'Match Data'!K90-'Match Data'!K91</f>
        <v>0</v>
      </c>
      <c r="F90" s="6">
        <v>7.8500000000000014</v>
      </c>
      <c r="G90" s="6">
        <v>-13.201754385964904</v>
      </c>
      <c r="H90">
        <v>-22</v>
      </c>
    </row>
    <row r="91" spans="1:8" x14ac:dyDescent="0.2">
      <c r="A91">
        <v>45</v>
      </c>
      <c r="B91" t="s">
        <v>145</v>
      </c>
      <c r="C91">
        <f>'Match Data'!I91-'Match Data'!I90</f>
        <v>0</v>
      </c>
      <c r="D91">
        <f>'Match Data'!J91-'Match Data'!J90</f>
        <v>1</v>
      </c>
      <c r="E91">
        <f>'Match Data'!K91-'Match Data'!K90</f>
        <v>0</v>
      </c>
      <c r="F91" s="6">
        <v>-7.8500000000000014</v>
      </c>
      <c r="G91" s="6">
        <v>13.201754385964904</v>
      </c>
      <c r="H91">
        <v>22</v>
      </c>
    </row>
    <row r="92" spans="1:8" x14ac:dyDescent="0.2">
      <c r="A92">
        <v>46</v>
      </c>
      <c r="B92" t="s">
        <v>23</v>
      </c>
      <c r="C92">
        <f>'Match Data'!I92-'Match Data'!I93</f>
        <v>-4</v>
      </c>
      <c r="D92">
        <f>'Match Data'!J92-'Match Data'!J93</f>
        <v>5</v>
      </c>
      <c r="E92">
        <f>'Match Data'!K92-'Match Data'!K93</f>
        <v>-13</v>
      </c>
      <c r="F92" s="6">
        <v>45.25</v>
      </c>
      <c r="G92" s="6">
        <v>8.728070175438603</v>
      </c>
      <c r="H92">
        <v>17</v>
      </c>
    </row>
    <row r="93" spans="1:8" x14ac:dyDescent="0.2">
      <c r="A93">
        <v>46</v>
      </c>
      <c r="B93" t="s">
        <v>165</v>
      </c>
      <c r="C93">
        <f>'Match Data'!I93-'Match Data'!I92</f>
        <v>4</v>
      </c>
      <c r="D93">
        <f>'Match Data'!J93-'Match Data'!J92</f>
        <v>-5</v>
      </c>
      <c r="E93">
        <f>'Match Data'!K93-'Match Data'!K92</f>
        <v>13</v>
      </c>
      <c r="F93" s="6">
        <v>-45.25</v>
      </c>
      <c r="G93" s="6">
        <v>-8.728070175438603</v>
      </c>
      <c r="H93">
        <v>-17</v>
      </c>
    </row>
    <row r="94" spans="1:8" x14ac:dyDescent="0.2">
      <c r="A94">
        <v>47</v>
      </c>
      <c r="B94" t="s">
        <v>104</v>
      </c>
      <c r="C94">
        <f>'Match Data'!I94-'Match Data'!I95</f>
        <v>1</v>
      </c>
      <c r="D94">
        <f>'Match Data'!J94-'Match Data'!J95</f>
        <v>0</v>
      </c>
      <c r="E94">
        <f>'Match Data'!K94-'Match Data'!K95</f>
        <v>-7</v>
      </c>
      <c r="F94" s="6">
        <v>-29</v>
      </c>
      <c r="G94" s="6">
        <v>-18.333333333333314</v>
      </c>
      <c r="H94">
        <v>-31</v>
      </c>
    </row>
    <row r="95" spans="1:8" x14ac:dyDescent="0.2">
      <c r="A95">
        <v>47</v>
      </c>
      <c r="B95" t="s">
        <v>124</v>
      </c>
      <c r="C95">
        <f>'Match Data'!I95-'Match Data'!I94</f>
        <v>-1</v>
      </c>
      <c r="D95">
        <f>'Match Data'!J95-'Match Data'!J94</f>
        <v>0</v>
      </c>
      <c r="E95">
        <f>'Match Data'!K95-'Match Data'!K94</f>
        <v>7</v>
      </c>
      <c r="F95" s="6">
        <v>29</v>
      </c>
      <c r="G95" s="6">
        <v>18.333333333333314</v>
      </c>
      <c r="H95">
        <v>31</v>
      </c>
    </row>
    <row r="96" spans="1:8" x14ac:dyDescent="0.2">
      <c r="A96">
        <v>48</v>
      </c>
      <c r="B96" t="s">
        <v>64</v>
      </c>
      <c r="C96">
        <f>'Match Data'!I96-'Match Data'!I97</f>
        <v>-8</v>
      </c>
      <c r="D96">
        <f>'Match Data'!J96-'Match Data'!J97</f>
        <v>3</v>
      </c>
      <c r="E96">
        <f>'Match Data'!K96-'Match Data'!K97</f>
        <v>10</v>
      </c>
      <c r="F96" s="6">
        <v>0</v>
      </c>
      <c r="G96" s="6">
        <v>-91.051805337519625</v>
      </c>
      <c r="H96">
        <v>-74</v>
      </c>
    </row>
    <row r="97" spans="1:8" x14ac:dyDescent="0.2">
      <c r="A97">
        <v>48</v>
      </c>
      <c r="B97" t="s">
        <v>145</v>
      </c>
      <c r="C97">
        <f>'Match Data'!I97-'Match Data'!I96</f>
        <v>8</v>
      </c>
      <c r="D97">
        <f>'Match Data'!J97-'Match Data'!J96</f>
        <v>-3</v>
      </c>
      <c r="E97">
        <f>'Match Data'!K97-'Match Data'!K96</f>
        <v>-10</v>
      </c>
      <c r="F97" s="6">
        <v>0</v>
      </c>
      <c r="G97" s="6">
        <v>91.051805337519625</v>
      </c>
      <c r="H97">
        <v>74</v>
      </c>
    </row>
    <row r="98" spans="1:8" x14ac:dyDescent="0.2">
      <c r="A98">
        <v>49</v>
      </c>
      <c r="B98" t="s">
        <v>88</v>
      </c>
      <c r="C98">
        <f>'Match Data'!I98-'Match Data'!I99</f>
        <v>0</v>
      </c>
      <c r="D98">
        <f>'Match Data'!J98-'Match Data'!J99</f>
        <v>1</v>
      </c>
      <c r="E98">
        <f>'Match Data'!K98-'Match Data'!K99</f>
        <v>-3</v>
      </c>
      <c r="F98" s="6">
        <v>22.05</v>
      </c>
      <c r="G98" s="6">
        <v>9.6978557504873208</v>
      </c>
      <c r="H98">
        <v>26</v>
      </c>
    </row>
    <row r="99" spans="1:8" x14ac:dyDescent="0.2">
      <c r="A99">
        <v>49</v>
      </c>
      <c r="B99" t="s">
        <v>124</v>
      </c>
      <c r="C99">
        <f>'Match Data'!I99-'Match Data'!I98</f>
        <v>0</v>
      </c>
      <c r="D99">
        <f>'Match Data'!J99-'Match Data'!J98</f>
        <v>-1</v>
      </c>
      <c r="E99">
        <f>'Match Data'!K99-'Match Data'!K98</f>
        <v>3</v>
      </c>
      <c r="F99" s="6">
        <v>-22.05</v>
      </c>
      <c r="G99" s="6">
        <v>-9.6978557504873208</v>
      </c>
      <c r="H99">
        <v>-26</v>
      </c>
    </row>
    <row r="100" spans="1:8" x14ac:dyDescent="0.2">
      <c r="A100">
        <v>50</v>
      </c>
      <c r="B100" t="s">
        <v>104</v>
      </c>
      <c r="C100">
        <f>'Match Data'!I100-'Match Data'!I101</f>
        <v>-4</v>
      </c>
      <c r="D100">
        <f>'Match Data'!J100-'Match Data'!J101</f>
        <v>5</v>
      </c>
      <c r="E100">
        <f>'Match Data'!K100-'Match Data'!K101</f>
        <v>-11</v>
      </c>
      <c r="F100" s="6">
        <v>-13.350000000000001</v>
      </c>
      <c r="G100" s="6">
        <v>2.5</v>
      </c>
      <c r="H100">
        <v>3</v>
      </c>
    </row>
    <row r="101" spans="1:8" x14ac:dyDescent="0.2">
      <c r="A101">
        <v>50</v>
      </c>
      <c r="B101" t="s">
        <v>64</v>
      </c>
      <c r="C101">
        <f>'Match Data'!I101-'Match Data'!I100</f>
        <v>4</v>
      </c>
      <c r="D101">
        <f>'Match Data'!J101-'Match Data'!J100</f>
        <v>-5</v>
      </c>
      <c r="E101">
        <f>'Match Data'!K101-'Match Data'!K100</f>
        <v>11</v>
      </c>
      <c r="F101" s="6">
        <v>13.350000000000001</v>
      </c>
      <c r="G101" s="6">
        <v>-2.5</v>
      </c>
      <c r="H101">
        <v>-3</v>
      </c>
    </row>
    <row r="102" spans="1:8" x14ac:dyDescent="0.2">
      <c r="A102">
        <v>51</v>
      </c>
      <c r="B102" t="s">
        <v>145</v>
      </c>
      <c r="C102">
        <f>'Match Data'!I102-'Match Data'!I103</f>
        <v>4</v>
      </c>
      <c r="D102">
        <f>'Match Data'!J102-'Match Data'!J103</f>
        <v>0</v>
      </c>
      <c r="E102">
        <f>'Match Data'!K102-'Match Data'!K103</f>
        <v>-2</v>
      </c>
      <c r="F102" s="6">
        <v>-31.666666666666664</v>
      </c>
      <c r="G102" s="6">
        <v>11.666666666666657</v>
      </c>
      <c r="H102">
        <v>14</v>
      </c>
    </row>
    <row r="103" spans="1:8" x14ac:dyDescent="0.2">
      <c r="A103">
        <v>51</v>
      </c>
      <c r="B103" t="s">
        <v>165</v>
      </c>
      <c r="C103">
        <f>'Match Data'!I103-'Match Data'!I102</f>
        <v>-4</v>
      </c>
      <c r="D103">
        <f>'Match Data'!J103-'Match Data'!J102</f>
        <v>0</v>
      </c>
      <c r="E103">
        <f>'Match Data'!K103-'Match Data'!K102</f>
        <v>2</v>
      </c>
      <c r="F103" s="6">
        <v>31.666666666666664</v>
      </c>
      <c r="G103" s="6">
        <v>-11.666666666666657</v>
      </c>
      <c r="H103">
        <v>-14</v>
      </c>
    </row>
    <row r="104" spans="1:8" x14ac:dyDescent="0.2">
      <c r="A104">
        <v>52</v>
      </c>
      <c r="B104" t="s">
        <v>47</v>
      </c>
      <c r="C104">
        <f>'Match Data'!I104-'Match Data'!I105</f>
        <v>4</v>
      </c>
      <c r="D104">
        <f>'Match Data'!J104-'Match Data'!J105</f>
        <v>2</v>
      </c>
      <c r="E104">
        <f>'Match Data'!K104-'Match Data'!K105</f>
        <v>6</v>
      </c>
      <c r="F104" s="6">
        <v>11.066666666666666</v>
      </c>
      <c r="G104" s="6">
        <v>28.333333333333329</v>
      </c>
      <c r="H104">
        <v>34</v>
      </c>
    </row>
    <row r="105" spans="1:8" x14ac:dyDescent="0.2">
      <c r="A105">
        <v>52</v>
      </c>
      <c r="B105" t="s">
        <v>23</v>
      </c>
      <c r="C105">
        <f>'Match Data'!I105-'Match Data'!I104</f>
        <v>-4</v>
      </c>
      <c r="D105">
        <f>'Match Data'!J105-'Match Data'!J104</f>
        <v>-2</v>
      </c>
      <c r="E105">
        <f>'Match Data'!K105-'Match Data'!K104</f>
        <v>-6</v>
      </c>
      <c r="F105" s="6">
        <v>-11.066666666666666</v>
      </c>
      <c r="G105" s="6">
        <v>-28.333333333333329</v>
      </c>
      <c r="H105">
        <v>-34</v>
      </c>
    </row>
    <row r="106" spans="1:8" x14ac:dyDescent="0.2">
      <c r="A106">
        <v>53</v>
      </c>
      <c r="B106" t="s">
        <v>124</v>
      </c>
      <c r="C106">
        <f>'Match Data'!I106-'Match Data'!I107</f>
        <v>-4</v>
      </c>
      <c r="D106">
        <f>'Match Data'!J106-'Match Data'!J107</f>
        <v>4</v>
      </c>
      <c r="E106">
        <f>'Match Data'!K106-'Match Data'!K107</f>
        <v>22</v>
      </c>
      <c r="F106" s="6">
        <v>19.399999999999999</v>
      </c>
      <c r="G106" s="6">
        <v>21.149425287356308</v>
      </c>
      <c r="H106">
        <v>30</v>
      </c>
    </row>
    <row r="107" spans="1:8" x14ac:dyDescent="0.2">
      <c r="A107">
        <v>53</v>
      </c>
      <c r="B107" t="s">
        <v>145</v>
      </c>
      <c r="C107">
        <f>'Match Data'!I107-'Match Data'!I106</f>
        <v>4</v>
      </c>
      <c r="D107">
        <f>'Match Data'!J107-'Match Data'!J106</f>
        <v>-4</v>
      </c>
      <c r="E107">
        <f>'Match Data'!K107-'Match Data'!K106</f>
        <v>-22</v>
      </c>
      <c r="F107" s="6">
        <v>-19.399999999999999</v>
      </c>
      <c r="G107" s="6">
        <v>-21.149425287356308</v>
      </c>
      <c r="H107">
        <v>-30</v>
      </c>
    </row>
    <row r="108" spans="1:8" x14ac:dyDescent="0.2">
      <c r="A108">
        <v>54</v>
      </c>
      <c r="B108" t="s">
        <v>165</v>
      </c>
      <c r="C108">
        <f>'Match Data'!I108-'Match Data'!I109</f>
        <v>0</v>
      </c>
      <c r="D108">
        <f>'Match Data'!J108-'Match Data'!J109</f>
        <v>-2</v>
      </c>
      <c r="E108">
        <f>'Match Data'!K108-'Match Data'!K109</f>
        <v>11</v>
      </c>
      <c r="F108" s="6">
        <v>-15.488888888888891</v>
      </c>
      <c r="G108" s="6">
        <v>-3.2768361581920828</v>
      </c>
      <c r="H108">
        <v>-6</v>
      </c>
    </row>
    <row r="109" spans="1:8" x14ac:dyDescent="0.2">
      <c r="A109">
        <v>54</v>
      </c>
      <c r="B109" t="s">
        <v>88</v>
      </c>
      <c r="C109">
        <f>'Match Data'!I109-'Match Data'!I108</f>
        <v>0</v>
      </c>
      <c r="D109">
        <f>'Match Data'!J109-'Match Data'!J108</f>
        <v>2</v>
      </c>
      <c r="E109">
        <f>'Match Data'!K109-'Match Data'!K108</f>
        <v>-11</v>
      </c>
      <c r="F109" s="6">
        <v>15.488888888888891</v>
      </c>
      <c r="G109" s="6">
        <v>3.2768361581920828</v>
      </c>
      <c r="H109">
        <v>6</v>
      </c>
    </row>
    <row r="110" spans="1:8" x14ac:dyDescent="0.2">
      <c r="A110">
        <v>55</v>
      </c>
      <c r="B110" t="s">
        <v>47</v>
      </c>
      <c r="C110">
        <f>'Match Data'!I110-'Match Data'!I111</f>
        <v>3</v>
      </c>
      <c r="D110">
        <f>'Match Data'!J110-'Match Data'!J111</f>
        <v>-2</v>
      </c>
      <c r="E110">
        <f>'Match Data'!K110-'Match Data'!K111</f>
        <v>11</v>
      </c>
      <c r="F110" s="6">
        <v>27.2</v>
      </c>
      <c r="G110" s="6">
        <v>5.6837606837606813</v>
      </c>
      <c r="H110">
        <v>11</v>
      </c>
    </row>
    <row r="111" spans="1:8" x14ac:dyDescent="0.2">
      <c r="A111">
        <v>55</v>
      </c>
      <c r="B111" t="s">
        <v>104</v>
      </c>
      <c r="C111">
        <f>'Match Data'!I111-'Match Data'!I110</f>
        <v>-3</v>
      </c>
      <c r="D111">
        <f>'Match Data'!J111-'Match Data'!J110</f>
        <v>2</v>
      </c>
      <c r="E111">
        <f>'Match Data'!K111-'Match Data'!K110</f>
        <v>-11</v>
      </c>
      <c r="F111" s="6">
        <v>-27.2</v>
      </c>
      <c r="G111" s="6">
        <v>-5.6837606837606813</v>
      </c>
      <c r="H111">
        <v>-11</v>
      </c>
    </row>
    <row r="112" spans="1:8" x14ac:dyDescent="0.2">
      <c r="A112">
        <v>56</v>
      </c>
      <c r="B112" t="s">
        <v>23</v>
      </c>
      <c r="C112">
        <f>'Match Data'!I112-'Match Data'!I113</f>
        <v>2</v>
      </c>
      <c r="D112">
        <f>'Match Data'!J112-'Match Data'!J113</f>
        <v>-1</v>
      </c>
      <c r="E112">
        <f>'Match Data'!K112-'Match Data'!K113</f>
        <v>4</v>
      </c>
      <c r="F112" s="6">
        <v>16.5</v>
      </c>
      <c r="G112" s="6">
        <v>8.599852616064851</v>
      </c>
      <c r="H112">
        <v>6</v>
      </c>
    </row>
    <row r="113" spans="1:8" x14ac:dyDescent="0.2">
      <c r="A113">
        <v>56</v>
      </c>
      <c r="B113" t="s">
        <v>64</v>
      </c>
      <c r="C113">
        <f>'Match Data'!I113-'Match Data'!I112</f>
        <v>-2</v>
      </c>
      <c r="D113">
        <f>'Match Data'!J113-'Match Data'!J112</f>
        <v>1</v>
      </c>
      <c r="E113">
        <f>'Match Data'!K113-'Match Data'!K112</f>
        <v>-4</v>
      </c>
      <c r="F113" s="6">
        <v>-16.5</v>
      </c>
      <c r="G113" s="6">
        <v>-8.599852616064851</v>
      </c>
      <c r="H113">
        <v>-6</v>
      </c>
    </row>
    <row r="114" spans="1:8" x14ac:dyDescent="0.2">
      <c r="A114">
        <v>57</v>
      </c>
      <c r="B114" t="s">
        <v>165</v>
      </c>
      <c r="C114">
        <f>'Match Data'!I114-'Match Data'!I115</f>
        <v>-1</v>
      </c>
      <c r="D114">
        <f>'Match Data'!J114-'Match Data'!J115</f>
        <v>-1</v>
      </c>
      <c r="E114">
        <f>'Match Data'!K114-'Match Data'!K115</f>
        <v>9</v>
      </c>
      <c r="F114" s="6">
        <v>2.3571428571428577</v>
      </c>
      <c r="G114" s="6">
        <v>-5.9057971014492807</v>
      </c>
      <c r="H114">
        <v>-9</v>
      </c>
    </row>
    <row r="115" spans="1:8" x14ac:dyDescent="0.2">
      <c r="A115">
        <v>57</v>
      </c>
      <c r="B115" t="s">
        <v>23</v>
      </c>
      <c r="C115">
        <f>'Match Data'!I115-'Match Data'!I114</f>
        <v>1</v>
      </c>
      <c r="D115">
        <f>'Match Data'!J115-'Match Data'!J114</f>
        <v>1</v>
      </c>
      <c r="E115">
        <f>'Match Data'!K115-'Match Data'!K114</f>
        <v>-9</v>
      </c>
      <c r="F115" s="6">
        <v>-2.3571428571428577</v>
      </c>
      <c r="G115" s="6">
        <v>5.9057971014492807</v>
      </c>
      <c r="H115">
        <v>9</v>
      </c>
    </row>
    <row r="116" spans="1:8" x14ac:dyDescent="0.2">
      <c r="A116">
        <v>58</v>
      </c>
      <c r="B116" t="s">
        <v>88</v>
      </c>
      <c r="C116">
        <f>'Match Data'!I116-'Match Data'!I117</f>
        <v>2</v>
      </c>
      <c r="D116">
        <f>'Match Data'!J116-'Match Data'!J117</f>
        <v>3</v>
      </c>
      <c r="E116">
        <f>'Match Data'!K116-'Match Data'!K117</f>
        <v>-1</v>
      </c>
      <c r="F116" s="6">
        <v>-11.857142857142858</v>
      </c>
      <c r="G116" s="6">
        <v>20.833333333333343</v>
      </c>
      <c r="H116">
        <v>25</v>
      </c>
    </row>
    <row r="117" spans="1:8" x14ac:dyDescent="0.2">
      <c r="A117">
        <v>58</v>
      </c>
      <c r="B117" t="s">
        <v>124</v>
      </c>
      <c r="C117">
        <f>'Match Data'!I117-'Match Data'!I116</f>
        <v>-2</v>
      </c>
      <c r="D117">
        <f>'Match Data'!J117-'Match Data'!J116</f>
        <v>-3</v>
      </c>
      <c r="E117">
        <f>'Match Data'!K117-'Match Data'!K116</f>
        <v>1</v>
      </c>
      <c r="F117" s="6">
        <v>11.857142857142858</v>
      </c>
      <c r="G117" s="6">
        <v>-20.833333333333343</v>
      </c>
      <c r="H117">
        <v>-25</v>
      </c>
    </row>
    <row r="118" spans="1:8" x14ac:dyDescent="0.2">
      <c r="A118">
        <v>59</v>
      </c>
      <c r="B118" t="s">
        <v>165</v>
      </c>
      <c r="C118">
        <f>'Match Data'!I118-'Match Data'!I119</f>
        <v>1</v>
      </c>
      <c r="D118">
        <f>'Match Data'!J118-'Match Data'!J119</f>
        <v>0</v>
      </c>
      <c r="E118">
        <f>'Match Data'!K118-'Match Data'!K119</f>
        <v>10</v>
      </c>
      <c r="F118" s="6">
        <v>7.0793650793650791</v>
      </c>
      <c r="G118" s="6">
        <v>11.666666666666686</v>
      </c>
      <c r="H118">
        <v>14</v>
      </c>
    </row>
    <row r="119" spans="1:8" x14ac:dyDescent="0.2">
      <c r="A119">
        <v>59</v>
      </c>
      <c r="B119" t="s">
        <v>88</v>
      </c>
      <c r="C119">
        <f>'Match Data'!I119-'Match Data'!I118</f>
        <v>-1</v>
      </c>
      <c r="D119">
        <f>'Match Data'!J119-'Match Data'!J118</f>
        <v>0</v>
      </c>
      <c r="E119">
        <f>'Match Data'!K119-'Match Data'!K118</f>
        <v>-10</v>
      </c>
      <c r="F119" s="6">
        <v>-7.0793650793650791</v>
      </c>
      <c r="G119" s="6">
        <v>-11.666666666666686</v>
      </c>
      <c r="H119">
        <v>-14</v>
      </c>
    </row>
    <row r="120" spans="1:8" x14ac:dyDescent="0.2">
      <c r="A120">
        <v>60</v>
      </c>
      <c r="B120" t="s">
        <v>23</v>
      </c>
      <c r="C120">
        <f>'Match Data'!I120-'Match Data'!I121</f>
        <v>4</v>
      </c>
      <c r="D120">
        <f>'Match Data'!J120-'Match Data'!J121</f>
        <v>1</v>
      </c>
      <c r="E120">
        <f>'Match Data'!K120-'Match Data'!K121</f>
        <v>-19</v>
      </c>
      <c r="F120" s="6">
        <v>60.833333333333329</v>
      </c>
      <c r="G120" s="6">
        <v>14.729729729729712</v>
      </c>
      <c r="H120">
        <v>26</v>
      </c>
    </row>
    <row r="121" spans="1:8" x14ac:dyDescent="0.2">
      <c r="A121">
        <v>60</v>
      </c>
      <c r="B121" t="s">
        <v>165</v>
      </c>
      <c r="C121">
        <f>'Match Data'!I121-'Match Data'!I120</f>
        <v>-4</v>
      </c>
      <c r="D121">
        <f>'Match Data'!J121-'Match Data'!J120</f>
        <v>-1</v>
      </c>
      <c r="E121">
        <f>'Match Data'!K121-'Match Data'!K120</f>
        <v>19</v>
      </c>
      <c r="F121" s="6">
        <v>-60.833333333333329</v>
      </c>
      <c r="G121" s="6">
        <v>-14.729729729729712</v>
      </c>
      <c r="H121">
        <v>-26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0475-0317-C24C-BB84-87543CCE53B1}">
  <dimension ref="A1:W152"/>
  <sheetViews>
    <sheetView zoomScale="90" zoomScaleNormal="90" workbookViewId="0">
      <selection activeCell="P21" sqref="P21:W31"/>
    </sheetView>
  </sheetViews>
  <sheetFormatPr baseColWidth="10" defaultRowHeight="16" x14ac:dyDescent="0.2"/>
  <cols>
    <col min="1" max="1" width="4.6640625" bestFit="1" customWidth="1"/>
    <col min="2" max="2" width="5.83203125" customWidth="1"/>
    <col min="3" max="3" width="20.1640625" bestFit="1" customWidth="1"/>
    <col min="4" max="4" width="3.5" bestFit="1" customWidth="1"/>
    <col min="5" max="6" width="4.6640625" bestFit="1" customWidth="1"/>
    <col min="7" max="7" width="3.83203125" bestFit="1" customWidth="1"/>
    <col min="8" max="8" width="13.5" bestFit="1" customWidth="1"/>
    <col min="9" max="9" width="12.33203125" bestFit="1" customWidth="1"/>
    <col min="10" max="11" width="13.5" bestFit="1" customWidth="1"/>
    <col min="12" max="12" width="7.83203125" bestFit="1" customWidth="1"/>
    <col min="13" max="13" width="14.33203125" bestFit="1" customWidth="1"/>
    <col min="16" max="16" width="5.33203125" bestFit="1" customWidth="1"/>
    <col min="17" max="17" width="5.83203125" bestFit="1" customWidth="1"/>
    <col min="18" max="18" width="16.6640625" bestFit="1" customWidth="1"/>
    <col min="19" max="19" width="14.33203125" bestFit="1" customWidth="1"/>
    <col min="20" max="20" width="5.83203125" bestFit="1" customWidth="1"/>
    <col min="21" max="21" width="5.33203125" bestFit="1" customWidth="1"/>
    <col min="22" max="22" width="4.83203125" bestFit="1" customWidth="1"/>
    <col min="23" max="23" width="7.33203125" bestFit="1" customWidth="1"/>
  </cols>
  <sheetData>
    <row r="1" spans="1:13" ht="17" thickBot="1" x14ac:dyDescent="0.25">
      <c r="A1" s="1"/>
      <c r="B1" s="1"/>
      <c r="C1" s="1"/>
      <c r="D1" s="1"/>
      <c r="E1" s="1"/>
      <c r="F1" s="1"/>
      <c r="G1" s="1"/>
      <c r="H1" s="7" t="s">
        <v>169</v>
      </c>
      <c r="I1" s="7" t="s">
        <v>170</v>
      </c>
      <c r="J1" s="7" t="s">
        <v>24</v>
      </c>
      <c r="K1" s="8" t="s">
        <v>207</v>
      </c>
      <c r="L1" s="8"/>
      <c r="M1" s="1"/>
    </row>
    <row r="2" spans="1:13" ht="17" thickBot="1" x14ac:dyDescent="0.25">
      <c r="A2" s="1"/>
      <c r="B2" s="1"/>
      <c r="C2" s="1"/>
      <c r="D2" s="1"/>
      <c r="E2" s="1"/>
      <c r="F2" s="1"/>
      <c r="G2" s="1"/>
      <c r="H2" s="7">
        <v>2.9491663643008477</v>
      </c>
      <c r="I2" s="7">
        <v>4.1158940201614858</v>
      </c>
      <c r="J2" s="7">
        <v>7.3516168777167559E-2</v>
      </c>
      <c r="K2" s="8">
        <v>0.28994130250616112</v>
      </c>
      <c r="L2" s="8"/>
      <c r="M2" s="1"/>
    </row>
    <row r="3" spans="1:13" x14ac:dyDescent="0.2">
      <c r="A3" s="1" t="s">
        <v>71</v>
      </c>
      <c r="B3" s="1" t="s">
        <v>22</v>
      </c>
      <c r="C3" s="1" t="s">
        <v>1</v>
      </c>
      <c r="D3" s="1" t="s">
        <v>66</v>
      </c>
      <c r="E3" s="1" t="s">
        <v>67</v>
      </c>
      <c r="F3" s="1" t="s">
        <v>209</v>
      </c>
      <c r="G3" s="1" t="s">
        <v>212</v>
      </c>
      <c r="H3" s="1" t="s">
        <v>169</v>
      </c>
      <c r="I3" s="1" t="s">
        <v>170</v>
      </c>
      <c r="J3" s="1" t="s">
        <v>24</v>
      </c>
      <c r="K3" s="1" t="s">
        <v>180</v>
      </c>
      <c r="L3" s="1" t="s">
        <v>182</v>
      </c>
      <c r="M3" s="1" t="s">
        <v>213</v>
      </c>
    </row>
    <row r="4" spans="1:13" x14ac:dyDescent="0.2">
      <c r="A4" s="11">
        <v>1</v>
      </c>
      <c r="B4" s="12" t="s">
        <v>23</v>
      </c>
      <c r="C4" s="12" t="s">
        <v>221</v>
      </c>
      <c r="D4" s="11">
        <v>15</v>
      </c>
      <c r="E4" s="11">
        <v>555</v>
      </c>
      <c r="F4" s="11">
        <v>359</v>
      </c>
      <c r="G4" s="11">
        <v>1</v>
      </c>
      <c r="H4" s="11">
        <v>44</v>
      </c>
      <c r="I4" s="11">
        <v>35</v>
      </c>
      <c r="J4" s="11">
        <f t="shared" ref="J4:J35" si="0">E4-(H4*4) - (I4*6)</f>
        <v>169</v>
      </c>
      <c r="K4" s="17">
        <f>IF(D4=G4,E4/D4,E4/(D4-G4))</f>
        <v>39.642857142857146</v>
      </c>
      <c r="L4" s="17">
        <f t="shared" ref="L4:L35" si="1">100*E4/F4</f>
        <v>154.59610027855155</v>
      </c>
      <c r="M4" s="17">
        <f>SUMPRODUCT($H$2:$K$2,H4:K4)</f>
        <v>297.73794489329629</v>
      </c>
    </row>
    <row r="5" spans="1:13" x14ac:dyDescent="0.2">
      <c r="A5" s="11">
        <v>2</v>
      </c>
      <c r="B5" s="12" t="s">
        <v>23</v>
      </c>
      <c r="C5" s="12" t="s">
        <v>3</v>
      </c>
      <c r="D5" s="11">
        <v>16</v>
      </c>
      <c r="E5" s="11">
        <v>602</v>
      </c>
      <c r="F5" s="11">
        <v>402</v>
      </c>
      <c r="G5" s="11">
        <v>2</v>
      </c>
      <c r="H5" s="11">
        <v>53</v>
      </c>
      <c r="I5" s="11">
        <v>34</v>
      </c>
      <c r="J5" s="11">
        <f t="shared" si="0"/>
        <v>186</v>
      </c>
      <c r="K5" s="17">
        <f t="shared" ref="K5:K68" si="2">IF(D5=G5,E5/D5,E5/(D5-G5))</f>
        <v>43</v>
      </c>
      <c r="L5" s="17">
        <f t="shared" si="1"/>
        <v>149.75124378109453</v>
      </c>
      <c r="M5" s="17">
        <f t="shared" ref="M5:M68" si="3">SUMPRODUCT($H$2:$K$2,H5:K5)</f>
        <v>322.38769739375351</v>
      </c>
    </row>
    <row r="6" spans="1:13" x14ac:dyDescent="0.2">
      <c r="A6" s="11">
        <v>3</v>
      </c>
      <c r="B6" s="12" t="s">
        <v>23</v>
      </c>
      <c r="C6" s="12" t="s">
        <v>4</v>
      </c>
      <c r="D6" s="11">
        <v>16</v>
      </c>
      <c r="E6" s="11">
        <v>141</v>
      </c>
      <c r="F6" s="11">
        <v>91</v>
      </c>
      <c r="G6" s="11">
        <v>6</v>
      </c>
      <c r="H6" s="11">
        <v>8</v>
      </c>
      <c r="I6" s="11">
        <v>10</v>
      </c>
      <c r="J6" s="11">
        <f t="shared" si="0"/>
        <v>49</v>
      </c>
      <c r="K6" s="17">
        <f t="shared" si="2"/>
        <v>14.1</v>
      </c>
      <c r="L6" s="17">
        <f t="shared" si="1"/>
        <v>154.94505494505495</v>
      </c>
      <c r="M6" s="17">
        <f t="shared" si="3"/>
        <v>72.442735751439713</v>
      </c>
    </row>
    <row r="7" spans="1:13" x14ac:dyDescent="0.2">
      <c r="A7" s="11">
        <v>4</v>
      </c>
      <c r="B7" s="12" t="s">
        <v>23</v>
      </c>
      <c r="C7" s="12" t="s">
        <v>5</v>
      </c>
      <c r="D7" s="11">
        <v>16</v>
      </c>
      <c r="E7" s="11">
        <v>455</v>
      </c>
      <c r="F7" s="11">
        <v>302</v>
      </c>
      <c r="G7" s="11">
        <v>9</v>
      </c>
      <c r="H7" s="11">
        <v>24</v>
      </c>
      <c r="I7" s="11">
        <v>30</v>
      </c>
      <c r="J7" s="11">
        <f t="shared" si="0"/>
        <v>179</v>
      </c>
      <c r="K7" s="17">
        <f t="shared" si="2"/>
        <v>65</v>
      </c>
      <c r="L7" s="17">
        <f t="shared" si="1"/>
        <v>150.66225165562915</v>
      </c>
      <c r="M7" s="17">
        <f t="shared" si="3"/>
        <v>226.26239222207838</v>
      </c>
    </row>
    <row r="8" spans="1:13" x14ac:dyDescent="0.2">
      <c r="A8" s="11">
        <v>5</v>
      </c>
      <c r="B8" s="12" t="s">
        <v>23</v>
      </c>
      <c r="C8" s="12" t="s">
        <v>6</v>
      </c>
      <c r="D8" s="11">
        <v>13</v>
      </c>
      <c r="E8" s="11">
        <v>15</v>
      </c>
      <c r="F8" s="11">
        <v>5</v>
      </c>
      <c r="G8" s="11">
        <v>1</v>
      </c>
      <c r="H8" s="11">
        <v>3</v>
      </c>
      <c r="I8" s="11">
        <v>0</v>
      </c>
      <c r="J8" s="11">
        <f t="shared" si="0"/>
        <v>3</v>
      </c>
      <c r="K8" s="17">
        <f t="shared" si="2"/>
        <v>1.25</v>
      </c>
      <c r="L8" s="17">
        <f t="shared" si="1"/>
        <v>300</v>
      </c>
      <c r="M8" s="17">
        <f t="shared" si="3"/>
        <v>9.4304742273667461</v>
      </c>
    </row>
    <row r="9" spans="1:13" x14ac:dyDescent="0.2">
      <c r="A9" s="11">
        <v>6</v>
      </c>
      <c r="B9" s="12" t="s">
        <v>23</v>
      </c>
      <c r="C9" s="12" t="s">
        <v>7</v>
      </c>
      <c r="D9" s="11">
        <v>15</v>
      </c>
      <c r="E9" s="11">
        <v>445</v>
      </c>
      <c r="F9" s="11">
        <v>336</v>
      </c>
      <c r="G9" s="11">
        <v>3</v>
      </c>
      <c r="H9" s="11">
        <v>46</v>
      </c>
      <c r="I9" s="11">
        <v>12</v>
      </c>
      <c r="J9" s="11">
        <f t="shared" si="0"/>
        <v>189</v>
      </c>
      <c r="K9" s="17">
        <f t="shared" si="2"/>
        <v>37.083333333333336</v>
      </c>
      <c r="L9" s="17">
        <f t="shared" si="1"/>
        <v>132.4404761904762</v>
      </c>
      <c r="M9" s="17">
        <f t="shared" si="3"/>
        <v>209.69892686659833</v>
      </c>
    </row>
    <row r="10" spans="1:13" x14ac:dyDescent="0.2">
      <c r="A10" s="11">
        <v>7</v>
      </c>
      <c r="B10" s="12" t="s">
        <v>23</v>
      </c>
      <c r="C10" s="12" t="s">
        <v>8</v>
      </c>
      <c r="D10" s="11">
        <v>12</v>
      </c>
      <c r="E10" s="11">
        <v>50</v>
      </c>
      <c r="F10" s="11">
        <v>29</v>
      </c>
      <c r="G10" s="11">
        <v>1</v>
      </c>
      <c r="H10" s="11">
        <v>1</v>
      </c>
      <c r="I10" s="11">
        <v>4</v>
      </c>
      <c r="J10" s="11">
        <f t="shared" si="0"/>
        <v>22</v>
      </c>
      <c r="K10" s="17">
        <f t="shared" si="2"/>
        <v>4.5454545454545459</v>
      </c>
      <c r="L10" s="17">
        <f t="shared" si="1"/>
        <v>172.41379310344828</v>
      </c>
      <c r="M10" s="17">
        <f t="shared" si="3"/>
        <v>22.348013169436118</v>
      </c>
    </row>
    <row r="11" spans="1:13" x14ac:dyDescent="0.2">
      <c r="A11" s="11">
        <v>8</v>
      </c>
      <c r="B11" s="12" t="s">
        <v>23</v>
      </c>
      <c r="C11" s="12" t="s">
        <v>9</v>
      </c>
      <c r="D11" s="11">
        <v>16</v>
      </c>
      <c r="E11" s="11">
        <v>89</v>
      </c>
      <c r="F11" s="11">
        <v>74</v>
      </c>
      <c r="G11" s="11">
        <v>5</v>
      </c>
      <c r="H11" s="11">
        <v>3</v>
      </c>
      <c r="I11" s="11">
        <v>4</v>
      </c>
      <c r="J11" s="11">
        <f t="shared" si="0"/>
        <v>53</v>
      </c>
      <c r="K11" s="17">
        <f t="shared" si="2"/>
        <v>8.0909090909090917</v>
      </c>
      <c r="L11" s="17">
        <f t="shared" si="1"/>
        <v>120.27027027027027</v>
      </c>
      <c r="M11" s="17">
        <f t="shared" si="3"/>
        <v>31.553320839015491</v>
      </c>
    </row>
    <row r="12" spans="1:13" x14ac:dyDescent="0.2">
      <c r="A12" s="11">
        <v>9</v>
      </c>
      <c r="B12" s="12" t="s">
        <v>23</v>
      </c>
      <c r="C12" s="12" t="s">
        <v>10</v>
      </c>
      <c r="D12" s="11">
        <v>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f t="shared" si="0"/>
        <v>0</v>
      </c>
      <c r="K12" s="17">
        <f t="shared" si="2"/>
        <v>0</v>
      </c>
      <c r="L12" s="17" t="e">
        <f t="shared" si="1"/>
        <v>#DIV/0!</v>
      </c>
      <c r="M12" s="17">
        <f t="shared" si="3"/>
        <v>0</v>
      </c>
    </row>
    <row r="13" spans="1:13" x14ac:dyDescent="0.2">
      <c r="A13" s="11">
        <v>10</v>
      </c>
      <c r="B13" s="12" t="s">
        <v>23</v>
      </c>
      <c r="C13" s="12" t="s">
        <v>11</v>
      </c>
      <c r="D13" s="11">
        <v>13</v>
      </c>
      <c r="E13" s="11">
        <v>29</v>
      </c>
      <c r="F13" s="11">
        <v>36</v>
      </c>
      <c r="G13" s="11">
        <v>0</v>
      </c>
      <c r="H13" s="11">
        <v>3</v>
      </c>
      <c r="I13" s="11">
        <v>1</v>
      </c>
      <c r="J13" s="11">
        <f t="shared" si="0"/>
        <v>11</v>
      </c>
      <c r="K13" s="17">
        <f t="shared" si="2"/>
        <v>2.2307692307692308</v>
      </c>
      <c r="L13" s="17">
        <f t="shared" si="1"/>
        <v>80.555555555555557</v>
      </c>
      <c r="M13" s="17">
        <f t="shared" si="3"/>
        <v>14.41886310597277</v>
      </c>
    </row>
    <row r="14" spans="1:13" x14ac:dyDescent="0.2">
      <c r="A14" s="11">
        <v>11</v>
      </c>
      <c r="B14" s="12" t="s">
        <v>23</v>
      </c>
      <c r="C14" s="12" t="s">
        <v>12</v>
      </c>
      <c r="D14" s="11">
        <v>6</v>
      </c>
      <c r="E14" s="11">
        <v>162</v>
      </c>
      <c r="F14" s="11">
        <v>129</v>
      </c>
      <c r="G14" s="11">
        <v>1</v>
      </c>
      <c r="H14" s="11">
        <v>17</v>
      </c>
      <c r="I14" s="11">
        <v>6</v>
      </c>
      <c r="J14" s="11">
        <f t="shared" si="0"/>
        <v>58</v>
      </c>
      <c r="K14" s="17">
        <f t="shared" si="2"/>
        <v>32.4</v>
      </c>
      <c r="L14" s="17">
        <f t="shared" si="1"/>
        <v>125.58139534883721</v>
      </c>
      <c r="M14" s="17">
        <f t="shared" si="3"/>
        <v>88.489228304358676</v>
      </c>
    </row>
    <row r="15" spans="1:13" x14ac:dyDescent="0.2">
      <c r="A15" s="11">
        <v>12</v>
      </c>
      <c r="B15" s="12" t="s">
        <v>23</v>
      </c>
      <c r="C15" s="12" t="s">
        <v>13</v>
      </c>
      <c r="D15" s="11">
        <v>6</v>
      </c>
      <c r="E15" s="11">
        <v>2</v>
      </c>
      <c r="F15" s="11">
        <v>2</v>
      </c>
      <c r="G15" s="11">
        <v>1</v>
      </c>
      <c r="H15" s="11">
        <v>0</v>
      </c>
      <c r="I15" s="11">
        <v>0</v>
      </c>
      <c r="J15" s="11">
        <f t="shared" si="0"/>
        <v>2</v>
      </c>
      <c r="K15" s="17">
        <f t="shared" si="2"/>
        <v>0.4</v>
      </c>
      <c r="L15" s="17">
        <f t="shared" si="1"/>
        <v>100</v>
      </c>
      <c r="M15" s="17">
        <f t="shared" si="3"/>
        <v>0.26300885855679956</v>
      </c>
    </row>
    <row r="16" spans="1:13" x14ac:dyDescent="0.2">
      <c r="A16" s="11">
        <v>13</v>
      </c>
      <c r="B16" s="12" t="s">
        <v>23</v>
      </c>
      <c r="C16" s="12" t="s">
        <v>14</v>
      </c>
      <c r="D16" s="11">
        <v>10</v>
      </c>
      <c r="E16" s="11">
        <v>108</v>
      </c>
      <c r="F16" s="11">
        <v>78</v>
      </c>
      <c r="G16" s="11">
        <v>0</v>
      </c>
      <c r="H16" s="11">
        <v>8</v>
      </c>
      <c r="I16" s="11">
        <v>5</v>
      </c>
      <c r="J16" s="11">
        <f t="shared" si="0"/>
        <v>46</v>
      </c>
      <c r="K16" s="17">
        <f t="shared" si="2"/>
        <v>10.8</v>
      </c>
      <c r="L16" s="17">
        <f t="shared" si="1"/>
        <v>138.46153846153845</v>
      </c>
      <c r="M16" s="17">
        <f t="shared" si="3"/>
        <v>50.685910846030453</v>
      </c>
    </row>
    <row r="17" spans="1:23" x14ac:dyDescent="0.2">
      <c r="A17" s="11">
        <v>14</v>
      </c>
      <c r="B17" s="12" t="s">
        <v>23</v>
      </c>
      <c r="C17" s="12" t="s">
        <v>15</v>
      </c>
      <c r="D17" s="11">
        <v>6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f t="shared" si="0"/>
        <v>0</v>
      </c>
      <c r="K17" s="17">
        <f t="shared" si="2"/>
        <v>0</v>
      </c>
      <c r="L17" s="17" t="e">
        <f t="shared" si="1"/>
        <v>#DIV/0!</v>
      </c>
      <c r="M17" s="17">
        <f t="shared" si="3"/>
        <v>0</v>
      </c>
    </row>
    <row r="18" spans="1:23" x14ac:dyDescent="0.2">
      <c r="A18" s="11">
        <v>15</v>
      </c>
      <c r="B18" s="12" t="s">
        <v>23</v>
      </c>
      <c r="C18" s="12" t="s">
        <v>16</v>
      </c>
      <c r="D18" s="11">
        <v>3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f t="shared" si="0"/>
        <v>0</v>
      </c>
      <c r="K18" s="17">
        <f t="shared" si="2"/>
        <v>0</v>
      </c>
      <c r="L18" s="17" t="e">
        <f t="shared" si="1"/>
        <v>#DIV/0!</v>
      </c>
      <c r="M18" s="17">
        <f t="shared" si="3"/>
        <v>0</v>
      </c>
    </row>
    <row r="19" spans="1:23" x14ac:dyDescent="0.2">
      <c r="A19" s="11">
        <v>16</v>
      </c>
      <c r="B19" s="12" t="s">
        <v>23</v>
      </c>
      <c r="C19" s="12" t="s">
        <v>17</v>
      </c>
      <c r="D19" s="11">
        <v>2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f t="shared" si="0"/>
        <v>0</v>
      </c>
      <c r="K19" s="17">
        <f t="shared" si="2"/>
        <v>0</v>
      </c>
      <c r="L19" s="17" t="e">
        <f t="shared" si="1"/>
        <v>#DIV/0!</v>
      </c>
      <c r="M19" s="17">
        <f t="shared" si="3"/>
        <v>0</v>
      </c>
    </row>
    <row r="20" spans="1:23" x14ac:dyDescent="0.2">
      <c r="A20" s="11">
        <v>17</v>
      </c>
      <c r="B20" s="12" t="s">
        <v>23</v>
      </c>
      <c r="C20" s="12" t="s">
        <v>18</v>
      </c>
      <c r="D20" s="11">
        <v>1</v>
      </c>
      <c r="E20" s="11">
        <v>24</v>
      </c>
      <c r="F20" s="11">
        <v>22</v>
      </c>
      <c r="G20" s="11">
        <v>1</v>
      </c>
      <c r="H20" s="11">
        <v>1</v>
      </c>
      <c r="I20" s="11">
        <v>2</v>
      </c>
      <c r="J20" s="11">
        <f t="shared" si="0"/>
        <v>8</v>
      </c>
      <c r="K20" s="17">
        <f t="shared" si="2"/>
        <v>24</v>
      </c>
      <c r="L20" s="17">
        <f t="shared" si="1"/>
        <v>109.09090909090909</v>
      </c>
      <c r="M20" s="17">
        <f>SUMPRODUCT($H$2:$K$2,H20:K20)</f>
        <v>18.727675014989025</v>
      </c>
    </row>
    <row r="21" spans="1:23" x14ac:dyDescent="0.2">
      <c r="A21" s="11">
        <v>18</v>
      </c>
      <c r="B21" s="12" t="s">
        <v>23</v>
      </c>
      <c r="C21" s="12" t="s">
        <v>19</v>
      </c>
      <c r="D21" s="11">
        <v>1</v>
      </c>
      <c r="E21" s="11">
        <v>1</v>
      </c>
      <c r="F21" s="11">
        <v>3</v>
      </c>
      <c r="G21" s="11">
        <v>0</v>
      </c>
      <c r="H21" s="11">
        <v>0</v>
      </c>
      <c r="I21" s="11">
        <v>0</v>
      </c>
      <c r="J21" s="11">
        <f t="shared" si="0"/>
        <v>1</v>
      </c>
      <c r="K21" s="17">
        <f t="shared" si="2"/>
        <v>1</v>
      </c>
      <c r="L21" s="17">
        <f t="shared" si="1"/>
        <v>33.333333333333336</v>
      </c>
      <c r="M21" s="17">
        <f t="shared" si="3"/>
        <v>0.36345747128332867</v>
      </c>
      <c r="P21" s="43" t="s">
        <v>222</v>
      </c>
      <c r="Q21" s="43" t="s">
        <v>22</v>
      </c>
      <c r="R21" s="43" t="s">
        <v>223</v>
      </c>
      <c r="S21" s="43" t="s">
        <v>213</v>
      </c>
      <c r="T21" s="43" t="s">
        <v>224</v>
      </c>
      <c r="U21" s="43" t="s">
        <v>225</v>
      </c>
      <c r="V21" s="43" t="s">
        <v>24</v>
      </c>
      <c r="W21" s="43" t="s">
        <v>182</v>
      </c>
    </row>
    <row r="22" spans="1:23" x14ac:dyDescent="0.2">
      <c r="A22" s="11">
        <v>19</v>
      </c>
      <c r="B22" s="12" t="s">
        <v>23</v>
      </c>
      <c r="C22" s="12" t="s">
        <v>20</v>
      </c>
      <c r="D22" s="11">
        <v>1</v>
      </c>
      <c r="E22" s="11">
        <v>8</v>
      </c>
      <c r="F22" s="11">
        <v>9</v>
      </c>
      <c r="G22" s="11">
        <v>0</v>
      </c>
      <c r="H22" s="11">
        <v>0</v>
      </c>
      <c r="I22" s="11">
        <v>1</v>
      </c>
      <c r="J22" s="11">
        <f t="shared" si="0"/>
        <v>2</v>
      </c>
      <c r="K22" s="17">
        <f t="shared" si="2"/>
        <v>8</v>
      </c>
      <c r="L22" s="17">
        <f t="shared" si="1"/>
        <v>88.888888888888886</v>
      </c>
      <c r="M22" s="17">
        <f t="shared" si="3"/>
        <v>6.5824567777651097</v>
      </c>
      <c r="P22" s="44">
        <v>1</v>
      </c>
      <c r="Q22" s="44" t="s">
        <v>47</v>
      </c>
      <c r="R22" s="44" t="s">
        <v>218</v>
      </c>
      <c r="S22" s="46">
        <v>382.05483673334174</v>
      </c>
      <c r="T22" s="44">
        <f>VLOOKUP($R22,$C$3:$K$152,6,FALSE)</f>
        <v>68</v>
      </c>
      <c r="U22" s="44">
        <f>VLOOKUP($R22,$C$3:$K$152,7,FALSE)</f>
        <v>37</v>
      </c>
      <c r="V22" s="44">
        <f>VLOOKUP($R22,$C$3:$K$152,8,FALSE)</f>
        <v>190</v>
      </c>
      <c r="W22" s="46">
        <f>VLOOKUP($R22,$C$3:$L$152,10,FALSE)</f>
        <v>173.60406091370558</v>
      </c>
    </row>
    <row r="23" spans="1:23" x14ac:dyDescent="0.2">
      <c r="A23" s="11">
        <v>20</v>
      </c>
      <c r="B23" s="12" t="s">
        <v>23</v>
      </c>
      <c r="C23" s="12" t="s">
        <v>21</v>
      </c>
      <c r="D23" s="11">
        <v>1</v>
      </c>
      <c r="E23" s="11">
        <v>12</v>
      </c>
      <c r="F23" s="11">
        <v>10</v>
      </c>
      <c r="G23" s="11">
        <v>0</v>
      </c>
      <c r="H23" s="11">
        <v>0</v>
      </c>
      <c r="I23" s="11">
        <v>1</v>
      </c>
      <c r="J23" s="11">
        <f t="shared" si="0"/>
        <v>6</v>
      </c>
      <c r="K23" s="17">
        <f t="shared" si="2"/>
        <v>12</v>
      </c>
      <c r="L23" s="17">
        <f t="shared" si="1"/>
        <v>120</v>
      </c>
      <c r="M23" s="17">
        <f t="shared" si="3"/>
        <v>8.0362866628984246</v>
      </c>
      <c r="P23" s="45">
        <v>2</v>
      </c>
      <c r="Q23" s="45" t="s">
        <v>64</v>
      </c>
      <c r="R23" s="45" t="s">
        <v>65</v>
      </c>
      <c r="S23" s="47">
        <v>357.19998081341851</v>
      </c>
      <c r="T23" s="45">
        <f t="shared" ref="T23:T31" si="4">VLOOKUP(R23,$C$3:$K$152,6,FALSE)</f>
        <v>66</v>
      </c>
      <c r="U23" s="45">
        <f t="shared" ref="U23:U31" si="5">VLOOKUP($R23,$C$3:$K$152,7,FALSE)</f>
        <v>32</v>
      </c>
      <c r="V23" s="45">
        <f t="shared" ref="V23:V31" si="6">VLOOKUP($R23,$C$3:$K$152,8,FALSE)</f>
        <v>203</v>
      </c>
      <c r="W23" s="47">
        <f t="shared" ref="W23:W31" si="7">VLOOKUP($R23,$C$3:$L$152,10,FALSE)</f>
        <v>158.41346153846155</v>
      </c>
    </row>
    <row r="24" spans="1:23" x14ac:dyDescent="0.2">
      <c r="A24" s="14">
        <v>21</v>
      </c>
      <c r="B24" s="15" t="s">
        <v>47</v>
      </c>
      <c r="C24" s="15" t="s">
        <v>218</v>
      </c>
      <c r="D24" s="15">
        <v>14</v>
      </c>
      <c r="E24" s="14">
        <v>684</v>
      </c>
      <c r="F24" s="14">
        <v>394</v>
      </c>
      <c r="G24" s="14">
        <v>1</v>
      </c>
      <c r="H24" s="15">
        <v>68</v>
      </c>
      <c r="I24" s="15">
        <v>37</v>
      </c>
      <c r="J24" s="14">
        <f t="shared" si="0"/>
        <v>190</v>
      </c>
      <c r="K24" s="18">
        <f t="shared" si="2"/>
        <v>52.615384615384613</v>
      </c>
      <c r="L24" s="18">
        <f t="shared" si="1"/>
        <v>173.60406091370558</v>
      </c>
      <c r="M24" s="18">
        <f t="shared" si="3"/>
        <v>382.05483673334174</v>
      </c>
      <c r="P24" s="44">
        <v>3</v>
      </c>
      <c r="Q24" s="44" t="s">
        <v>165</v>
      </c>
      <c r="R24" s="44" t="s">
        <v>146</v>
      </c>
      <c r="S24" s="46">
        <v>342.07712675104841</v>
      </c>
      <c r="T24" s="44">
        <f t="shared" si="4"/>
        <v>64</v>
      </c>
      <c r="U24" s="44">
        <f t="shared" si="5"/>
        <v>28</v>
      </c>
      <c r="V24" s="44">
        <f t="shared" si="6"/>
        <v>311</v>
      </c>
      <c r="W24" s="46">
        <f t="shared" si="7"/>
        <v>186.54822335025381</v>
      </c>
    </row>
    <row r="25" spans="1:23" x14ac:dyDescent="0.2">
      <c r="A25" s="14">
        <v>22</v>
      </c>
      <c r="B25" s="15" t="s">
        <v>47</v>
      </c>
      <c r="C25" s="15" t="s">
        <v>26</v>
      </c>
      <c r="D25" s="15">
        <v>14</v>
      </c>
      <c r="E25" s="14">
        <v>0</v>
      </c>
      <c r="F25" s="14">
        <v>2</v>
      </c>
      <c r="G25" s="14">
        <v>0</v>
      </c>
      <c r="H25" s="15">
        <v>0</v>
      </c>
      <c r="I25" s="15">
        <v>0</v>
      </c>
      <c r="J25" s="14">
        <f t="shared" si="0"/>
        <v>0</v>
      </c>
      <c r="K25" s="18">
        <f t="shared" si="2"/>
        <v>0</v>
      </c>
      <c r="L25" s="18">
        <f t="shared" si="1"/>
        <v>0</v>
      </c>
      <c r="M25" s="18">
        <f t="shared" si="3"/>
        <v>0</v>
      </c>
      <c r="P25" s="45">
        <v>4</v>
      </c>
      <c r="Q25" s="45" t="s">
        <v>23</v>
      </c>
      <c r="R25" s="45" t="s">
        <v>3</v>
      </c>
      <c r="S25" s="47">
        <v>322.38769739375351</v>
      </c>
      <c r="T25" s="45">
        <f t="shared" si="4"/>
        <v>53</v>
      </c>
      <c r="U25" s="45">
        <f t="shared" si="5"/>
        <v>34</v>
      </c>
      <c r="V25" s="45">
        <f t="shared" si="6"/>
        <v>186</v>
      </c>
      <c r="W25" s="47">
        <f t="shared" si="7"/>
        <v>149.75124378109453</v>
      </c>
    </row>
    <row r="26" spans="1:23" x14ac:dyDescent="0.2">
      <c r="A26" s="14">
        <v>23</v>
      </c>
      <c r="B26" s="15" t="s">
        <v>47</v>
      </c>
      <c r="C26" s="15" t="s">
        <v>27</v>
      </c>
      <c r="D26" s="15">
        <v>14</v>
      </c>
      <c r="E26" s="14">
        <v>411</v>
      </c>
      <c r="F26" s="14">
        <v>310</v>
      </c>
      <c r="G26" s="14">
        <v>3</v>
      </c>
      <c r="H26" s="15">
        <v>29</v>
      </c>
      <c r="I26" s="15">
        <v>21</v>
      </c>
      <c r="J26" s="14">
        <f t="shared" si="0"/>
        <v>169</v>
      </c>
      <c r="K26" s="18">
        <f t="shared" si="2"/>
        <v>37.363636363636367</v>
      </c>
      <c r="L26" s="18">
        <f t="shared" si="1"/>
        <v>132.58064516129033</v>
      </c>
      <c r="M26" s="18">
        <f t="shared" si="3"/>
        <v>195.21709290509639</v>
      </c>
      <c r="P26" s="44">
        <v>5</v>
      </c>
      <c r="Q26" s="44" t="s">
        <v>23</v>
      </c>
      <c r="R26" s="44" t="s">
        <v>221</v>
      </c>
      <c r="S26" s="46">
        <v>297.73794489329629</v>
      </c>
      <c r="T26" s="44">
        <f t="shared" si="4"/>
        <v>44</v>
      </c>
      <c r="U26" s="44">
        <f t="shared" si="5"/>
        <v>35</v>
      </c>
      <c r="V26" s="44">
        <f t="shared" si="6"/>
        <v>169</v>
      </c>
      <c r="W26" s="46">
        <f t="shared" si="7"/>
        <v>154.59610027855155</v>
      </c>
    </row>
    <row r="27" spans="1:23" x14ac:dyDescent="0.2">
      <c r="A27" s="14">
        <v>24</v>
      </c>
      <c r="B27" s="15" t="s">
        <v>47</v>
      </c>
      <c r="C27" s="15" t="s">
        <v>28</v>
      </c>
      <c r="D27" s="15">
        <v>12</v>
      </c>
      <c r="E27" s="14">
        <v>169</v>
      </c>
      <c r="F27" s="14">
        <v>120</v>
      </c>
      <c r="G27" s="14">
        <v>0</v>
      </c>
      <c r="H27" s="15">
        <v>14</v>
      </c>
      <c r="I27" s="15">
        <v>9</v>
      </c>
      <c r="J27" s="14">
        <f t="shared" si="0"/>
        <v>59</v>
      </c>
      <c r="K27" s="18">
        <f t="shared" si="2"/>
        <v>14.083333333333334</v>
      </c>
      <c r="L27" s="18">
        <f t="shared" si="1"/>
        <v>140.83333333333334</v>
      </c>
      <c r="M27" s="18">
        <f t="shared" si="3"/>
        <v>86.752169249813221</v>
      </c>
      <c r="P27" s="45">
        <v>6</v>
      </c>
      <c r="Q27" s="45" t="s">
        <v>124</v>
      </c>
      <c r="R27" s="45" t="s">
        <v>123</v>
      </c>
      <c r="S27" s="47">
        <v>271.41166886268672</v>
      </c>
      <c r="T27" s="45">
        <f t="shared" si="4"/>
        <v>52</v>
      </c>
      <c r="U27" s="45">
        <f t="shared" si="5"/>
        <v>21</v>
      </c>
      <c r="V27" s="45">
        <f t="shared" si="6"/>
        <v>214</v>
      </c>
      <c r="W27" s="47">
        <f t="shared" si="7"/>
        <v>155.24079320113316</v>
      </c>
    </row>
    <row r="28" spans="1:23" x14ac:dyDescent="0.2">
      <c r="A28" s="14">
        <v>25</v>
      </c>
      <c r="B28" s="15" t="s">
        <v>47</v>
      </c>
      <c r="C28" s="15" t="s">
        <v>29</v>
      </c>
      <c r="D28" s="15">
        <v>10</v>
      </c>
      <c r="E28" s="14">
        <v>1</v>
      </c>
      <c r="F28" s="14">
        <v>2</v>
      </c>
      <c r="G28" s="14">
        <v>1</v>
      </c>
      <c r="H28" s="15">
        <v>0</v>
      </c>
      <c r="I28" s="15">
        <v>0</v>
      </c>
      <c r="J28" s="14">
        <f t="shared" si="0"/>
        <v>1</v>
      </c>
      <c r="K28" s="18">
        <f t="shared" si="2"/>
        <v>0.1111111111111111</v>
      </c>
      <c r="L28" s="18">
        <f t="shared" si="1"/>
        <v>50</v>
      </c>
      <c r="M28" s="18">
        <f t="shared" si="3"/>
        <v>0.1057318690556299</v>
      </c>
      <c r="P28" s="44">
        <v>7</v>
      </c>
      <c r="Q28" s="44" t="s">
        <v>104</v>
      </c>
      <c r="R28" s="44" t="s">
        <v>91</v>
      </c>
      <c r="S28" s="46">
        <v>269.00180120911932</v>
      </c>
      <c r="T28" s="44">
        <f t="shared" si="4"/>
        <v>61</v>
      </c>
      <c r="U28" s="44">
        <f t="shared" si="5"/>
        <v>16</v>
      </c>
      <c r="V28" s="44">
        <f t="shared" si="6"/>
        <v>172</v>
      </c>
      <c r="W28" s="46">
        <f t="shared" si="7"/>
        <v>133.33333333333334</v>
      </c>
    </row>
    <row r="29" spans="1:23" x14ac:dyDescent="0.2">
      <c r="A29" s="14">
        <v>26</v>
      </c>
      <c r="B29" s="15" t="s">
        <v>47</v>
      </c>
      <c r="C29" s="15" t="s">
        <v>30</v>
      </c>
      <c r="D29" s="15">
        <v>9</v>
      </c>
      <c r="E29" s="14">
        <v>245</v>
      </c>
      <c r="F29" s="14">
        <v>160</v>
      </c>
      <c r="G29" s="14">
        <v>0</v>
      </c>
      <c r="H29" s="15">
        <v>27</v>
      </c>
      <c r="I29" s="15">
        <v>10</v>
      </c>
      <c r="J29" s="14">
        <f t="shared" si="0"/>
        <v>77</v>
      </c>
      <c r="K29" s="18">
        <f t="shared" si="2"/>
        <v>27.222222222222221</v>
      </c>
      <c r="L29" s="18">
        <f t="shared" si="1"/>
        <v>153.125</v>
      </c>
      <c r="M29" s="18">
        <f t="shared" si="3"/>
        <v>134.3400236018029</v>
      </c>
      <c r="P29" s="45">
        <v>8</v>
      </c>
      <c r="Q29" s="45" t="s">
        <v>145</v>
      </c>
      <c r="R29" s="45" t="s">
        <v>126</v>
      </c>
      <c r="S29" s="47">
        <v>262.99781963678549</v>
      </c>
      <c r="T29" s="45">
        <f t="shared" si="4"/>
        <v>39</v>
      </c>
      <c r="U29" s="45">
        <f t="shared" si="5"/>
        <v>30</v>
      </c>
      <c r="V29" s="45">
        <f t="shared" si="6"/>
        <v>144</v>
      </c>
      <c r="W29" s="47">
        <f t="shared" si="7"/>
        <v>174.54545454545453</v>
      </c>
    </row>
    <row r="30" spans="1:23" x14ac:dyDescent="0.2">
      <c r="A30" s="14">
        <v>27</v>
      </c>
      <c r="B30" s="15" t="s">
        <v>47</v>
      </c>
      <c r="C30" s="15" t="s">
        <v>31</v>
      </c>
      <c r="D30" s="15">
        <v>13</v>
      </c>
      <c r="E30" s="14">
        <v>212</v>
      </c>
      <c r="F30" s="14">
        <v>148</v>
      </c>
      <c r="G30" s="14">
        <v>7</v>
      </c>
      <c r="H30" s="15">
        <v>11</v>
      </c>
      <c r="I30" s="15">
        <v>11</v>
      </c>
      <c r="J30" s="14">
        <f t="shared" si="0"/>
        <v>102</v>
      </c>
      <c r="K30" s="18">
        <f t="shared" si="2"/>
        <v>35.333333333333336</v>
      </c>
      <c r="L30" s="18">
        <f t="shared" si="1"/>
        <v>143.24324324324326</v>
      </c>
      <c r="M30" s="18">
        <f t="shared" si="3"/>
        <v>95.458906132907771</v>
      </c>
      <c r="P30" s="44">
        <v>9</v>
      </c>
      <c r="Q30" s="44" t="s">
        <v>88</v>
      </c>
      <c r="R30" s="44" t="s">
        <v>75</v>
      </c>
      <c r="S30" s="46">
        <v>260.41922490135886</v>
      </c>
      <c r="T30" s="44">
        <f t="shared" si="4"/>
        <v>56</v>
      </c>
      <c r="U30" s="44">
        <f t="shared" si="5"/>
        <v>18</v>
      </c>
      <c r="V30" s="44">
        <f t="shared" si="6"/>
        <v>159</v>
      </c>
      <c r="W30" s="46">
        <f t="shared" si="7"/>
        <v>130.23872679045093</v>
      </c>
    </row>
    <row r="31" spans="1:23" x14ac:dyDescent="0.2">
      <c r="A31" s="14">
        <v>28</v>
      </c>
      <c r="B31" s="15" t="s">
        <v>47</v>
      </c>
      <c r="C31" s="15" t="s">
        <v>32</v>
      </c>
      <c r="D31" s="15">
        <v>5</v>
      </c>
      <c r="E31" s="14">
        <v>60</v>
      </c>
      <c r="F31" s="14">
        <v>33</v>
      </c>
      <c r="G31" s="14">
        <v>1</v>
      </c>
      <c r="H31" s="15">
        <v>1</v>
      </c>
      <c r="I31" s="15">
        <v>6</v>
      </c>
      <c r="J31" s="14">
        <f t="shared" si="0"/>
        <v>20</v>
      </c>
      <c r="K31" s="18">
        <f t="shared" si="2"/>
        <v>15</v>
      </c>
      <c r="L31" s="18">
        <f t="shared" si="1"/>
        <v>181.81818181818181</v>
      </c>
      <c r="M31" s="18">
        <f t="shared" si="3"/>
        <v>33.463973398405528</v>
      </c>
      <c r="P31" s="45">
        <v>10</v>
      </c>
      <c r="Q31" s="45" t="s">
        <v>145</v>
      </c>
      <c r="R31" s="45" t="s">
        <v>127</v>
      </c>
      <c r="S31" s="47">
        <v>257.14510254561611</v>
      </c>
      <c r="T31" s="45">
        <f t="shared" si="4"/>
        <v>52</v>
      </c>
      <c r="U31" s="45">
        <f t="shared" si="5"/>
        <v>18</v>
      </c>
      <c r="V31" s="45">
        <f t="shared" si="6"/>
        <v>214</v>
      </c>
      <c r="W31" s="47">
        <f t="shared" si="7"/>
        <v>139.10761154855643</v>
      </c>
    </row>
    <row r="32" spans="1:23" x14ac:dyDescent="0.2">
      <c r="A32" s="14">
        <v>29</v>
      </c>
      <c r="B32" s="15" t="s">
        <v>47</v>
      </c>
      <c r="C32" s="15" t="s">
        <v>33</v>
      </c>
      <c r="D32" s="15">
        <v>8</v>
      </c>
      <c r="E32" s="15">
        <v>50</v>
      </c>
      <c r="F32" s="15">
        <v>43</v>
      </c>
      <c r="G32" s="15">
        <v>2</v>
      </c>
      <c r="H32" s="15">
        <v>5</v>
      </c>
      <c r="I32" s="15">
        <v>1</v>
      </c>
      <c r="J32" s="14">
        <f t="shared" si="0"/>
        <v>24</v>
      </c>
      <c r="K32" s="18">
        <f t="shared" si="2"/>
        <v>8.3333333333333339</v>
      </c>
      <c r="L32" s="18">
        <f t="shared" si="1"/>
        <v>116.27906976744185</v>
      </c>
      <c r="M32" s="18">
        <f t="shared" si="3"/>
        <v>23.042291413202424</v>
      </c>
    </row>
    <row r="33" spans="1:13" x14ac:dyDescent="0.2">
      <c r="A33" s="14">
        <v>30</v>
      </c>
      <c r="B33" s="15" t="s">
        <v>47</v>
      </c>
      <c r="C33" s="15" t="s">
        <v>34</v>
      </c>
      <c r="D33" s="15">
        <v>6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4">
        <f t="shared" si="0"/>
        <v>0</v>
      </c>
      <c r="K33" s="18">
        <f t="shared" si="2"/>
        <v>0</v>
      </c>
      <c r="L33" s="18" t="e">
        <f t="shared" si="1"/>
        <v>#DIV/0!</v>
      </c>
      <c r="M33" s="18">
        <f t="shared" si="3"/>
        <v>0</v>
      </c>
    </row>
    <row r="34" spans="1:13" x14ac:dyDescent="0.2">
      <c r="A34" s="14">
        <v>31</v>
      </c>
      <c r="B34" s="15" t="s">
        <v>47</v>
      </c>
      <c r="C34" s="15" t="s">
        <v>35</v>
      </c>
      <c r="D34" s="15">
        <v>4</v>
      </c>
      <c r="E34" s="15">
        <v>46</v>
      </c>
      <c r="F34" s="15">
        <v>26</v>
      </c>
      <c r="G34" s="15">
        <v>3</v>
      </c>
      <c r="H34" s="15">
        <v>3</v>
      </c>
      <c r="I34" s="15">
        <v>2</v>
      </c>
      <c r="J34" s="14">
        <f t="shared" si="0"/>
        <v>22</v>
      </c>
      <c r="K34" s="18">
        <f t="shared" si="2"/>
        <v>46</v>
      </c>
      <c r="L34" s="18">
        <f t="shared" si="1"/>
        <v>176.92307692307693</v>
      </c>
      <c r="M34" s="18">
        <f t="shared" si="3"/>
        <v>32.03394276160661</v>
      </c>
    </row>
    <row r="35" spans="1:13" x14ac:dyDescent="0.2">
      <c r="A35" s="14">
        <v>32</v>
      </c>
      <c r="B35" s="15" t="s">
        <v>47</v>
      </c>
      <c r="C35" s="15" t="s">
        <v>36</v>
      </c>
      <c r="D35" s="15">
        <v>7</v>
      </c>
      <c r="E35" s="15">
        <v>1</v>
      </c>
      <c r="F35" s="15">
        <v>1</v>
      </c>
      <c r="G35" s="15">
        <v>1</v>
      </c>
      <c r="H35" s="15">
        <v>0</v>
      </c>
      <c r="I35" s="15">
        <v>0</v>
      </c>
      <c r="J35" s="14">
        <f t="shared" si="0"/>
        <v>1</v>
      </c>
      <c r="K35" s="18">
        <f t="shared" si="2"/>
        <v>0.16666666666666666</v>
      </c>
      <c r="L35" s="18">
        <f t="shared" si="1"/>
        <v>100</v>
      </c>
      <c r="M35" s="18">
        <f t="shared" si="3"/>
        <v>0.12183971919486108</v>
      </c>
    </row>
    <row r="36" spans="1:13" x14ac:dyDescent="0.2">
      <c r="A36" s="14">
        <v>33</v>
      </c>
      <c r="B36" s="15" t="s">
        <v>47</v>
      </c>
      <c r="C36" s="15" t="s">
        <v>37</v>
      </c>
      <c r="D36" s="15">
        <v>5</v>
      </c>
      <c r="E36" s="15">
        <v>120</v>
      </c>
      <c r="F36" s="15">
        <v>94</v>
      </c>
      <c r="G36" s="15">
        <v>1</v>
      </c>
      <c r="H36" s="15">
        <v>9</v>
      </c>
      <c r="I36" s="15">
        <v>7</v>
      </c>
      <c r="J36" s="14">
        <f t="shared" ref="J36:J67" si="8">E36-(H36*4) - (I36*6)</f>
        <v>42</v>
      </c>
      <c r="K36" s="18">
        <f t="shared" si="2"/>
        <v>30</v>
      </c>
      <c r="L36" s="18">
        <f t="shared" ref="L36:L62" si="9">100*E36/F36</f>
        <v>127.65957446808511</v>
      </c>
      <c r="M36" s="18">
        <f t="shared" si="3"/>
        <v>67.139673583663907</v>
      </c>
    </row>
    <row r="37" spans="1:13" x14ac:dyDescent="0.2">
      <c r="A37" s="14">
        <v>34</v>
      </c>
      <c r="B37" s="15" t="s">
        <v>47</v>
      </c>
      <c r="C37" s="15" t="s">
        <v>38</v>
      </c>
      <c r="D37" s="15">
        <v>3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4">
        <f t="shared" si="8"/>
        <v>0</v>
      </c>
      <c r="K37" s="18">
        <f t="shared" si="2"/>
        <v>0</v>
      </c>
      <c r="L37" s="18" t="e">
        <f t="shared" si="9"/>
        <v>#DIV/0!</v>
      </c>
      <c r="M37" s="18">
        <f t="shared" si="3"/>
        <v>0</v>
      </c>
    </row>
    <row r="38" spans="1:13" x14ac:dyDescent="0.2">
      <c r="A38" s="14">
        <v>35</v>
      </c>
      <c r="B38" s="15" t="s">
        <v>47</v>
      </c>
      <c r="C38" s="15" t="s">
        <v>39</v>
      </c>
      <c r="D38" s="15">
        <v>4</v>
      </c>
      <c r="E38" s="15">
        <v>7</v>
      </c>
      <c r="F38" s="15">
        <v>6</v>
      </c>
      <c r="G38" s="15">
        <v>0</v>
      </c>
      <c r="H38" s="15">
        <v>1</v>
      </c>
      <c r="I38" s="15">
        <v>0</v>
      </c>
      <c r="J38" s="14">
        <f t="shared" si="8"/>
        <v>3</v>
      </c>
      <c r="K38" s="18">
        <f t="shared" si="2"/>
        <v>1.75</v>
      </c>
      <c r="L38" s="18">
        <f t="shared" si="9"/>
        <v>116.66666666666667</v>
      </c>
      <c r="M38" s="18">
        <f t="shared" si="3"/>
        <v>3.6771121500181323</v>
      </c>
    </row>
    <row r="39" spans="1:13" x14ac:dyDescent="0.2">
      <c r="A39" s="14">
        <v>36</v>
      </c>
      <c r="B39" s="15" t="s">
        <v>47</v>
      </c>
      <c r="C39" s="15" t="s">
        <v>40</v>
      </c>
      <c r="D39" s="15">
        <v>4</v>
      </c>
      <c r="E39" s="15">
        <v>26</v>
      </c>
      <c r="F39" s="15">
        <v>33</v>
      </c>
      <c r="G39" s="15">
        <v>1</v>
      </c>
      <c r="H39" s="15">
        <v>0</v>
      </c>
      <c r="I39" s="15">
        <v>1</v>
      </c>
      <c r="J39" s="14">
        <f t="shared" si="8"/>
        <v>20</v>
      </c>
      <c r="K39" s="18">
        <f t="shared" si="2"/>
        <v>8.6666666666666661</v>
      </c>
      <c r="L39" s="18">
        <f t="shared" si="9"/>
        <v>78.787878787878782</v>
      </c>
      <c r="M39" s="18">
        <f t="shared" si="3"/>
        <v>8.0990420174248996</v>
      </c>
    </row>
    <row r="40" spans="1:13" x14ac:dyDescent="0.2">
      <c r="A40" s="14">
        <v>37</v>
      </c>
      <c r="B40" s="15" t="s">
        <v>47</v>
      </c>
      <c r="C40" s="15" t="s">
        <v>41</v>
      </c>
      <c r="D40" s="15">
        <v>5</v>
      </c>
      <c r="E40" s="15">
        <v>63</v>
      </c>
      <c r="F40" s="15">
        <v>41</v>
      </c>
      <c r="G40" s="15">
        <v>0</v>
      </c>
      <c r="H40" s="15">
        <v>7</v>
      </c>
      <c r="I40" s="15">
        <v>4</v>
      </c>
      <c r="J40" s="14">
        <f t="shared" si="8"/>
        <v>11</v>
      </c>
      <c r="K40" s="18">
        <f t="shared" si="2"/>
        <v>12.6</v>
      </c>
      <c r="L40" s="18">
        <f t="shared" si="9"/>
        <v>153.65853658536585</v>
      </c>
      <c r="M40" s="18">
        <f t="shared" si="3"/>
        <v>41.569678898878351</v>
      </c>
    </row>
    <row r="41" spans="1:13" x14ac:dyDescent="0.2">
      <c r="A41" s="14">
        <v>38</v>
      </c>
      <c r="B41" s="15" t="s">
        <v>47</v>
      </c>
      <c r="C41" s="15" t="s">
        <v>42</v>
      </c>
      <c r="D41" s="15">
        <v>6</v>
      </c>
      <c r="E41" s="15">
        <v>6</v>
      </c>
      <c r="F41" s="15">
        <v>8</v>
      </c>
      <c r="G41" s="15">
        <v>1</v>
      </c>
      <c r="H41" s="15">
        <v>0</v>
      </c>
      <c r="I41" s="15">
        <v>0</v>
      </c>
      <c r="J41" s="14">
        <f t="shared" si="8"/>
        <v>6</v>
      </c>
      <c r="K41" s="18">
        <f t="shared" si="2"/>
        <v>1.2</v>
      </c>
      <c r="L41" s="18">
        <f t="shared" si="9"/>
        <v>75</v>
      </c>
      <c r="M41" s="18">
        <f t="shared" si="3"/>
        <v>0.78902657567039869</v>
      </c>
    </row>
    <row r="42" spans="1:13" x14ac:dyDescent="0.2">
      <c r="A42" s="14">
        <v>39</v>
      </c>
      <c r="B42" s="15" t="s">
        <v>47</v>
      </c>
      <c r="C42" s="15" t="s">
        <v>43</v>
      </c>
      <c r="D42" s="15">
        <v>3</v>
      </c>
      <c r="E42" s="15">
        <v>63</v>
      </c>
      <c r="F42" s="15">
        <v>33</v>
      </c>
      <c r="G42" s="15">
        <v>2</v>
      </c>
      <c r="H42" s="15">
        <v>3</v>
      </c>
      <c r="I42" s="15">
        <v>5</v>
      </c>
      <c r="J42" s="14">
        <f t="shared" si="8"/>
        <v>21</v>
      </c>
      <c r="K42" s="18">
        <f t="shared" si="2"/>
        <v>63</v>
      </c>
      <c r="L42" s="18">
        <f t="shared" si="9"/>
        <v>190.90909090909091</v>
      </c>
      <c r="M42" s="18">
        <f t="shared" si="3"/>
        <v>49.237110795918639</v>
      </c>
    </row>
    <row r="43" spans="1:13" x14ac:dyDescent="0.2">
      <c r="A43" s="14">
        <v>40</v>
      </c>
      <c r="B43" s="15" t="s">
        <v>47</v>
      </c>
      <c r="C43" s="15" t="s">
        <v>44</v>
      </c>
      <c r="D43" s="15">
        <v>6</v>
      </c>
      <c r="E43" s="15">
        <v>85</v>
      </c>
      <c r="F43" s="15">
        <v>88</v>
      </c>
      <c r="G43" s="15">
        <v>0</v>
      </c>
      <c r="H43" s="15">
        <v>8</v>
      </c>
      <c r="I43" s="15">
        <v>1</v>
      </c>
      <c r="J43" s="14">
        <f t="shared" si="8"/>
        <v>47</v>
      </c>
      <c r="K43" s="18">
        <f t="shared" si="2"/>
        <v>14.166666666666666</v>
      </c>
      <c r="L43" s="18">
        <f t="shared" si="9"/>
        <v>96.590909090909093</v>
      </c>
      <c r="M43" s="18">
        <f t="shared" si="3"/>
        <v>35.271986652599097</v>
      </c>
    </row>
    <row r="44" spans="1:13" x14ac:dyDescent="0.2">
      <c r="A44" s="14">
        <v>41</v>
      </c>
      <c r="B44" s="15" t="s">
        <v>47</v>
      </c>
      <c r="C44" s="15" t="s">
        <v>45</v>
      </c>
      <c r="D44" s="15">
        <v>1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4">
        <f t="shared" si="8"/>
        <v>0</v>
      </c>
      <c r="K44" s="18">
        <f t="shared" si="2"/>
        <v>0</v>
      </c>
      <c r="L44" s="18" t="e">
        <f t="shared" si="9"/>
        <v>#DIV/0!</v>
      </c>
      <c r="M44" s="18">
        <f t="shared" si="3"/>
        <v>0</v>
      </c>
    </row>
    <row r="45" spans="1:13" x14ac:dyDescent="0.2">
      <c r="A45" s="14">
        <v>42</v>
      </c>
      <c r="B45" s="15" t="s">
        <v>47</v>
      </c>
      <c r="C45" s="15" t="s">
        <v>46</v>
      </c>
      <c r="D45" s="15">
        <v>1</v>
      </c>
      <c r="E45" s="15">
        <v>1</v>
      </c>
      <c r="F45" s="15">
        <v>4</v>
      </c>
      <c r="G45" s="15">
        <v>0</v>
      </c>
      <c r="H45" s="15">
        <v>0</v>
      </c>
      <c r="I45" s="15">
        <v>0</v>
      </c>
      <c r="J45" s="14">
        <f t="shared" si="8"/>
        <v>1</v>
      </c>
      <c r="K45" s="18">
        <f t="shared" si="2"/>
        <v>1</v>
      </c>
      <c r="L45" s="18">
        <f t="shared" si="9"/>
        <v>25</v>
      </c>
      <c r="M45" s="18">
        <f t="shared" si="3"/>
        <v>0.36345747128332867</v>
      </c>
    </row>
    <row r="46" spans="1:13" x14ac:dyDescent="0.2">
      <c r="A46" s="19">
        <v>43</v>
      </c>
      <c r="B46" s="20" t="s">
        <v>64</v>
      </c>
      <c r="C46" s="20" t="s">
        <v>65</v>
      </c>
      <c r="D46" s="20">
        <v>14</v>
      </c>
      <c r="E46" s="20">
        <v>659</v>
      </c>
      <c r="F46" s="20">
        <v>416</v>
      </c>
      <c r="G46" s="20">
        <v>2</v>
      </c>
      <c r="H46" s="20">
        <v>66</v>
      </c>
      <c r="I46" s="20">
        <v>32</v>
      </c>
      <c r="J46" s="19">
        <f t="shared" si="8"/>
        <v>203</v>
      </c>
      <c r="K46" s="22">
        <f t="shared" si="2"/>
        <v>54.916666666666664</v>
      </c>
      <c r="L46" s="22">
        <f t="shared" si="9"/>
        <v>158.41346153846155</v>
      </c>
      <c r="M46" s="22">
        <f t="shared" si="3"/>
        <v>357.19998081341851</v>
      </c>
    </row>
    <row r="47" spans="1:13" x14ac:dyDescent="0.2">
      <c r="A47" s="19">
        <v>44</v>
      </c>
      <c r="B47" s="20" t="s">
        <v>64</v>
      </c>
      <c r="C47" s="20" t="s">
        <v>48</v>
      </c>
      <c r="D47" s="20">
        <v>14</v>
      </c>
      <c r="E47" s="20">
        <v>32</v>
      </c>
      <c r="F47" s="20">
        <v>38</v>
      </c>
      <c r="G47" s="20">
        <v>2</v>
      </c>
      <c r="H47" s="20">
        <v>2</v>
      </c>
      <c r="I47" s="20">
        <v>1</v>
      </c>
      <c r="J47" s="19">
        <f t="shared" si="8"/>
        <v>18</v>
      </c>
      <c r="K47" s="22">
        <f t="shared" si="2"/>
        <v>2.6666666666666665</v>
      </c>
      <c r="L47" s="22">
        <f t="shared" si="9"/>
        <v>84.21052631578948</v>
      </c>
      <c r="M47" s="22">
        <f t="shared" si="3"/>
        <v>12.110694593435294</v>
      </c>
    </row>
    <row r="48" spans="1:13" x14ac:dyDescent="0.2">
      <c r="A48" s="19">
        <v>45</v>
      </c>
      <c r="B48" s="20" t="s">
        <v>64</v>
      </c>
      <c r="C48" s="20" t="s">
        <v>49</v>
      </c>
      <c r="D48" s="20">
        <v>11</v>
      </c>
      <c r="E48" s="20">
        <v>368</v>
      </c>
      <c r="F48" s="20">
        <v>252</v>
      </c>
      <c r="G48" s="20">
        <v>2</v>
      </c>
      <c r="H48" s="20">
        <v>30</v>
      </c>
      <c r="I48" s="20">
        <v>27</v>
      </c>
      <c r="J48" s="19">
        <f t="shared" si="8"/>
        <v>86</v>
      </c>
      <c r="K48" s="22">
        <f t="shared" si="2"/>
        <v>40.888888888888886</v>
      </c>
      <c r="L48" s="22">
        <f t="shared" si="9"/>
        <v>146.03174603174602</v>
      </c>
      <c r="M48" s="22">
        <f t="shared" si="3"/>
        <v>217.7818976906961</v>
      </c>
    </row>
    <row r="49" spans="1:13" x14ac:dyDescent="0.2">
      <c r="A49" s="19">
        <v>46</v>
      </c>
      <c r="B49" s="20" t="s">
        <v>64</v>
      </c>
      <c r="C49" s="20" t="s">
        <v>50</v>
      </c>
      <c r="D49" s="20">
        <v>14</v>
      </c>
      <c r="E49" s="20">
        <v>102</v>
      </c>
      <c r="F49" s="20">
        <v>71</v>
      </c>
      <c r="G49" s="20">
        <v>1</v>
      </c>
      <c r="H49" s="20">
        <v>7</v>
      </c>
      <c r="I49" s="20">
        <v>5</v>
      </c>
      <c r="J49" s="19">
        <f t="shared" si="8"/>
        <v>44</v>
      </c>
      <c r="K49" s="22">
        <f t="shared" si="2"/>
        <v>7.8461538461538458</v>
      </c>
      <c r="L49" s="22">
        <f t="shared" si="9"/>
        <v>143.66197183098592</v>
      </c>
      <c r="M49" s="22">
        <f t="shared" si="3"/>
        <v>46.733270142926308</v>
      </c>
    </row>
    <row r="50" spans="1:13" x14ac:dyDescent="0.2">
      <c r="A50" s="19">
        <v>47</v>
      </c>
      <c r="B50" s="20" t="s">
        <v>64</v>
      </c>
      <c r="C50" s="20" t="s">
        <v>51</v>
      </c>
      <c r="D50" s="20">
        <v>11</v>
      </c>
      <c r="E50" s="20">
        <v>10</v>
      </c>
      <c r="F50" s="20">
        <v>7</v>
      </c>
      <c r="G50" s="20">
        <v>1</v>
      </c>
      <c r="H50" s="20">
        <v>2</v>
      </c>
      <c r="I50" s="20">
        <v>0</v>
      </c>
      <c r="J50" s="19">
        <f t="shared" si="8"/>
        <v>2</v>
      </c>
      <c r="K50" s="22">
        <f t="shared" si="2"/>
        <v>1</v>
      </c>
      <c r="L50" s="22">
        <f t="shared" si="9"/>
        <v>142.85714285714286</v>
      </c>
      <c r="M50" s="22">
        <f t="shared" si="3"/>
        <v>6.3353063686621915</v>
      </c>
    </row>
    <row r="51" spans="1:13" x14ac:dyDescent="0.2">
      <c r="A51" s="19">
        <v>48</v>
      </c>
      <c r="B51" s="20" t="s">
        <v>64</v>
      </c>
      <c r="C51" s="20" t="s">
        <v>52</v>
      </c>
      <c r="D51" s="20">
        <v>8</v>
      </c>
      <c r="E51" s="20">
        <v>11</v>
      </c>
      <c r="F51" s="20">
        <v>18</v>
      </c>
      <c r="G51" s="20">
        <v>0</v>
      </c>
      <c r="H51" s="20">
        <v>1</v>
      </c>
      <c r="I51" s="20">
        <v>0</v>
      </c>
      <c r="J51" s="19">
        <f t="shared" si="8"/>
        <v>7</v>
      </c>
      <c r="K51" s="22">
        <f t="shared" si="2"/>
        <v>1.375</v>
      </c>
      <c r="L51" s="22">
        <f t="shared" si="9"/>
        <v>61.111111111111114</v>
      </c>
      <c r="M51" s="22">
        <f t="shared" si="3"/>
        <v>3.8624488366869922</v>
      </c>
    </row>
    <row r="52" spans="1:13" x14ac:dyDescent="0.2">
      <c r="A52" s="19">
        <v>49</v>
      </c>
      <c r="B52" s="20" t="s">
        <v>64</v>
      </c>
      <c r="C52" s="20" t="s">
        <v>53</v>
      </c>
      <c r="D52" s="20">
        <v>13</v>
      </c>
      <c r="E52" s="20">
        <v>301</v>
      </c>
      <c r="F52" s="20">
        <v>221</v>
      </c>
      <c r="G52" s="20">
        <v>0</v>
      </c>
      <c r="H52" s="20">
        <v>23</v>
      </c>
      <c r="I52" s="20">
        <v>13</v>
      </c>
      <c r="J52" s="19">
        <f t="shared" si="8"/>
        <v>131</v>
      </c>
      <c r="K52" s="22">
        <f t="shared" si="2"/>
        <v>23.153846153846153</v>
      </c>
      <c r="L52" s="22">
        <f t="shared" si="9"/>
        <v>136.19909502262445</v>
      </c>
      <c r="M52" s="22">
        <f t="shared" si="3"/>
        <v>137.68132306270115</v>
      </c>
    </row>
    <row r="53" spans="1:13" x14ac:dyDescent="0.2">
      <c r="A53" s="19">
        <v>50</v>
      </c>
      <c r="B53" s="20" t="s">
        <v>64</v>
      </c>
      <c r="C53" s="20" t="s">
        <v>54</v>
      </c>
      <c r="D53" s="20">
        <v>9</v>
      </c>
      <c r="E53" s="20">
        <v>10</v>
      </c>
      <c r="F53" s="20">
        <v>13</v>
      </c>
      <c r="G53" s="20">
        <v>3</v>
      </c>
      <c r="H53" s="20">
        <v>1</v>
      </c>
      <c r="I53" s="20">
        <v>0</v>
      </c>
      <c r="J53" s="19">
        <f t="shared" si="8"/>
        <v>6</v>
      </c>
      <c r="K53" s="22">
        <f t="shared" si="2"/>
        <v>1.6666666666666667</v>
      </c>
      <c r="L53" s="22">
        <f t="shared" si="9"/>
        <v>76.92307692307692</v>
      </c>
      <c r="M53" s="22">
        <f t="shared" si="3"/>
        <v>3.8734988811407884</v>
      </c>
    </row>
    <row r="54" spans="1:13" x14ac:dyDescent="0.2">
      <c r="A54" s="19">
        <v>51</v>
      </c>
      <c r="B54" s="20" t="s">
        <v>64</v>
      </c>
      <c r="C54" s="20" t="s">
        <v>55</v>
      </c>
      <c r="D54" s="20">
        <v>9</v>
      </c>
      <c r="E54" s="20">
        <v>80</v>
      </c>
      <c r="F54" s="20">
        <v>69</v>
      </c>
      <c r="G54" s="20">
        <v>2</v>
      </c>
      <c r="H54" s="20">
        <v>3</v>
      </c>
      <c r="I54" s="20">
        <v>4</v>
      </c>
      <c r="J54" s="19">
        <f t="shared" si="8"/>
        <v>44</v>
      </c>
      <c r="K54" s="22">
        <f t="shared" si="2"/>
        <v>11.428571428571429</v>
      </c>
      <c r="L54" s="22">
        <f t="shared" si="9"/>
        <v>115.94202898550725</v>
      </c>
      <c r="M54" s="22">
        <f t="shared" si="3"/>
        <v>31.859401485528558</v>
      </c>
    </row>
    <row r="55" spans="1:13" x14ac:dyDescent="0.2">
      <c r="A55" s="19">
        <v>52</v>
      </c>
      <c r="B55" s="20" t="s">
        <v>64</v>
      </c>
      <c r="C55" s="20" t="s">
        <v>56</v>
      </c>
      <c r="D55" s="20">
        <v>6</v>
      </c>
      <c r="E55" s="20">
        <v>3</v>
      </c>
      <c r="F55" s="20">
        <v>7</v>
      </c>
      <c r="G55" s="20">
        <v>3</v>
      </c>
      <c r="H55" s="20">
        <v>0</v>
      </c>
      <c r="I55" s="20">
        <v>0</v>
      </c>
      <c r="J55" s="19">
        <f t="shared" si="8"/>
        <v>3</v>
      </c>
      <c r="K55" s="22">
        <f t="shared" si="2"/>
        <v>1</v>
      </c>
      <c r="L55" s="22">
        <f t="shared" si="9"/>
        <v>42.857142857142854</v>
      </c>
      <c r="M55" s="22">
        <f t="shared" si="3"/>
        <v>0.51048980883766382</v>
      </c>
    </row>
    <row r="56" spans="1:13" x14ac:dyDescent="0.2">
      <c r="A56" s="19">
        <v>53</v>
      </c>
      <c r="B56" s="20" t="s">
        <v>64</v>
      </c>
      <c r="C56" s="20" t="s">
        <v>57</v>
      </c>
      <c r="D56" s="20">
        <v>7</v>
      </c>
      <c r="E56" s="20">
        <v>99</v>
      </c>
      <c r="F56" s="20">
        <v>76</v>
      </c>
      <c r="G56" s="20">
        <v>3</v>
      </c>
      <c r="H56" s="20">
        <v>6</v>
      </c>
      <c r="I56" s="20">
        <v>4</v>
      </c>
      <c r="J56" s="19">
        <f t="shared" si="8"/>
        <v>51</v>
      </c>
      <c r="K56" s="22">
        <f t="shared" si="2"/>
        <v>24.75</v>
      </c>
      <c r="L56" s="22">
        <f t="shared" si="9"/>
        <v>130.26315789473685</v>
      </c>
      <c r="M56" s="22">
        <f t="shared" si="3"/>
        <v>45.083946111114059</v>
      </c>
    </row>
    <row r="57" spans="1:13" x14ac:dyDescent="0.2">
      <c r="A57" s="19">
        <v>54</v>
      </c>
      <c r="B57" s="20" t="s">
        <v>64</v>
      </c>
      <c r="C57" s="20" t="s">
        <v>58</v>
      </c>
      <c r="D57" s="20">
        <v>10</v>
      </c>
      <c r="E57" s="20">
        <v>134</v>
      </c>
      <c r="F57" s="20">
        <v>100</v>
      </c>
      <c r="G57" s="20">
        <v>1</v>
      </c>
      <c r="H57" s="20">
        <v>6</v>
      </c>
      <c r="I57" s="20">
        <v>8</v>
      </c>
      <c r="J57" s="19">
        <f t="shared" si="8"/>
        <v>62</v>
      </c>
      <c r="K57" s="22">
        <f t="shared" si="2"/>
        <v>14.888888888888889</v>
      </c>
      <c r="L57" s="22">
        <f t="shared" si="9"/>
        <v>134</v>
      </c>
      <c r="M57" s="22">
        <f t="shared" si="3"/>
        <v>59.497056648595319</v>
      </c>
    </row>
    <row r="58" spans="1:13" x14ac:dyDescent="0.2">
      <c r="A58" s="19">
        <v>55</v>
      </c>
      <c r="B58" s="20" t="s">
        <v>64</v>
      </c>
      <c r="C58" s="20" t="s">
        <v>59</v>
      </c>
      <c r="D58" s="20">
        <v>11</v>
      </c>
      <c r="E58" s="20">
        <v>120</v>
      </c>
      <c r="F58" s="20">
        <v>94</v>
      </c>
      <c r="G58" s="20">
        <v>1</v>
      </c>
      <c r="H58" s="20">
        <v>9</v>
      </c>
      <c r="I58" s="20">
        <v>5</v>
      </c>
      <c r="J58" s="19">
        <f t="shared" si="8"/>
        <v>54</v>
      </c>
      <c r="K58" s="22">
        <f t="shared" si="2"/>
        <v>12</v>
      </c>
      <c r="L58" s="22">
        <f t="shared" si="9"/>
        <v>127.65957446808511</v>
      </c>
      <c r="M58" s="22">
        <f t="shared" si="3"/>
        <v>54.571136123556037</v>
      </c>
    </row>
    <row r="59" spans="1:13" x14ac:dyDescent="0.2">
      <c r="A59" s="19">
        <v>56</v>
      </c>
      <c r="B59" s="20" t="s">
        <v>64</v>
      </c>
      <c r="C59" s="20" t="s">
        <v>60</v>
      </c>
      <c r="D59" s="20">
        <v>8</v>
      </c>
      <c r="E59" s="20">
        <v>65</v>
      </c>
      <c r="F59" s="20">
        <v>73</v>
      </c>
      <c r="G59" s="20">
        <v>0</v>
      </c>
      <c r="H59" s="20">
        <v>6</v>
      </c>
      <c r="I59" s="20">
        <v>2</v>
      </c>
      <c r="J59" s="19">
        <f t="shared" si="8"/>
        <v>29</v>
      </c>
      <c r="K59" s="22">
        <f t="shared" si="2"/>
        <v>8.125</v>
      </c>
      <c r="L59" s="22">
        <f t="shared" si="9"/>
        <v>89.041095890410958</v>
      </c>
      <c r="M59" s="22">
        <f t="shared" si="3"/>
        <v>30.414528203528477</v>
      </c>
    </row>
    <row r="60" spans="1:13" x14ac:dyDescent="0.2">
      <c r="A60" s="19">
        <v>57</v>
      </c>
      <c r="B60" s="20" t="s">
        <v>64</v>
      </c>
      <c r="C60" s="20" t="s">
        <v>61</v>
      </c>
      <c r="D60" s="20">
        <v>5</v>
      </c>
      <c r="E60" s="20">
        <v>47</v>
      </c>
      <c r="F60" s="20">
        <v>44</v>
      </c>
      <c r="G60" s="20">
        <v>1</v>
      </c>
      <c r="H60" s="20">
        <v>4</v>
      </c>
      <c r="I60" s="20">
        <v>1</v>
      </c>
      <c r="J60" s="19">
        <f t="shared" si="8"/>
        <v>25</v>
      </c>
      <c r="K60" s="22">
        <f t="shared" si="2"/>
        <v>11.75</v>
      </c>
      <c r="L60" s="22">
        <f t="shared" si="9"/>
        <v>106.81818181818181</v>
      </c>
      <c r="M60" s="22">
        <f t="shared" si="3"/>
        <v>21.157274001241458</v>
      </c>
    </row>
    <row r="61" spans="1:13" x14ac:dyDescent="0.2">
      <c r="A61" s="19">
        <v>58</v>
      </c>
      <c r="B61" s="20" t="s">
        <v>64</v>
      </c>
      <c r="C61" s="20" t="s">
        <v>62</v>
      </c>
      <c r="D61" s="20">
        <v>3</v>
      </c>
      <c r="E61" s="20">
        <v>74</v>
      </c>
      <c r="F61" s="20">
        <v>64</v>
      </c>
      <c r="G61" s="20">
        <v>1</v>
      </c>
      <c r="H61" s="20">
        <v>3</v>
      </c>
      <c r="I61" s="20">
        <v>2</v>
      </c>
      <c r="J61" s="19">
        <f t="shared" si="8"/>
        <v>50</v>
      </c>
      <c r="K61" s="22">
        <f t="shared" si="2"/>
        <v>37</v>
      </c>
      <c r="L61" s="22">
        <f t="shared" si="9"/>
        <v>115.625</v>
      </c>
      <c r="M61" s="22">
        <f t="shared" si="3"/>
        <v>31.482923764811854</v>
      </c>
    </row>
    <row r="62" spans="1:13" x14ac:dyDescent="0.2">
      <c r="A62" s="19">
        <v>59</v>
      </c>
      <c r="B62" s="20" t="s">
        <v>64</v>
      </c>
      <c r="C62" s="20" t="s">
        <v>63</v>
      </c>
      <c r="D62" s="20">
        <v>1</v>
      </c>
      <c r="E62" s="20">
        <v>9</v>
      </c>
      <c r="F62" s="20">
        <v>13</v>
      </c>
      <c r="G62" s="20">
        <v>0</v>
      </c>
      <c r="H62" s="20">
        <v>1</v>
      </c>
      <c r="I62" s="20">
        <v>0</v>
      </c>
      <c r="J62" s="19">
        <f t="shared" si="8"/>
        <v>5</v>
      </c>
      <c r="K62" s="22">
        <f t="shared" si="2"/>
        <v>9</v>
      </c>
      <c r="L62" s="22">
        <f t="shared" si="9"/>
        <v>69.230769230769226</v>
      </c>
      <c r="M62" s="22">
        <f t="shared" si="3"/>
        <v>5.9262189307421362</v>
      </c>
    </row>
    <row r="63" spans="1:13" x14ac:dyDescent="0.2">
      <c r="A63" s="23">
        <v>60</v>
      </c>
      <c r="B63" s="24" t="s">
        <v>88</v>
      </c>
      <c r="C63" s="24" t="s">
        <v>210</v>
      </c>
      <c r="D63" s="24">
        <v>16</v>
      </c>
      <c r="E63" s="24">
        <v>357</v>
      </c>
      <c r="F63" s="24">
        <v>188</v>
      </c>
      <c r="G63" s="24">
        <v>0</v>
      </c>
      <c r="H63" s="24">
        <v>40</v>
      </c>
      <c r="I63" s="24">
        <v>23</v>
      </c>
      <c r="J63" s="23">
        <f t="shared" si="8"/>
        <v>59</v>
      </c>
      <c r="K63" s="25">
        <f t="shared" si="2"/>
        <v>22.3125</v>
      </c>
      <c r="L63" s="25">
        <f>E63*100/F63</f>
        <v>189.89361702127658</v>
      </c>
      <c r="M63" s="25">
        <f t="shared" si="3"/>
        <v>223.43898630576967</v>
      </c>
    </row>
    <row r="64" spans="1:13" x14ac:dyDescent="0.2">
      <c r="A64" s="23">
        <v>61</v>
      </c>
      <c r="B64" s="24" t="s">
        <v>88</v>
      </c>
      <c r="C64" s="24" t="s">
        <v>73</v>
      </c>
      <c r="D64" s="24">
        <v>16</v>
      </c>
      <c r="E64" s="24">
        <v>316</v>
      </c>
      <c r="F64" s="24">
        <v>171</v>
      </c>
      <c r="G64" s="24">
        <v>3</v>
      </c>
      <c r="H64" s="24">
        <v>17</v>
      </c>
      <c r="I64" s="24">
        <v>31</v>
      </c>
      <c r="J64" s="23">
        <f t="shared" si="8"/>
        <v>62</v>
      </c>
      <c r="K64" s="25">
        <f t="shared" si="2"/>
        <v>24.307692307692307</v>
      </c>
      <c r="L64" s="25">
        <f t="shared" ref="L64:L127" si="10">E64*100/F64</f>
        <v>184.79532163742689</v>
      </c>
      <c r="M64" s="25">
        <f t="shared" si="3"/>
        <v>189.33434925091618</v>
      </c>
    </row>
    <row r="65" spans="1:13" x14ac:dyDescent="0.2">
      <c r="A65" s="23">
        <v>62</v>
      </c>
      <c r="B65" s="24" t="s">
        <v>88</v>
      </c>
      <c r="C65" s="24" t="s">
        <v>74</v>
      </c>
      <c r="D65" s="24">
        <v>16</v>
      </c>
      <c r="E65" s="24">
        <v>498</v>
      </c>
      <c r="F65" s="24">
        <v>337</v>
      </c>
      <c r="G65" s="24">
        <v>6</v>
      </c>
      <c r="H65" s="24">
        <v>49</v>
      </c>
      <c r="I65" s="24">
        <v>16</v>
      </c>
      <c r="J65" s="23">
        <f t="shared" si="8"/>
        <v>206</v>
      </c>
      <c r="K65" s="25">
        <f t="shared" si="2"/>
        <v>49.8</v>
      </c>
      <c r="L65" s="25">
        <f t="shared" si="10"/>
        <v>147.77448071216617</v>
      </c>
      <c r="M65" s="25">
        <f t="shared" si="3"/>
        <v>239.94686380622866</v>
      </c>
    </row>
    <row r="66" spans="1:13" x14ac:dyDescent="0.2">
      <c r="A66" s="23">
        <v>63</v>
      </c>
      <c r="B66" s="24" t="s">
        <v>88</v>
      </c>
      <c r="C66" s="24" t="s">
        <v>75</v>
      </c>
      <c r="D66" s="24">
        <v>16</v>
      </c>
      <c r="E66" s="24">
        <v>491</v>
      </c>
      <c r="F66" s="24">
        <v>377</v>
      </c>
      <c r="G66" s="24">
        <v>1</v>
      </c>
      <c r="H66" s="24">
        <v>56</v>
      </c>
      <c r="I66" s="24">
        <v>18</v>
      </c>
      <c r="J66" s="23">
        <f t="shared" si="8"/>
        <v>159</v>
      </c>
      <c r="K66" s="25">
        <f t="shared" si="2"/>
        <v>32.733333333333334</v>
      </c>
      <c r="L66" s="25">
        <f t="shared" si="10"/>
        <v>130.23872679045093</v>
      </c>
      <c r="M66" s="25">
        <f t="shared" si="3"/>
        <v>260.41922490135886</v>
      </c>
    </row>
    <row r="67" spans="1:13" x14ac:dyDescent="0.2">
      <c r="A67" s="23">
        <v>64</v>
      </c>
      <c r="B67" s="24" t="s">
        <v>88</v>
      </c>
      <c r="C67" s="24" t="s">
        <v>76</v>
      </c>
      <c r="D67" s="24">
        <v>15</v>
      </c>
      <c r="E67" s="24">
        <v>27</v>
      </c>
      <c r="F67" s="24">
        <v>34</v>
      </c>
      <c r="G67" s="24">
        <v>3</v>
      </c>
      <c r="H67" s="24">
        <v>1</v>
      </c>
      <c r="I67" s="24">
        <v>1</v>
      </c>
      <c r="J67" s="23">
        <f t="shared" si="8"/>
        <v>17</v>
      </c>
      <c r="K67" s="25">
        <f t="shared" si="2"/>
        <v>2.25</v>
      </c>
      <c r="L67" s="25">
        <f t="shared" si="10"/>
        <v>79.411764705882348</v>
      </c>
      <c r="M67" s="25">
        <f t="shared" si="3"/>
        <v>8.9672031843130426</v>
      </c>
    </row>
    <row r="68" spans="1:13" x14ac:dyDescent="0.2">
      <c r="A68" s="23">
        <v>65</v>
      </c>
      <c r="B68" s="24" t="s">
        <v>88</v>
      </c>
      <c r="C68" s="24" t="s">
        <v>77</v>
      </c>
      <c r="D68" s="24">
        <v>16</v>
      </c>
      <c r="E68" s="24">
        <v>12</v>
      </c>
      <c r="F68" s="24">
        <v>24</v>
      </c>
      <c r="G68" s="24">
        <v>2</v>
      </c>
      <c r="H68" s="24">
        <v>1</v>
      </c>
      <c r="I68" s="24">
        <v>0</v>
      </c>
      <c r="J68" s="23">
        <f t="shared" ref="J68:J99" si="11">E68-(H68*4) - (I68*6)</f>
        <v>8</v>
      </c>
      <c r="K68" s="25">
        <f t="shared" si="2"/>
        <v>0.8571428571428571</v>
      </c>
      <c r="L68" s="25">
        <f t="shared" si="10"/>
        <v>50</v>
      </c>
      <c r="M68" s="25">
        <f t="shared" si="3"/>
        <v>3.7858168309520406</v>
      </c>
    </row>
    <row r="69" spans="1:13" x14ac:dyDescent="0.2">
      <c r="A69" s="23">
        <v>66</v>
      </c>
      <c r="B69" s="24" t="s">
        <v>88</v>
      </c>
      <c r="C69" s="24" t="s">
        <v>78</v>
      </c>
      <c r="D69" s="24">
        <v>16</v>
      </c>
      <c r="E69" s="24">
        <v>351</v>
      </c>
      <c r="F69" s="24">
        <v>265</v>
      </c>
      <c r="G69" s="24">
        <v>0</v>
      </c>
      <c r="H69" s="24">
        <v>30</v>
      </c>
      <c r="I69" s="24">
        <v>21</v>
      </c>
      <c r="J69" s="23">
        <f t="shared" si="11"/>
        <v>105</v>
      </c>
      <c r="K69" s="25">
        <f t="shared" ref="K69:K132" si="12">IF(D69=G69,E69/D69,E69/(D69-G69))</f>
        <v>21.9375</v>
      </c>
      <c r="L69" s="25">
        <f t="shared" si="10"/>
        <v>132.45283018867926</v>
      </c>
      <c r="M69" s="25">
        <f t="shared" ref="M69:M132" si="13">SUMPRODUCT($H$2:$K$2,H69:K69)</f>
        <v>188.98855039774813</v>
      </c>
    </row>
    <row r="70" spans="1:13" x14ac:dyDescent="0.2">
      <c r="A70" s="23">
        <v>67</v>
      </c>
      <c r="B70" s="24" t="s">
        <v>88</v>
      </c>
      <c r="C70" s="24" t="s">
        <v>79</v>
      </c>
      <c r="D70" s="24">
        <v>15</v>
      </c>
      <c r="E70" s="24">
        <v>304</v>
      </c>
      <c r="F70" s="24">
        <v>232</v>
      </c>
      <c r="G70" s="24">
        <v>2</v>
      </c>
      <c r="H70" s="24">
        <v>26</v>
      </c>
      <c r="I70" s="24">
        <v>14</v>
      </c>
      <c r="J70" s="23">
        <f t="shared" si="11"/>
        <v>116</v>
      </c>
      <c r="K70" s="25">
        <f t="shared" si="12"/>
        <v>23.384615384615383</v>
      </c>
      <c r="L70" s="25">
        <f t="shared" si="10"/>
        <v>131.0344827586207</v>
      </c>
      <c r="M70" s="25">
        <f t="shared" si="13"/>
        <v>149.6088831754553</v>
      </c>
    </row>
    <row r="71" spans="1:13" x14ac:dyDescent="0.2">
      <c r="A71" s="23">
        <v>68</v>
      </c>
      <c r="B71" s="24" t="s">
        <v>88</v>
      </c>
      <c r="C71" s="24" t="s">
        <v>80</v>
      </c>
      <c r="D71" s="24">
        <v>7</v>
      </c>
      <c r="E71" s="24">
        <v>1</v>
      </c>
      <c r="F71" s="24">
        <v>5</v>
      </c>
      <c r="G71" s="24">
        <v>2</v>
      </c>
      <c r="H71" s="24">
        <v>0</v>
      </c>
      <c r="I71" s="24">
        <v>0</v>
      </c>
      <c r="J71" s="23">
        <f t="shared" si="11"/>
        <v>1</v>
      </c>
      <c r="K71" s="25">
        <f t="shared" si="12"/>
        <v>0.2</v>
      </c>
      <c r="L71" s="25">
        <f t="shared" si="10"/>
        <v>20</v>
      </c>
      <c r="M71" s="25">
        <f t="shared" si="13"/>
        <v>0.13150442927839978</v>
      </c>
    </row>
    <row r="72" spans="1:13" x14ac:dyDescent="0.2">
      <c r="A72" s="23">
        <v>69</v>
      </c>
      <c r="B72" s="24" t="s">
        <v>88</v>
      </c>
      <c r="C72" s="24" t="s">
        <v>81</v>
      </c>
      <c r="D72" s="24">
        <v>9</v>
      </c>
      <c r="E72" s="24">
        <v>13</v>
      </c>
      <c r="F72" s="24">
        <v>15</v>
      </c>
      <c r="G72" s="24">
        <v>1</v>
      </c>
      <c r="H72" s="24">
        <v>1</v>
      </c>
      <c r="I72" s="24">
        <v>0</v>
      </c>
      <c r="J72" s="23">
        <f t="shared" si="11"/>
        <v>9</v>
      </c>
      <c r="K72" s="25">
        <f t="shared" si="12"/>
        <v>1.625</v>
      </c>
      <c r="L72" s="25">
        <f t="shared" si="10"/>
        <v>86.666666666666671</v>
      </c>
      <c r="M72" s="25">
        <f t="shared" si="13"/>
        <v>4.0819664998678675</v>
      </c>
    </row>
    <row r="73" spans="1:13" x14ac:dyDescent="0.2">
      <c r="A73" s="23">
        <v>70</v>
      </c>
      <c r="B73" s="24" t="s">
        <v>88</v>
      </c>
      <c r="C73" s="24" t="s">
        <v>82</v>
      </c>
      <c r="D73" s="24">
        <v>13</v>
      </c>
      <c r="E73" s="24">
        <v>203</v>
      </c>
      <c r="F73" s="24">
        <v>139</v>
      </c>
      <c r="G73" s="24">
        <v>5</v>
      </c>
      <c r="H73" s="24">
        <v>22</v>
      </c>
      <c r="I73" s="24">
        <v>5</v>
      </c>
      <c r="J73" s="23">
        <f t="shared" si="11"/>
        <v>85</v>
      </c>
      <c r="K73" s="25">
        <f t="shared" si="12"/>
        <v>25.375</v>
      </c>
      <c r="L73" s="25">
        <f t="shared" si="10"/>
        <v>146.0431654676259</v>
      </c>
      <c r="M73" s="25">
        <f t="shared" si="13"/>
        <v>99.067265012579156</v>
      </c>
    </row>
    <row r="74" spans="1:13" x14ac:dyDescent="0.2">
      <c r="A74" s="23">
        <v>71</v>
      </c>
      <c r="B74" s="24" t="s">
        <v>88</v>
      </c>
      <c r="C74" s="24" t="s">
        <v>83</v>
      </c>
      <c r="D74" s="24">
        <v>6</v>
      </c>
      <c r="E74" s="24">
        <v>16</v>
      </c>
      <c r="F74" s="24">
        <v>11</v>
      </c>
      <c r="G74" s="24">
        <v>2</v>
      </c>
      <c r="H74" s="24">
        <v>2</v>
      </c>
      <c r="I74" s="24">
        <v>0</v>
      </c>
      <c r="J74" s="23">
        <f t="shared" si="11"/>
        <v>8</v>
      </c>
      <c r="K74" s="25">
        <f t="shared" si="12"/>
        <v>4</v>
      </c>
      <c r="L74" s="25">
        <f t="shared" si="10"/>
        <v>145.45454545454547</v>
      </c>
      <c r="M74" s="25">
        <f t="shared" si="13"/>
        <v>7.6462272888436811</v>
      </c>
    </row>
    <row r="75" spans="1:13" x14ac:dyDescent="0.2">
      <c r="A75" s="23">
        <v>72</v>
      </c>
      <c r="B75" s="24" t="s">
        <v>88</v>
      </c>
      <c r="C75" s="24" t="s">
        <v>84</v>
      </c>
      <c r="D75" s="24">
        <v>5</v>
      </c>
      <c r="E75" s="24">
        <v>23</v>
      </c>
      <c r="F75" s="24">
        <v>28</v>
      </c>
      <c r="G75" s="24">
        <v>1</v>
      </c>
      <c r="H75" s="24">
        <v>3</v>
      </c>
      <c r="I75" s="24">
        <v>0</v>
      </c>
      <c r="J75" s="23">
        <f t="shared" si="11"/>
        <v>11</v>
      </c>
      <c r="K75" s="25">
        <f t="shared" si="12"/>
        <v>5.75</v>
      </c>
      <c r="L75" s="25">
        <f t="shared" si="10"/>
        <v>82.142857142857139</v>
      </c>
      <c r="M75" s="25">
        <f t="shared" si="13"/>
        <v>11.323339438861813</v>
      </c>
    </row>
    <row r="76" spans="1:13" x14ac:dyDescent="0.2">
      <c r="A76" s="23">
        <v>73</v>
      </c>
      <c r="B76" s="24" t="s">
        <v>88</v>
      </c>
      <c r="C76" s="24" t="s">
        <v>85</v>
      </c>
      <c r="D76" s="24">
        <v>4</v>
      </c>
      <c r="E76" s="24">
        <v>8</v>
      </c>
      <c r="F76" s="24">
        <v>6</v>
      </c>
      <c r="G76" s="24">
        <v>1</v>
      </c>
      <c r="H76" s="24">
        <v>0</v>
      </c>
      <c r="I76" s="24">
        <v>1</v>
      </c>
      <c r="J76" s="23">
        <f t="shared" si="11"/>
        <v>2</v>
      </c>
      <c r="K76" s="25">
        <f t="shared" si="12"/>
        <v>2.6666666666666665</v>
      </c>
      <c r="L76" s="25">
        <f t="shared" si="10"/>
        <v>133.33333333333334</v>
      </c>
      <c r="M76" s="25">
        <f t="shared" si="13"/>
        <v>5.0361031643989174</v>
      </c>
    </row>
    <row r="77" spans="1:13" x14ac:dyDescent="0.2">
      <c r="A77" s="23">
        <v>74</v>
      </c>
      <c r="B77" s="24" t="s">
        <v>88</v>
      </c>
      <c r="C77" s="24" t="s">
        <v>86</v>
      </c>
      <c r="D77" s="24">
        <v>2</v>
      </c>
      <c r="E77" s="24">
        <v>6</v>
      </c>
      <c r="F77" s="24">
        <v>3</v>
      </c>
      <c r="G77" s="24">
        <v>1</v>
      </c>
      <c r="H77" s="24">
        <v>1</v>
      </c>
      <c r="I77" s="24">
        <v>0</v>
      </c>
      <c r="J77" s="23">
        <f t="shared" si="11"/>
        <v>2</v>
      </c>
      <c r="K77" s="25">
        <f t="shared" si="12"/>
        <v>6</v>
      </c>
      <c r="L77" s="25">
        <f t="shared" si="10"/>
        <v>200</v>
      </c>
      <c r="M77" s="25">
        <f t="shared" si="13"/>
        <v>4.8358465168921496</v>
      </c>
    </row>
    <row r="78" spans="1:13" x14ac:dyDescent="0.2">
      <c r="A78" s="23">
        <v>75</v>
      </c>
      <c r="B78" s="24" t="s">
        <v>88</v>
      </c>
      <c r="C78" s="24" t="s">
        <v>87</v>
      </c>
      <c r="D78" s="24">
        <v>4</v>
      </c>
      <c r="E78" s="24">
        <v>29</v>
      </c>
      <c r="F78" s="24">
        <v>31</v>
      </c>
      <c r="G78" s="24">
        <v>0</v>
      </c>
      <c r="H78" s="24">
        <v>4</v>
      </c>
      <c r="I78" s="24">
        <v>0</v>
      </c>
      <c r="J78" s="23">
        <f t="shared" si="11"/>
        <v>13</v>
      </c>
      <c r="K78" s="25">
        <f t="shared" si="12"/>
        <v>7.25</v>
      </c>
      <c r="L78" s="25">
        <f t="shared" si="10"/>
        <v>93.548387096774192</v>
      </c>
      <c r="M78" s="25">
        <f t="shared" si="13"/>
        <v>14.854450094476237</v>
      </c>
    </row>
    <row r="79" spans="1:13" x14ac:dyDescent="0.2">
      <c r="A79" s="27">
        <v>76</v>
      </c>
      <c r="B79" s="28" t="s">
        <v>104</v>
      </c>
      <c r="C79" s="28" t="s">
        <v>220</v>
      </c>
      <c r="D79" s="28">
        <v>13</v>
      </c>
      <c r="E79" s="28">
        <v>260</v>
      </c>
      <c r="F79" s="28">
        <v>195</v>
      </c>
      <c r="G79" s="28">
        <v>4</v>
      </c>
      <c r="H79" s="28">
        <v>20</v>
      </c>
      <c r="I79" s="28">
        <v>11</v>
      </c>
      <c r="J79" s="27">
        <f t="shared" si="11"/>
        <v>114</v>
      </c>
      <c r="K79" s="30">
        <f>IF(D79=G79,E79/D79,E79/(D79-G79))</f>
        <v>28.888888888888889</v>
      </c>
      <c r="L79" s="30">
        <f>E79*100/F79</f>
        <v>133.33333333333334</v>
      </c>
      <c r="M79" s="30">
        <f t="shared" si="13"/>
        <v>121.0150868207906</v>
      </c>
    </row>
    <row r="80" spans="1:13" x14ac:dyDescent="0.2">
      <c r="A80" s="27">
        <v>77</v>
      </c>
      <c r="B80" s="28" t="s">
        <v>104</v>
      </c>
      <c r="C80" s="28" t="s">
        <v>90</v>
      </c>
      <c r="D80" s="28">
        <v>14</v>
      </c>
      <c r="E80" s="28">
        <v>228</v>
      </c>
      <c r="F80" s="28">
        <v>157</v>
      </c>
      <c r="G80" s="28">
        <v>3</v>
      </c>
      <c r="H80" s="28">
        <v>22</v>
      </c>
      <c r="I80" s="28">
        <v>10</v>
      </c>
      <c r="J80" s="27">
        <f t="shared" si="11"/>
        <v>80</v>
      </c>
      <c r="K80" s="30">
        <f>IF(D80=G80,E80/D80,E80/(D80-G80))</f>
        <v>20.727272727272727</v>
      </c>
      <c r="L80" s="30">
        <f>E80*100/F80</f>
        <v>145.22292993630575</v>
      </c>
      <c r="M80" s="30">
        <f t="shared" si="13"/>
        <v>117.93158617035279</v>
      </c>
    </row>
    <row r="81" spans="1:13" x14ac:dyDescent="0.2">
      <c r="A81" s="27">
        <v>78</v>
      </c>
      <c r="B81" s="28" t="s">
        <v>104</v>
      </c>
      <c r="C81" s="28" t="s">
        <v>91</v>
      </c>
      <c r="D81" s="28">
        <v>14</v>
      </c>
      <c r="E81" s="28">
        <v>512</v>
      </c>
      <c r="F81" s="28">
        <v>384</v>
      </c>
      <c r="G81" s="28">
        <v>0</v>
      </c>
      <c r="H81" s="28">
        <v>61</v>
      </c>
      <c r="I81" s="28">
        <v>16</v>
      </c>
      <c r="J81" s="27">
        <f t="shared" si="11"/>
        <v>172</v>
      </c>
      <c r="K81" s="30">
        <f t="shared" si="12"/>
        <v>36.571428571428569</v>
      </c>
      <c r="L81" s="30">
        <f t="shared" si="10"/>
        <v>133.33333333333334</v>
      </c>
      <c r="M81" s="30">
        <f t="shared" si="13"/>
        <v>269.00180120911932</v>
      </c>
    </row>
    <row r="82" spans="1:13" x14ac:dyDescent="0.2">
      <c r="A82" s="27">
        <v>79</v>
      </c>
      <c r="B82" s="28" t="s">
        <v>104</v>
      </c>
      <c r="C82" s="28" t="s">
        <v>92</v>
      </c>
      <c r="D82" s="28">
        <v>14</v>
      </c>
      <c r="E82" s="28">
        <v>10</v>
      </c>
      <c r="F82" s="28">
        <v>11</v>
      </c>
      <c r="G82" s="28">
        <v>2</v>
      </c>
      <c r="H82" s="28">
        <v>1</v>
      </c>
      <c r="I82" s="28">
        <v>0</v>
      </c>
      <c r="J82" s="27">
        <f t="shared" si="11"/>
        <v>6</v>
      </c>
      <c r="K82" s="30">
        <f t="shared" si="12"/>
        <v>0.83333333333333337</v>
      </c>
      <c r="L82" s="30">
        <f t="shared" si="10"/>
        <v>90.909090909090907</v>
      </c>
      <c r="M82" s="30">
        <f t="shared" si="13"/>
        <v>3.6318811290523207</v>
      </c>
    </row>
    <row r="83" spans="1:13" x14ac:dyDescent="0.2">
      <c r="A83" s="27">
        <v>80</v>
      </c>
      <c r="B83" s="28" t="s">
        <v>104</v>
      </c>
      <c r="C83" s="28" t="s">
        <v>93</v>
      </c>
      <c r="D83" s="28">
        <v>13</v>
      </c>
      <c r="E83" s="28">
        <v>382</v>
      </c>
      <c r="F83" s="28">
        <v>276</v>
      </c>
      <c r="G83" s="28">
        <v>0</v>
      </c>
      <c r="H83" s="28">
        <v>32</v>
      </c>
      <c r="I83" s="28">
        <v>24</v>
      </c>
      <c r="J83" s="27">
        <f t="shared" si="11"/>
        <v>110</v>
      </c>
      <c r="K83" s="30">
        <f t="shared" si="12"/>
        <v>29.384615384615383</v>
      </c>
      <c r="L83" s="30">
        <f t="shared" si="10"/>
        <v>138.40579710144928</v>
      </c>
      <c r="M83" s="30">
        <f t="shared" si="13"/>
        <v>209.76137236524917</v>
      </c>
    </row>
    <row r="84" spans="1:13" x14ac:dyDescent="0.2">
      <c r="A84" s="27">
        <v>81</v>
      </c>
      <c r="B84" s="28" t="s">
        <v>104</v>
      </c>
      <c r="C84" s="28" t="s">
        <v>94</v>
      </c>
      <c r="D84" s="28">
        <v>11</v>
      </c>
      <c r="E84" s="28">
        <v>11</v>
      </c>
      <c r="F84" s="28">
        <v>10</v>
      </c>
      <c r="G84" s="28">
        <v>3</v>
      </c>
      <c r="H84" s="28">
        <v>1</v>
      </c>
      <c r="I84" s="28">
        <v>1</v>
      </c>
      <c r="J84" s="27">
        <f t="shared" si="11"/>
        <v>1</v>
      </c>
      <c r="K84" s="30">
        <f t="shared" si="12"/>
        <v>1.375</v>
      </c>
      <c r="L84" s="30">
        <f t="shared" si="10"/>
        <v>110</v>
      </c>
      <c r="M84" s="30">
        <f t="shared" si="13"/>
        <v>7.5372458441854722</v>
      </c>
    </row>
    <row r="85" spans="1:13" x14ac:dyDescent="0.2">
      <c r="A85" s="27">
        <v>82</v>
      </c>
      <c r="B85" s="28" t="s">
        <v>104</v>
      </c>
      <c r="C85" s="28" t="s">
        <v>95</v>
      </c>
      <c r="D85" s="28">
        <v>14</v>
      </c>
      <c r="E85" s="28">
        <v>21</v>
      </c>
      <c r="F85" s="28">
        <v>24</v>
      </c>
      <c r="G85" s="28">
        <v>4</v>
      </c>
      <c r="H85" s="28">
        <v>2</v>
      </c>
      <c r="I85" s="28">
        <v>0</v>
      </c>
      <c r="J85" s="27">
        <f t="shared" si="11"/>
        <v>13</v>
      </c>
      <c r="K85" s="30">
        <f t="shared" si="12"/>
        <v>2.1</v>
      </c>
      <c r="L85" s="30">
        <f t="shared" si="10"/>
        <v>87.5</v>
      </c>
      <c r="M85" s="30">
        <f t="shared" si="13"/>
        <v>7.4629196579678121</v>
      </c>
    </row>
    <row r="86" spans="1:13" x14ac:dyDescent="0.2">
      <c r="A86" s="27">
        <v>83</v>
      </c>
      <c r="B86" s="28" t="s">
        <v>104</v>
      </c>
      <c r="C86" s="28" t="s">
        <v>96</v>
      </c>
      <c r="D86" s="28">
        <v>14</v>
      </c>
      <c r="E86" s="28">
        <v>275</v>
      </c>
      <c r="F86" s="28">
        <v>184</v>
      </c>
      <c r="G86" s="28">
        <v>0</v>
      </c>
      <c r="H86" s="28">
        <v>22</v>
      </c>
      <c r="I86" s="28">
        <v>17</v>
      </c>
      <c r="J86" s="27">
        <f t="shared" si="11"/>
        <v>85</v>
      </c>
      <c r="K86" s="30">
        <f t="shared" si="12"/>
        <v>19.642857142857142</v>
      </c>
      <c r="L86" s="30">
        <f t="shared" si="10"/>
        <v>149.45652173913044</v>
      </c>
      <c r="M86" s="30">
        <f t="shared" si="13"/>
        <v>146.79600828836561</v>
      </c>
    </row>
    <row r="87" spans="1:13" x14ac:dyDescent="0.2">
      <c r="A87" s="27">
        <v>84</v>
      </c>
      <c r="B87" s="28" t="s">
        <v>104</v>
      </c>
      <c r="C87" s="28" t="s">
        <v>97</v>
      </c>
      <c r="D87" s="28">
        <v>14</v>
      </c>
      <c r="E87" s="28">
        <v>286</v>
      </c>
      <c r="F87" s="28">
        <v>215</v>
      </c>
      <c r="G87" s="28">
        <v>2</v>
      </c>
      <c r="H87" s="28">
        <v>25</v>
      </c>
      <c r="I87" s="28">
        <v>12</v>
      </c>
      <c r="J87" s="27">
        <f t="shared" si="11"/>
        <v>114</v>
      </c>
      <c r="K87" s="30">
        <f t="shared" si="12"/>
        <v>23.833333333333332</v>
      </c>
      <c r="L87" s="30">
        <f t="shared" si="10"/>
        <v>133.02325581395348</v>
      </c>
      <c r="M87" s="30">
        <f t="shared" si="13"/>
        <v>138.41099829978629</v>
      </c>
    </row>
    <row r="88" spans="1:13" x14ac:dyDescent="0.2">
      <c r="A88" s="27">
        <v>85</v>
      </c>
      <c r="B88" s="28" t="s">
        <v>104</v>
      </c>
      <c r="C88" s="28" t="s">
        <v>98</v>
      </c>
      <c r="D88" s="28">
        <v>9</v>
      </c>
      <c r="E88" s="28">
        <v>96</v>
      </c>
      <c r="F88" s="28">
        <v>58</v>
      </c>
      <c r="G88" s="28">
        <v>2</v>
      </c>
      <c r="H88" s="28">
        <v>5</v>
      </c>
      <c r="I88" s="28">
        <v>8</v>
      </c>
      <c r="J88" s="27">
        <f t="shared" si="11"/>
        <v>28</v>
      </c>
      <c r="K88" s="30">
        <f t="shared" si="12"/>
        <v>13.714285714285714</v>
      </c>
      <c r="L88" s="30">
        <f t="shared" si="10"/>
        <v>165.51724137931035</v>
      </c>
      <c r="M88" s="30">
        <f t="shared" si="13"/>
        <v>53.707774571498454</v>
      </c>
    </row>
    <row r="89" spans="1:13" x14ac:dyDescent="0.2">
      <c r="A89" s="27">
        <v>86</v>
      </c>
      <c r="B89" s="28" t="s">
        <v>104</v>
      </c>
      <c r="C89" s="28" t="s">
        <v>99</v>
      </c>
      <c r="D89" s="28">
        <v>7</v>
      </c>
      <c r="E89" s="28">
        <v>1</v>
      </c>
      <c r="F89" s="28">
        <v>3</v>
      </c>
      <c r="G89" s="28">
        <v>1</v>
      </c>
      <c r="H89" s="28">
        <v>0</v>
      </c>
      <c r="I89" s="28">
        <v>0</v>
      </c>
      <c r="J89" s="27">
        <f t="shared" si="11"/>
        <v>1</v>
      </c>
      <c r="K89" s="30">
        <f t="shared" si="12"/>
        <v>0.16666666666666666</v>
      </c>
      <c r="L89" s="30">
        <f t="shared" si="10"/>
        <v>33.333333333333336</v>
      </c>
      <c r="M89" s="30">
        <f t="shared" si="13"/>
        <v>0.12183971919486108</v>
      </c>
    </row>
    <row r="90" spans="1:13" x14ac:dyDescent="0.2">
      <c r="A90" s="27">
        <v>87</v>
      </c>
      <c r="B90" s="28" t="s">
        <v>104</v>
      </c>
      <c r="C90" s="28" t="s">
        <v>100</v>
      </c>
      <c r="D90" s="28">
        <v>9</v>
      </c>
      <c r="E90" s="28">
        <v>133</v>
      </c>
      <c r="F90" s="28">
        <v>100</v>
      </c>
      <c r="G90" s="28">
        <v>1</v>
      </c>
      <c r="H90" s="28">
        <v>10</v>
      </c>
      <c r="I90" s="28">
        <v>7</v>
      </c>
      <c r="J90" s="27">
        <f t="shared" si="11"/>
        <v>51</v>
      </c>
      <c r="K90" s="30">
        <f t="shared" si="12"/>
        <v>16.625</v>
      </c>
      <c r="L90" s="30">
        <f t="shared" si="10"/>
        <v>133</v>
      </c>
      <c r="M90" s="30">
        <f t="shared" si="13"/>
        <v>66.872520545939352</v>
      </c>
    </row>
    <row r="91" spans="1:13" x14ac:dyDescent="0.2">
      <c r="A91" s="27">
        <v>88</v>
      </c>
      <c r="B91" s="28" t="s">
        <v>104</v>
      </c>
      <c r="C91" s="28" t="s">
        <v>101</v>
      </c>
      <c r="D91" s="28">
        <v>6</v>
      </c>
      <c r="E91" s="28">
        <v>36</v>
      </c>
      <c r="F91" s="28">
        <v>40</v>
      </c>
      <c r="G91" s="28">
        <v>3</v>
      </c>
      <c r="H91" s="28">
        <v>3</v>
      </c>
      <c r="I91" s="28">
        <v>1</v>
      </c>
      <c r="J91" s="27">
        <f t="shared" si="11"/>
        <v>18</v>
      </c>
      <c r="K91" s="30">
        <f t="shared" si="12"/>
        <v>12</v>
      </c>
      <c r="L91" s="30">
        <f t="shared" si="10"/>
        <v>90</v>
      </c>
      <c r="M91" s="30">
        <f t="shared" si="13"/>
        <v>17.76597978112698</v>
      </c>
    </row>
    <row r="92" spans="1:13" x14ac:dyDescent="0.2">
      <c r="A92" s="27">
        <v>89</v>
      </c>
      <c r="B92" s="28" t="s">
        <v>104</v>
      </c>
      <c r="C92" s="28" t="s">
        <v>102</v>
      </c>
      <c r="D92" s="28">
        <v>1</v>
      </c>
      <c r="E92" s="28">
        <v>4</v>
      </c>
      <c r="F92" s="28">
        <v>5</v>
      </c>
      <c r="G92" s="28">
        <v>1</v>
      </c>
      <c r="H92" s="28">
        <v>0</v>
      </c>
      <c r="I92" s="28">
        <v>0</v>
      </c>
      <c r="J92" s="27">
        <f t="shared" si="11"/>
        <v>4</v>
      </c>
      <c r="K92" s="30">
        <f t="shared" si="12"/>
        <v>4</v>
      </c>
      <c r="L92" s="30">
        <f t="shared" si="10"/>
        <v>80</v>
      </c>
      <c r="M92" s="30">
        <f t="shared" si="13"/>
        <v>1.4538298851333147</v>
      </c>
    </row>
    <row r="93" spans="1:13" x14ac:dyDescent="0.2">
      <c r="A93" s="27">
        <v>90</v>
      </c>
      <c r="B93" s="28" t="s">
        <v>104</v>
      </c>
      <c r="C93" s="28" t="s">
        <v>103</v>
      </c>
      <c r="D93" s="28">
        <v>1</v>
      </c>
      <c r="E93" s="28">
        <v>0</v>
      </c>
      <c r="F93" s="28">
        <v>4</v>
      </c>
      <c r="G93" s="28">
        <v>0</v>
      </c>
      <c r="H93" s="28">
        <v>0</v>
      </c>
      <c r="I93" s="28">
        <v>0</v>
      </c>
      <c r="J93" s="27">
        <f t="shared" si="11"/>
        <v>0</v>
      </c>
      <c r="K93" s="30">
        <f t="shared" si="12"/>
        <v>0</v>
      </c>
      <c r="L93" s="30">
        <f t="shared" si="10"/>
        <v>0</v>
      </c>
      <c r="M93" s="30">
        <f t="shared" si="13"/>
        <v>0</v>
      </c>
    </row>
    <row r="94" spans="1:13" x14ac:dyDescent="0.2">
      <c r="A94" s="31">
        <v>91</v>
      </c>
      <c r="B94" s="32" t="s">
        <v>124</v>
      </c>
      <c r="C94" s="32" t="s">
        <v>123</v>
      </c>
      <c r="D94" s="32">
        <v>13</v>
      </c>
      <c r="E94" s="32">
        <v>548</v>
      </c>
      <c r="F94" s="32">
        <v>353</v>
      </c>
      <c r="G94" s="32">
        <v>3</v>
      </c>
      <c r="H94" s="32">
        <v>52</v>
      </c>
      <c r="I94" s="32">
        <v>21</v>
      </c>
      <c r="J94" s="31">
        <f t="shared" si="11"/>
        <v>214</v>
      </c>
      <c r="K94" s="34">
        <f t="shared" si="12"/>
        <v>54.8</v>
      </c>
      <c r="L94" s="34">
        <f t="shared" si="10"/>
        <v>155.24079320113316</v>
      </c>
      <c r="M94" s="34">
        <f t="shared" si="13"/>
        <v>271.41166886268672</v>
      </c>
    </row>
    <row r="95" spans="1:13" x14ac:dyDescent="0.2">
      <c r="A95" s="31">
        <v>92</v>
      </c>
      <c r="B95" s="32" t="s">
        <v>124</v>
      </c>
      <c r="C95" s="32" t="s">
        <v>105</v>
      </c>
      <c r="D95" s="32">
        <v>15</v>
      </c>
      <c r="E95" s="32">
        <v>126</v>
      </c>
      <c r="F95" s="32">
        <v>64</v>
      </c>
      <c r="G95" s="32">
        <v>4</v>
      </c>
      <c r="H95" s="32">
        <v>9</v>
      </c>
      <c r="I95" s="32">
        <v>9</v>
      </c>
      <c r="J95" s="31">
        <f t="shared" si="11"/>
        <v>36</v>
      </c>
      <c r="K95" s="34">
        <f t="shared" si="12"/>
        <v>11.454545454545455</v>
      </c>
      <c r="L95" s="34">
        <f t="shared" si="10"/>
        <v>196.875</v>
      </c>
      <c r="M95" s="34">
        <f t="shared" si="13"/>
        <v>69.553271364845969</v>
      </c>
    </row>
    <row r="96" spans="1:13" x14ac:dyDescent="0.2">
      <c r="A96" s="31">
        <v>93</v>
      </c>
      <c r="B96" s="32" t="s">
        <v>124</v>
      </c>
      <c r="C96" s="32" t="s">
        <v>106</v>
      </c>
      <c r="D96" s="32">
        <v>13</v>
      </c>
      <c r="E96" s="32">
        <v>196</v>
      </c>
      <c r="F96" s="32">
        <v>161</v>
      </c>
      <c r="G96" s="32">
        <v>1</v>
      </c>
      <c r="H96" s="32">
        <v>13</v>
      </c>
      <c r="I96" s="32">
        <v>6</v>
      </c>
      <c r="J96" s="31">
        <f t="shared" si="11"/>
        <v>108</v>
      </c>
      <c r="K96" s="34">
        <f t="shared" si="12"/>
        <v>16.333333333333332</v>
      </c>
      <c r="L96" s="34">
        <f t="shared" si="10"/>
        <v>121.73913043478261</v>
      </c>
      <c r="M96" s="34">
        <f t="shared" si="13"/>
        <v>75.709981025747993</v>
      </c>
    </row>
    <row r="97" spans="1:13" x14ac:dyDescent="0.2">
      <c r="A97" s="31">
        <v>94</v>
      </c>
      <c r="B97" s="32" t="s">
        <v>124</v>
      </c>
      <c r="C97" s="32" t="s">
        <v>107</v>
      </c>
      <c r="D97" s="32">
        <v>15</v>
      </c>
      <c r="E97" s="32">
        <v>49</v>
      </c>
      <c r="F97" s="32">
        <v>38</v>
      </c>
      <c r="G97" s="32">
        <v>3</v>
      </c>
      <c r="H97" s="32">
        <v>6</v>
      </c>
      <c r="I97" s="32">
        <v>1</v>
      </c>
      <c r="J97" s="31">
        <f t="shared" si="11"/>
        <v>19</v>
      </c>
      <c r="K97" s="34">
        <f t="shared" si="12"/>
        <v>4.083333333333333</v>
      </c>
      <c r="L97" s="34">
        <f t="shared" si="10"/>
        <v>128.94736842105263</v>
      </c>
      <c r="M97" s="34">
        <f t="shared" si="13"/>
        <v>24.391626397966249</v>
      </c>
    </row>
    <row r="98" spans="1:13" x14ac:dyDescent="0.2">
      <c r="A98" s="31">
        <v>95</v>
      </c>
      <c r="B98" s="32" t="s">
        <v>124</v>
      </c>
      <c r="C98" s="32" t="s">
        <v>108</v>
      </c>
      <c r="D98" s="32">
        <v>10</v>
      </c>
      <c r="E98" s="32">
        <v>15</v>
      </c>
      <c r="F98" s="32">
        <v>21</v>
      </c>
      <c r="G98" s="32">
        <v>3</v>
      </c>
      <c r="H98" s="32">
        <v>2</v>
      </c>
      <c r="I98" s="32">
        <v>0</v>
      </c>
      <c r="J98" s="31">
        <f t="shared" si="11"/>
        <v>7</v>
      </c>
      <c r="K98" s="34">
        <f t="shared" si="12"/>
        <v>2.1428571428571428</v>
      </c>
      <c r="L98" s="34">
        <f t="shared" si="10"/>
        <v>71.428571428571431</v>
      </c>
      <c r="M98" s="34">
        <f t="shared" si="13"/>
        <v>7.0342487011264989</v>
      </c>
    </row>
    <row r="99" spans="1:13" x14ac:dyDescent="0.2">
      <c r="A99" s="31">
        <v>96</v>
      </c>
      <c r="B99" s="32" t="s">
        <v>124</v>
      </c>
      <c r="C99" s="32" t="s">
        <v>109</v>
      </c>
      <c r="D99" s="32">
        <v>15</v>
      </c>
      <c r="E99" s="32">
        <v>441</v>
      </c>
      <c r="F99" s="32">
        <v>320</v>
      </c>
      <c r="G99" s="32">
        <v>1</v>
      </c>
      <c r="H99" s="32">
        <v>30</v>
      </c>
      <c r="I99" s="32">
        <v>19</v>
      </c>
      <c r="J99" s="31">
        <f t="shared" si="11"/>
        <v>207</v>
      </c>
      <c r="K99" s="34">
        <f t="shared" si="12"/>
        <v>31.5</v>
      </c>
      <c r="L99" s="34">
        <f t="shared" si="10"/>
        <v>137.8125</v>
      </c>
      <c r="M99" s="34">
        <f t="shared" si="13"/>
        <v>191.02797527791139</v>
      </c>
    </row>
    <row r="100" spans="1:13" x14ac:dyDescent="0.2">
      <c r="A100" s="31">
        <v>97</v>
      </c>
      <c r="B100" s="32" t="s">
        <v>124</v>
      </c>
      <c r="C100" s="32" t="s">
        <v>110</v>
      </c>
      <c r="D100" s="32">
        <v>11</v>
      </c>
      <c r="E100" s="32">
        <v>50</v>
      </c>
      <c r="F100" s="32">
        <v>45</v>
      </c>
      <c r="G100" s="32">
        <v>1</v>
      </c>
      <c r="H100" s="32">
        <v>5</v>
      </c>
      <c r="I100" s="32">
        <v>0</v>
      </c>
      <c r="J100" s="31">
        <f t="shared" ref="J100:J131" si="14">E100-(H100*4) - (I100*6)</f>
        <v>30</v>
      </c>
      <c r="K100" s="34">
        <f t="shared" si="12"/>
        <v>5</v>
      </c>
      <c r="L100" s="34">
        <f t="shared" si="10"/>
        <v>111.11111111111111</v>
      </c>
      <c r="M100" s="34">
        <f t="shared" si="13"/>
        <v>18.40102339735007</v>
      </c>
    </row>
    <row r="101" spans="1:13" x14ac:dyDescent="0.2">
      <c r="A101" s="31">
        <v>98</v>
      </c>
      <c r="B101" s="32" t="s">
        <v>124</v>
      </c>
      <c r="C101" s="32" t="s">
        <v>111</v>
      </c>
      <c r="D101" s="32">
        <v>15</v>
      </c>
      <c r="E101" s="32">
        <v>370</v>
      </c>
      <c r="F101" s="32">
        <v>313</v>
      </c>
      <c r="G101" s="32">
        <v>1</v>
      </c>
      <c r="H101" s="32">
        <v>39</v>
      </c>
      <c r="I101" s="32">
        <v>5</v>
      </c>
      <c r="J101" s="31">
        <f t="shared" si="14"/>
        <v>184</v>
      </c>
      <c r="K101" s="34">
        <f t="shared" si="12"/>
        <v>26.428571428571427</v>
      </c>
      <c r="L101" s="34">
        <f t="shared" si="10"/>
        <v>118.21086261980831</v>
      </c>
      <c r="M101" s="34">
        <f t="shared" si="13"/>
        <v>156.78666778691644</v>
      </c>
    </row>
    <row r="102" spans="1:13" x14ac:dyDescent="0.2">
      <c r="A102" s="31">
        <v>99</v>
      </c>
      <c r="B102" s="32" t="s">
        <v>124</v>
      </c>
      <c r="C102" s="32" t="s">
        <v>112</v>
      </c>
      <c r="D102" s="32">
        <v>12</v>
      </c>
      <c r="E102" s="32">
        <v>226</v>
      </c>
      <c r="F102" s="32">
        <v>167</v>
      </c>
      <c r="G102" s="32">
        <v>3</v>
      </c>
      <c r="H102" s="32">
        <v>18</v>
      </c>
      <c r="I102" s="32">
        <v>8</v>
      </c>
      <c r="J102" s="31">
        <f t="shared" si="14"/>
        <v>106</v>
      </c>
      <c r="K102" s="34">
        <f t="shared" si="12"/>
        <v>25.111111111111111</v>
      </c>
      <c r="L102" s="34">
        <f t="shared" si="10"/>
        <v>135.32934131736528</v>
      </c>
      <c r="M102" s="34">
        <f t="shared" si="13"/>
        <v>101.08560887201939</v>
      </c>
    </row>
    <row r="103" spans="1:13" x14ac:dyDescent="0.2">
      <c r="A103" s="31">
        <v>100</v>
      </c>
      <c r="B103" s="32" t="s">
        <v>124</v>
      </c>
      <c r="C103" s="32" t="s">
        <v>113</v>
      </c>
      <c r="D103" s="32">
        <v>8</v>
      </c>
      <c r="E103" s="32">
        <v>6</v>
      </c>
      <c r="F103" s="32">
        <v>7</v>
      </c>
      <c r="G103" s="32">
        <v>1</v>
      </c>
      <c r="H103" s="32">
        <v>0</v>
      </c>
      <c r="I103" s="32">
        <v>0</v>
      </c>
      <c r="J103" s="31">
        <f t="shared" si="14"/>
        <v>6</v>
      </c>
      <c r="K103" s="34">
        <f t="shared" si="12"/>
        <v>0.8571428571428571</v>
      </c>
      <c r="L103" s="34">
        <f t="shared" si="10"/>
        <v>85.714285714285708</v>
      </c>
      <c r="M103" s="34">
        <f t="shared" si="13"/>
        <v>0.68961812909685771</v>
      </c>
    </row>
    <row r="104" spans="1:13" x14ac:dyDescent="0.2">
      <c r="A104" s="31">
        <v>101</v>
      </c>
      <c r="B104" s="32" t="s">
        <v>124</v>
      </c>
      <c r="C104" s="32" t="s">
        <v>114</v>
      </c>
      <c r="D104" s="32">
        <v>6</v>
      </c>
      <c r="E104" s="32">
        <v>1</v>
      </c>
      <c r="F104" s="32">
        <v>6</v>
      </c>
      <c r="G104" s="32">
        <v>1</v>
      </c>
      <c r="H104" s="32">
        <v>0</v>
      </c>
      <c r="I104" s="32">
        <v>0</v>
      </c>
      <c r="J104" s="31">
        <f t="shared" si="14"/>
        <v>1</v>
      </c>
      <c r="K104" s="34">
        <f t="shared" si="12"/>
        <v>0.2</v>
      </c>
      <c r="L104" s="34">
        <f t="shared" si="10"/>
        <v>16.666666666666668</v>
      </c>
      <c r="M104" s="34">
        <f t="shared" si="13"/>
        <v>0.13150442927839978</v>
      </c>
    </row>
    <row r="105" spans="1:13" x14ac:dyDescent="0.2">
      <c r="A105" s="31">
        <v>102</v>
      </c>
      <c r="B105" s="32" t="s">
        <v>124</v>
      </c>
      <c r="C105" s="32" t="s">
        <v>115</v>
      </c>
      <c r="D105" s="32">
        <v>7</v>
      </c>
      <c r="E105" s="32">
        <v>1</v>
      </c>
      <c r="F105" s="32">
        <v>4</v>
      </c>
      <c r="G105" s="32">
        <v>1</v>
      </c>
      <c r="H105" s="32">
        <v>0</v>
      </c>
      <c r="I105" s="32">
        <v>0</v>
      </c>
      <c r="J105" s="31">
        <f t="shared" si="14"/>
        <v>1</v>
      </c>
      <c r="K105" s="34">
        <f t="shared" si="12"/>
        <v>0.16666666666666666</v>
      </c>
      <c r="L105" s="34">
        <f t="shared" si="10"/>
        <v>25</v>
      </c>
      <c r="M105" s="34">
        <f t="shared" si="13"/>
        <v>0.12183971919486108</v>
      </c>
    </row>
    <row r="106" spans="1:13" x14ac:dyDescent="0.2">
      <c r="A106" s="31">
        <v>103</v>
      </c>
      <c r="B106" s="32" t="s">
        <v>124</v>
      </c>
      <c r="C106" s="32" t="s">
        <v>116</v>
      </c>
      <c r="D106" s="32">
        <v>7</v>
      </c>
      <c r="E106" s="32">
        <v>115</v>
      </c>
      <c r="F106" s="32">
        <v>99</v>
      </c>
      <c r="G106" s="32">
        <v>0</v>
      </c>
      <c r="H106" s="32">
        <v>11</v>
      </c>
      <c r="I106" s="32">
        <v>5</v>
      </c>
      <c r="J106" s="31">
        <f t="shared" si="14"/>
        <v>41</v>
      </c>
      <c r="K106" s="34">
        <f t="shared" si="12"/>
        <v>16.428571428571427</v>
      </c>
      <c r="L106" s="34">
        <f t="shared" si="10"/>
        <v>116.16161616161617</v>
      </c>
      <c r="M106" s="34">
        <f t="shared" si="13"/>
        <v>60.797784426296126</v>
      </c>
    </row>
    <row r="107" spans="1:13" x14ac:dyDescent="0.2">
      <c r="A107" s="31">
        <v>104</v>
      </c>
      <c r="B107" s="32" t="s">
        <v>124</v>
      </c>
      <c r="C107" s="32" t="s">
        <v>117</v>
      </c>
      <c r="D107" s="32">
        <v>4</v>
      </c>
      <c r="E107" s="32">
        <v>57</v>
      </c>
      <c r="F107" s="32">
        <v>47</v>
      </c>
      <c r="G107" s="32">
        <v>1</v>
      </c>
      <c r="H107" s="32">
        <v>5</v>
      </c>
      <c r="I107" s="32">
        <v>1</v>
      </c>
      <c r="J107" s="31">
        <f t="shared" si="14"/>
        <v>31</v>
      </c>
      <c r="K107" s="34">
        <f t="shared" si="12"/>
        <v>19</v>
      </c>
      <c r="L107" s="34">
        <f t="shared" si="10"/>
        <v>121.27659574468085</v>
      </c>
      <c r="M107" s="34">
        <f t="shared" si="13"/>
        <v>26.649611821374982</v>
      </c>
    </row>
    <row r="108" spans="1:13" x14ac:dyDescent="0.2">
      <c r="A108" s="31">
        <v>105</v>
      </c>
      <c r="B108" s="32" t="s">
        <v>124</v>
      </c>
      <c r="C108" s="32" t="s">
        <v>118</v>
      </c>
      <c r="D108" s="32">
        <v>7</v>
      </c>
      <c r="E108" s="32">
        <v>44</v>
      </c>
      <c r="F108" s="32">
        <v>39</v>
      </c>
      <c r="G108" s="32">
        <v>0</v>
      </c>
      <c r="H108" s="32">
        <v>2</v>
      </c>
      <c r="I108" s="32">
        <v>2</v>
      </c>
      <c r="J108" s="31">
        <f t="shared" si="14"/>
        <v>24</v>
      </c>
      <c r="K108" s="34">
        <f t="shared" si="12"/>
        <v>6.2857142857142856</v>
      </c>
      <c r="L108" s="34">
        <f t="shared" si="10"/>
        <v>112.82051282051282</v>
      </c>
      <c r="M108" s="34">
        <f t="shared" si="13"/>
        <v>17.716997006758273</v>
      </c>
    </row>
    <row r="109" spans="1:13" x14ac:dyDescent="0.2">
      <c r="A109" s="31">
        <v>106</v>
      </c>
      <c r="B109" s="32" t="s">
        <v>124</v>
      </c>
      <c r="C109" s="32" t="s">
        <v>119</v>
      </c>
      <c r="D109" s="32">
        <v>3</v>
      </c>
      <c r="E109" s="32">
        <v>3</v>
      </c>
      <c r="F109" s="32">
        <v>4</v>
      </c>
      <c r="G109" s="32">
        <v>1</v>
      </c>
      <c r="H109" s="32">
        <v>0</v>
      </c>
      <c r="I109" s="32">
        <v>0</v>
      </c>
      <c r="J109" s="31">
        <f t="shared" si="14"/>
        <v>3</v>
      </c>
      <c r="K109" s="34">
        <f t="shared" si="12"/>
        <v>1.5</v>
      </c>
      <c r="L109" s="34">
        <f t="shared" si="10"/>
        <v>75</v>
      </c>
      <c r="M109" s="34">
        <f t="shared" si="13"/>
        <v>0.65546046009074432</v>
      </c>
    </row>
    <row r="110" spans="1:13" x14ac:dyDescent="0.2">
      <c r="A110" s="31">
        <v>107</v>
      </c>
      <c r="B110" s="32" t="s">
        <v>124</v>
      </c>
      <c r="C110" s="32" t="s">
        <v>120</v>
      </c>
      <c r="D110" s="32">
        <v>1</v>
      </c>
      <c r="E110" s="32">
        <v>8</v>
      </c>
      <c r="F110" s="32">
        <v>6</v>
      </c>
      <c r="G110" s="32">
        <v>0</v>
      </c>
      <c r="H110" s="32">
        <v>2</v>
      </c>
      <c r="I110" s="32">
        <v>0</v>
      </c>
      <c r="J110" s="31">
        <f t="shared" si="14"/>
        <v>0</v>
      </c>
      <c r="K110" s="34">
        <f t="shared" si="12"/>
        <v>8</v>
      </c>
      <c r="L110" s="34">
        <f t="shared" si="10"/>
        <v>133.33333333333334</v>
      </c>
      <c r="M110" s="34">
        <f t="shared" si="13"/>
        <v>8.2178631486509843</v>
      </c>
    </row>
    <row r="111" spans="1:13" x14ac:dyDescent="0.2">
      <c r="A111" s="31">
        <v>108</v>
      </c>
      <c r="B111" s="32" t="s">
        <v>124</v>
      </c>
      <c r="C111" s="32" t="s">
        <v>121</v>
      </c>
      <c r="D111" s="32">
        <v>2</v>
      </c>
      <c r="E111" s="32">
        <v>20</v>
      </c>
      <c r="F111" s="32">
        <v>21</v>
      </c>
      <c r="G111" s="32">
        <v>1</v>
      </c>
      <c r="H111" s="32">
        <v>1</v>
      </c>
      <c r="I111" s="32">
        <v>0</v>
      </c>
      <c r="J111" s="31">
        <f t="shared" si="14"/>
        <v>16</v>
      </c>
      <c r="K111" s="34">
        <f t="shared" si="12"/>
        <v>20</v>
      </c>
      <c r="L111" s="34">
        <f t="shared" si="10"/>
        <v>95.238095238095241</v>
      </c>
      <c r="M111" s="34">
        <f t="shared" si="13"/>
        <v>9.9242511148587518</v>
      </c>
    </row>
    <row r="112" spans="1:13" x14ac:dyDescent="0.2">
      <c r="A112" s="31">
        <v>109</v>
      </c>
      <c r="B112" s="32" t="s">
        <v>124</v>
      </c>
      <c r="C112" s="32" t="s">
        <v>122</v>
      </c>
      <c r="D112" s="32">
        <v>1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1">
        <f t="shared" si="14"/>
        <v>0</v>
      </c>
      <c r="K112" s="34">
        <f t="shared" si="12"/>
        <v>0</v>
      </c>
      <c r="L112" s="34" t="e">
        <f t="shared" si="10"/>
        <v>#DIV/0!</v>
      </c>
      <c r="M112" s="34">
        <f t="shared" si="13"/>
        <v>0</v>
      </c>
    </row>
    <row r="113" spans="1:13" x14ac:dyDescent="0.2">
      <c r="A113" s="35">
        <v>110</v>
      </c>
      <c r="B113" s="36" t="s">
        <v>145</v>
      </c>
      <c r="C113" s="36" t="s">
        <v>219</v>
      </c>
      <c r="D113" s="36">
        <v>14</v>
      </c>
      <c r="E113" s="36">
        <v>3</v>
      </c>
      <c r="F113" s="36">
        <v>11</v>
      </c>
      <c r="G113" s="36">
        <v>1</v>
      </c>
      <c r="H113" s="36">
        <v>0</v>
      </c>
      <c r="I113" s="36">
        <v>0</v>
      </c>
      <c r="J113" s="35">
        <f t="shared" si="14"/>
        <v>3</v>
      </c>
      <c r="K113" s="42">
        <f t="shared" si="12"/>
        <v>0.23076923076923078</v>
      </c>
      <c r="L113" s="42">
        <f t="shared" si="10"/>
        <v>27.272727272727273</v>
      </c>
      <c r="M113" s="42">
        <f t="shared" si="13"/>
        <v>0.28745803767907835</v>
      </c>
    </row>
    <row r="114" spans="1:13" x14ac:dyDescent="0.2">
      <c r="A114" s="35">
        <v>111</v>
      </c>
      <c r="B114" s="36" t="s">
        <v>145</v>
      </c>
      <c r="C114" s="36" t="s">
        <v>126</v>
      </c>
      <c r="D114" s="36">
        <v>12</v>
      </c>
      <c r="E114" s="36">
        <v>480</v>
      </c>
      <c r="F114" s="36">
        <v>275</v>
      </c>
      <c r="G114" s="36">
        <v>2</v>
      </c>
      <c r="H114" s="36">
        <v>39</v>
      </c>
      <c r="I114" s="36">
        <v>30</v>
      </c>
      <c r="J114" s="35">
        <f t="shared" si="14"/>
        <v>144</v>
      </c>
      <c r="K114" s="42">
        <f t="shared" si="12"/>
        <v>48</v>
      </c>
      <c r="L114" s="42">
        <f t="shared" si="10"/>
        <v>174.54545454545453</v>
      </c>
      <c r="M114" s="42">
        <f t="shared" si="13"/>
        <v>262.99781963678549</v>
      </c>
    </row>
    <row r="115" spans="1:13" x14ac:dyDescent="0.2">
      <c r="A115" s="35">
        <v>112</v>
      </c>
      <c r="B115" s="36" t="s">
        <v>145</v>
      </c>
      <c r="C115" s="36" t="s">
        <v>127</v>
      </c>
      <c r="D115" s="36">
        <v>14</v>
      </c>
      <c r="E115" s="36">
        <v>530</v>
      </c>
      <c r="F115" s="36">
        <v>381</v>
      </c>
      <c r="G115" s="36">
        <v>3</v>
      </c>
      <c r="H115" s="36">
        <v>52</v>
      </c>
      <c r="I115" s="36">
        <v>18</v>
      </c>
      <c r="J115" s="35">
        <f t="shared" si="14"/>
        <v>214</v>
      </c>
      <c r="K115" s="42">
        <f t="shared" si="12"/>
        <v>48.18181818181818</v>
      </c>
      <c r="L115" s="42">
        <f t="shared" si="10"/>
        <v>139.10761154855643</v>
      </c>
      <c r="M115" s="42">
        <f t="shared" si="13"/>
        <v>257.14510254561611</v>
      </c>
    </row>
    <row r="116" spans="1:13" x14ac:dyDescent="0.2">
      <c r="A116" s="35">
        <v>113</v>
      </c>
      <c r="B116" s="36" t="s">
        <v>145</v>
      </c>
      <c r="C116" s="36" t="s">
        <v>128</v>
      </c>
      <c r="D116" s="36">
        <v>14</v>
      </c>
      <c r="E116" s="36">
        <v>0</v>
      </c>
      <c r="F116" s="36">
        <v>4</v>
      </c>
      <c r="G116" s="36">
        <v>1</v>
      </c>
      <c r="H116" s="36">
        <v>0</v>
      </c>
      <c r="I116" s="36">
        <v>0</v>
      </c>
      <c r="J116" s="35">
        <f t="shared" si="14"/>
        <v>0</v>
      </c>
      <c r="K116" s="42">
        <f t="shared" si="12"/>
        <v>0</v>
      </c>
      <c r="L116" s="42">
        <f t="shared" si="10"/>
        <v>0</v>
      </c>
      <c r="M116" s="42">
        <f t="shared" si="13"/>
        <v>0</v>
      </c>
    </row>
    <row r="117" spans="1:13" x14ac:dyDescent="0.2">
      <c r="A117" s="35">
        <v>114</v>
      </c>
      <c r="B117" s="36" t="s">
        <v>145</v>
      </c>
      <c r="C117" s="36" t="s">
        <v>129</v>
      </c>
      <c r="D117" s="36">
        <v>11</v>
      </c>
      <c r="E117" s="36">
        <v>25</v>
      </c>
      <c r="F117" s="36">
        <v>22</v>
      </c>
      <c r="G117" s="36">
        <v>2</v>
      </c>
      <c r="H117" s="36">
        <v>2</v>
      </c>
      <c r="I117" s="36">
        <v>1</v>
      </c>
      <c r="J117" s="35">
        <f t="shared" si="14"/>
        <v>11</v>
      </c>
      <c r="K117" s="42">
        <f t="shared" si="12"/>
        <v>2.7777777777777777</v>
      </c>
      <c r="L117" s="42">
        <f t="shared" si="10"/>
        <v>113.63636363636364</v>
      </c>
      <c r="M117" s="42">
        <f t="shared" si="13"/>
        <v>11.628297112273584</v>
      </c>
    </row>
    <row r="118" spans="1:13" x14ac:dyDescent="0.2">
      <c r="A118" s="35">
        <v>115</v>
      </c>
      <c r="B118" s="36" t="s">
        <v>145</v>
      </c>
      <c r="C118" s="36" t="s">
        <v>130</v>
      </c>
      <c r="D118" s="36">
        <v>8</v>
      </c>
      <c r="E118" s="36">
        <v>201</v>
      </c>
      <c r="F118" s="36">
        <v>162</v>
      </c>
      <c r="G118" s="36">
        <v>0</v>
      </c>
      <c r="H118" s="36">
        <v>20</v>
      </c>
      <c r="I118" s="36">
        <v>8</v>
      </c>
      <c r="J118" s="35">
        <f t="shared" si="14"/>
        <v>73</v>
      </c>
      <c r="K118" s="42">
        <f t="shared" si="12"/>
        <v>25.125</v>
      </c>
      <c r="L118" s="42">
        <f t="shared" si="10"/>
        <v>124.07407407407408</v>
      </c>
      <c r="M118" s="42">
        <f t="shared" si="13"/>
        <v>104.56193499350937</v>
      </c>
    </row>
    <row r="119" spans="1:13" x14ac:dyDescent="0.2">
      <c r="A119" s="35">
        <v>116</v>
      </c>
      <c r="B119" s="36" t="s">
        <v>145</v>
      </c>
      <c r="C119" s="36" t="s">
        <v>131</v>
      </c>
      <c r="D119" s="36">
        <v>8</v>
      </c>
      <c r="E119" s="36">
        <v>52</v>
      </c>
      <c r="F119" s="36">
        <v>46</v>
      </c>
      <c r="G119" s="36">
        <v>2</v>
      </c>
      <c r="H119" s="36">
        <v>5</v>
      </c>
      <c r="I119" s="36">
        <v>1</v>
      </c>
      <c r="J119" s="35">
        <f t="shared" si="14"/>
        <v>26</v>
      </c>
      <c r="K119" s="42">
        <f t="shared" si="12"/>
        <v>8.6666666666666661</v>
      </c>
      <c r="L119" s="42">
        <f t="shared" si="10"/>
        <v>113.04347826086956</v>
      </c>
      <c r="M119" s="42">
        <f t="shared" si="13"/>
        <v>23.285970851592143</v>
      </c>
    </row>
    <row r="120" spans="1:13" x14ac:dyDescent="0.2">
      <c r="A120" s="35">
        <v>117</v>
      </c>
      <c r="B120" s="36" t="s">
        <v>145</v>
      </c>
      <c r="C120" s="36" t="s">
        <v>132</v>
      </c>
      <c r="D120" s="36">
        <v>14</v>
      </c>
      <c r="E120" s="36">
        <v>252</v>
      </c>
      <c r="F120" s="36">
        <v>177</v>
      </c>
      <c r="G120" s="36">
        <v>0</v>
      </c>
      <c r="H120" s="36">
        <v>16</v>
      </c>
      <c r="I120" s="36">
        <v>11</v>
      </c>
      <c r="J120" s="35">
        <f t="shared" si="14"/>
        <v>122</v>
      </c>
      <c r="K120" s="42">
        <f t="shared" si="12"/>
        <v>18</v>
      </c>
      <c r="L120" s="42">
        <f t="shared" si="10"/>
        <v>142.37288135593221</v>
      </c>
      <c r="M120" s="42">
        <f t="shared" si="13"/>
        <v>106.64941208651526</v>
      </c>
    </row>
    <row r="121" spans="1:13" x14ac:dyDescent="0.2">
      <c r="A121" s="35">
        <v>118</v>
      </c>
      <c r="B121" s="36" t="s">
        <v>145</v>
      </c>
      <c r="C121" s="36" t="s">
        <v>133</v>
      </c>
      <c r="D121" s="36">
        <v>9</v>
      </c>
      <c r="E121" s="36">
        <v>131</v>
      </c>
      <c r="F121" s="36">
        <v>84</v>
      </c>
      <c r="G121" s="36">
        <v>3</v>
      </c>
      <c r="H121" s="36">
        <v>4</v>
      </c>
      <c r="I121" s="36">
        <v>10</v>
      </c>
      <c r="J121" s="35">
        <f t="shared" si="14"/>
        <v>55</v>
      </c>
      <c r="K121" s="42">
        <f t="shared" si="12"/>
        <v>21.833333333333332</v>
      </c>
      <c r="L121" s="42">
        <f t="shared" si="10"/>
        <v>155.95238095238096</v>
      </c>
      <c r="M121" s="42">
        <f t="shared" si="13"/>
        <v>63.329380046280306</v>
      </c>
    </row>
    <row r="122" spans="1:13" x14ac:dyDescent="0.2">
      <c r="A122" s="35">
        <v>119</v>
      </c>
      <c r="B122" s="36" t="s">
        <v>145</v>
      </c>
      <c r="C122" s="36" t="s">
        <v>134</v>
      </c>
      <c r="D122" s="36">
        <v>5</v>
      </c>
      <c r="E122" s="36">
        <v>17</v>
      </c>
      <c r="F122" s="36">
        <v>19</v>
      </c>
      <c r="G122" s="36">
        <v>2</v>
      </c>
      <c r="H122" s="36">
        <v>1</v>
      </c>
      <c r="I122" s="36">
        <v>1</v>
      </c>
      <c r="J122" s="35">
        <f t="shared" si="14"/>
        <v>7</v>
      </c>
      <c r="K122" s="42">
        <f t="shared" si="12"/>
        <v>5.666666666666667</v>
      </c>
      <c r="L122" s="42">
        <f t="shared" si="10"/>
        <v>89.473684210526315</v>
      </c>
      <c r="M122" s="42">
        <f t="shared" si="13"/>
        <v>9.2226742801040853</v>
      </c>
    </row>
    <row r="123" spans="1:13" x14ac:dyDescent="0.2">
      <c r="A123" s="35">
        <v>120</v>
      </c>
      <c r="B123" s="36" t="s">
        <v>145</v>
      </c>
      <c r="C123" s="36" t="s">
        <v>135</v>
      </c>
      <c r="D123" s="36">
        <v>5</v>
      </c>
      <c r="E123" s="36">
        <v>77</v>
      </c>
      <c r="F123" s="36">
        <v>46</v>
      </c>
      <c r="G123" s="36">
        <v>0</v>
      </c>
      <c r="H123" s="36">
        <v>4</v>
      </c>
      <c r="I123" s="36">
        <v>6</v>
      </c>
      <c r="J123" s="35">
        <f t="shared" si="14"/>
        <v>25</v>
      </c>
      <c r="K123" s="42">
        <f t="shared" si="12"/>
        <v>15.4</v>
      </c>
      <c r="L123" s="42">
        <f t="shared" si="10"/>
        <v>167.39130434782609</v>
      </c>
      <c r="M123" s="42">
        <f t="shared" si="13"/>
        <v>42.795029856196379</v>
      </c>
    </row>
    <row r="124" spans="1:13" x14ac:dyDescent="0.2">
      <c r="A124" s="35">
        <v>121</v>
      </c>
      <c r="B124" s="36" t="s">
        <v>145</v>
      </c>
      <c r="C124" s="36" t="s">
        <v>136</v>
      </c>
      <c r="D124" s="36">
        <v>6</v>
      </c>
      <c r="E124" s="36">
        <v>153</v>
      </c>
      <c r="F124" s="36">
        <v>109</v>
      </c>
      <c r="G124" s="36">
        <v>1</v>
      </c>
      <c r="H124" s="36">
        <v>20</v>
      </c>
      <c r="I124" s="36">
        <v>4</v>
      </c>
      <c r="J124" s="35">
        <f t="shared" si="14"/>
        <v>49</v>
      </c>
      <c r="K124" s="42">
        <f t="shared" si="12"/>
        <v>30.6</v>
      </c>
      <c r="L124" s="42">
        <f t="shared" si="10"/>
        <v>140.36697247706422</v>
      </c>
      <c r="M124" s="42">
        <f t="shared" si="13"/>
        <v>87.921399493432631</v>
      </c>
    </row>
    <row r="125" spans="1:13" x14ac:dyDescent="0.2">
      <c r="A125" s="35">
        <v>122</v>
      </c>
      <c r="B125" s="36" t="s">
        <v>145</v>
      </c>
      <c r="C125" s="36" t="s">
        <v>137</v>
      </c>
      <c r="D125" s="36">
        <v>7</v>
      </c>
      <c r="E125" s="36">
        <v>65</v>
      </c>
      <c r="F125" s="36">
        <v>38</v>
      </c>
      <c r="G125" s="36">
        <v>3</v>
      </c>
      <c r="H125" s="36">
        <v>5</v>
      </c>
      <c r="I125" s="36">
        <v>4</v>
      </c>
      <c r="J125" s="35">
        <f t="shared" si="14"/>
        <v>21</v>
      </c>
      <c r="K125" s="42">
        <f t="shared" si="12"/>
        <v>16.25</v>
      </c>
      <c r="L125" s="42">
        <f t="shared" si="10"/>
        <v>171.05263157894737</v>
      </c>
      <c r="M125" s="42">
        <f t="shared" si="13"/>
        <v>37.46479361219582</v>
      </c>
    </row>
    <row r="126" spans="1:13" x14ac:dyDescent="0.2">
      <c r="A126" s="35">
        <v>123</v>
      </c>
      <c r="B126" s="36" t="s">
        <v>145</v>
      </c>
      <c r="C126" s="36" t="s">
        <v>138</v>
      </c>
      <c r="D126" s="36">
        <v>6</v>
      </c>
      <c r="E126" s="36">
        <v>127</v>
      </c>
      <c r="F126" s="36">
        <v>88</v>
      </c>
      <c r="G126" s="36">
        <v>0</v>
      </c>
      <c r="H126" s="36">
        <v>16</v>
      </c>
      <c r="I126" s="36">
        <v>6</v>
      </c>
      <c r="J126" s="35">
        <f t="shared" si="14"/>
        <v>27</v>
      </c>
      <c r="K126" s="42">
        <f t="shared" si="12"/>
        <v>21.166666666666668</v>
      </c>
      <c r="L126" s="42">
        <f t="shared" si="10"/>
        <v>144.31818181818181</v>
      </c>
      <c r="M126" s="42">
        <f t="shared" si="13"/>
        <v>80.004053409813082</v>
      </c>
    </row>
    <row r="127" spans="1:13" x14ac:dyDescent="0.2">
      <c r="A127" s="35">
        <v>124</v>
      </c>
      <c r="B127" s="36" t="s">
        <v>145</v>
      </c>
      <c r="C127" s="36" t="s">
        <v>139</v>
      </c>
      <c r="D127" s="36">
        <v>2</v>
      </c>
      <c r="E127" s="36">
        <v>1</v>
      </c>
      <c r="F127" s="36">
        <v>2</v>
      </c>
      <c r="G127" s="36">
        <v>0</v>
      </c>
      <c r="H127" s="36">
        <v>0</v>
      </c>
      <c r="I127" s="36">
        <v>0</v>
      </c>
      <c r="J127" s="35">
        <f t="shared" si="14"/>
        <v>1</v>
      </c>
      <c r="K127" s="42">
        <f t="shared" si="12"/>
        <v>0.5</v>
      </c>
      <c r="L127" s="42">
        <f t="shared" si="10"/>
        <v>50</v>
      </c>
      <c r="M127" s="42">
        <f t="shared" si="13"/>
        <v>0.21848682003024811</v>
      </c>
    </row>
    <row r="128" spans="1:13" x14ac:dyDescent="0.2">
      <c r="A128" s="35">
        <v>125</v>
      </c>
      <c r="B128" s="36" t="s">
        <v>145</v>
      </c>
      <c r="C128" s="36" t="s">
        <v>140</v>
      </c>
      <c r="D128" s="36">
        <v>3</v>
      </c>
      <c r="E128" s="36">
        <v>17</v>
      </c>
      <c r="F128" s="36">
        <v>22</v>
      </c>
      <c r="G128" s="36">
        <v>0</v>
      </c>
      <c r="H128" s="36">
        <v>0</v>
      </c>
      <c r="I128" s="36">
        <v>1</v>
      </c>
      <c r="J128" s="35">
        <f t="shared" si="14"/>
        <v>11</v>
      </c>
      <c r="K128" s="42">
        <f t="shared" si="12"/>
        <v>5.666666666666667</v>
      </c>
      <c r="L128" s="42">
        <f t="shared" ref="L128:L152" si="15">E128*100/F128</f>
        <v>77.272727272727266</v>
      </c>
      <c r="M128" s="42">
        <f t="shared" si="13"/>
        <v>6.567572590911908</v>
      </c>
    </row>
    <row r="129" spans="1:13" x14ac:dyDescent="0.2">
      <c r="A129" s="35">
        <v>126</v>
      </c>
      <c r="B129" s="36" t="s">
        <v>145</v>
      </c>
      <c r="C129" s="36" t="s">
        <v>141</v>
      </c>
      <c r="D129" s="36">
        <v>7</v>
      </c>
      <c r="E129" s="36">
        <v>51</v>
      </c>
      <c r="F129" s="36">
        <v>41</v>
      </c>
      <c r="G129" s="36">
        <v>1</v>
      </c>
      <c r="H129" s="36">
        <v>7</v>
      </c>
      <c r="I129" s="36">
        <v>1</v>
      </c>
      <c r="J129" s="35">
        <f t="shared" si="14"/>
        <v>17</v>
      </c>
      <c r="K129" s="42">
        <f t="shared" si="12"/>
        <v>8.5</v>
      </c>
      <c r="L129" s="42">
        <f t="shared" si="15"/>
        <v>124.39024390243902</v>
      </c>
      <c r="M129" s="42">
        <f t="shared" si="13"/>
        <v>28.474334510781635</v>
      </c>
    </row>
    <row r="130" spans="1:13" x14ac:dyDescent="0.2">
      <c r="A130" s="35">
        <v>127</v>
      </c>
      <c r="B130" s="36" t="s">
        <v>145</v>
      </c>
      <c r="C130" s="36" t="s">
        <v>142</v>
      </c>
      <c r="D130" s="36">
        <v>3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5">
        <f t="shared" si="14"/>
        <v>0</v>
      </c>
      <c r="K130" s="42">
        <f t="shared" si="12"/>
        <v>0</v>
      </c>
      <c r="L130" s="42" t="e">
        <f t="shared" si="15"/>
        <v>#DIV/0!</v>
      </c>
      <c r="M130" s="42">
        <f t="shared" si="13"/>
        <v>0</v>
      </c>
    </row>
    <row r="131" spans="1:13" x14ac:dyDescent="0.2">
      <c r="A131" s="35">
        <v>128</v>
      </c>
      <c r="B131" s="36" t="s">
        <v>145</v>
      </c>
      <c r="C131" s="36" t="s">
        <v>143</v>
      </c>
      <c r="D131" s="36">
        <v>4</v>
      </c>
      <c r="E131" s="36">
        <v>55</v>
      </c>
      <c r="F131" s="36">
        <v>47</v>
      </c>
      <c r="G131" s="36">
        <v>0</v>
      </c>
      <c r="H131" s="36">
        <v>2</v>
      </c>
      <c r="I131" s="36">
        <v>4</v>
      </c>
      <c r="J131" s="35">
        <f t="shared" si="14"/>
        <v>23</v>
      </c>
      <c r="K131" s="42">
        <f t="shared" si="12"/>
        <v>13.75</v>
      </c>
      <c r="L131" s="42">
        <f t="shared" si="15"/>
        <v>117.02127659574468</v>
      </c>
      <c r="M131" s="42">
        <f t="shared" si="13"/>
        <v>28.039473600582209</v>
      </c>
    </row>
    <row r="132" spans="1:13" x14ac:dyDescent="0.2">
      <c r="A132" s="35">
        <v>129</v>
      </c>
      <c r="B132" s="36" t="s">
        <v>145</v>
      </c>
      <c r="C132" s="36" t="s">
        <v>144</v>
      </c>
      <c r="D132" s="36">
        <v>2</v>
      </c>
      <c r="E132" s="36">
        <v>3</v>
      </c>
      <c r="F132" s="36">
        <v>5</v>
      </c>
      <c r="G132" s="36">
        <v>0</v>
      </c>
      <c r="H132" s="36">
        <v>0</v>
      </c>
      <c r="I132" s="36">
        <v>0</v>
      </c>
      <c r="J132" s="35">
        <f t="shared" ref="J132:J152" si="16">E132-(H132*4) - (I132*6)</f>
        <v>3</v>
      </c>
      <c r="K132" s="42">
        <f t="shared" si="12"/>
        <v>1.5</v>
      </c>
      <c r="L132" s="42">
        <f t="shared" si="15"/>
        <v>60</v>
      </c>
      <c r="M132" s="42">
        <f t="shared" si="13"/>
        <v>0.65546046009074432</v>
      </c>
    </row>
    <row r="133" spans="1:13" x14ac:dyDescent="0.2">
      <c r="A133" s="38">
        <v>130</v>
      </c>
      <c r="B133" s="39" t="s">
        <v>165</v>
      </c>
      <c r="C133" s="39" t="s">
        <v>166</v>
      </c>
      <c r="D133" s="39">
        <v>17</v>
      </c>
      <c r="E133" s="39">
        <v>59</v>
      </c>
      <c r="F133" s="39">
        <v>31</v>
      </c>
      <c r="G133" s="39">
        <v>2</v>
      </c>
      <c r="H133" s="39">
        <v>3</v>
      </c>
      <c r="I133" s="39">
        <v>6</v>
      </c>
      <c r="J133" s="38">
        <f t="shared" si="16"/>
        <v>11</v>
      </c>
      <c r="K133" s="41">
        <f t="shared" ref="K133:K152" si="17">IF(D133=G133,E133/D133,E133/(D133-G133))</f>
        <v>3.9333333333333331</v>
      </c>
      <c r="L133" s="41">
        <f t="shared" si="15"/>
        <v>190.32258064516128</v>
      </c>
      <c r="M133" s="41">
        <f t="shared" ref="M133:M152" si="18">SUMPRODUCT($H$2:$K$2,H133:K133)</f>
        <v>35.491976860277866</v>
      </c>
    </row>
    <row r="134" spans="1:13" x14ac:dyDescent="0.2">
      <c r="A134" s="38">
        <v>131</v>
      </c>
      <c r="B134" s="39" t="s">
        <v>165</v>
      </c>
      <c r="C134" s="39" t="s">
        <v>146</v>
      </c>
      <c r="D134" s="39">
        <v>17</v>
      </c>
      <c r="E134" s="39">
        <v>735</v>
      </c>
      <c r="F134" s="39">
        <v>394</v>
      </c>
      <c r="G134" s="39">
        <v>3</v>
      </c>
      <c r="H134" s="39">
        <v>64</v>
      </c>
      <c r="I134" s="39">
        <v>28</v>
      </c>
      <c r="J134" s="38">
        <f t="shared" si="16"/>
        <v>311</v>
      </c>
      <c r="K134" s="41">
        <f t="shared" si="17"/>
        <v>52.5</v>
      </c>
      <c r="L134" s="41">
        <f t="shared" si="15"/>
        <v>186.54822335025381</v>
      </c>
      <c r="M134" s="41">
        <f t="shared" si="18"/>
        <v>342.07712675104841</v>
      </c>
    </row>
    <row r="135" spans="1:13" x14ac:dyDescent="0.2">
      <c r="A135" s="38">
        <v>132</v>
      </c>
      <c r="B135" s="39" t="s">
        <v>165</v>
      </c>
      <c r="C135" s="39" t="s">
        <v>147</v>
      </c>
      <c r="D135" s="39">
        <v>17</v>
      </c>
      <c r="E135" s="39">
        <v>239</v>
      </c>
      <c r="F135" s="39">
        <v>197</v>
      </c>
      <c r="G135" s="39">
        <v>2</v>
      </c>
      <c r="H135" s="39">
        <v>26</v>
      </c>
      <c r="I135" s="39">
        <v>5</v>
      </c>
      <c r="J135" s="38">
        <f t="shared" si="16"/>
        <v>105</v>
      </c>
      <c r="K135" s="41">
        <f t="shared" si="17"/>
        <v>15.933333333333334</v>
      </c>
      <c r="L135" s="41">
        <f t="shared" si="15"/>
        <v>121.31979695431473</v>
      </c>
      <c r="M135" s="41">
        <f t="shared" si="18"/>
        <v>109.59672471416356</v>
      </c>
    </row>
    <row r="136" spans="1:13" x14ac:dyDescent="0.2">
      <c r="A136" s="38">
        <v>133</v>
      </c>
      <c r="B136" s="39" t="s">
        <v>165</v>
      </c>
      <c r="C136" s="39" t="s">
        <v>148</v>
      </c>
      <c r="D136" s="39">
        <v>16</v>
      </c>
      <c r="E136" s="39">
        <v>497</v>
      </c>
      <c r="F136" s="39">
        <v>363</v>
      </c>
      <c r="G136" s="39">
        <v>3</v>
      </c>
      <c r="H136" s="39">
        <v>59</v>
      </c>
      <c r="I136" s="39">
        <v>14</v>
      </c>
      <c r="J136" s="38">
        <f t="shared" si="16"/>
        <v>177</v>
      </c>
      <c r="K136" s="41">
        <f t="shared" si="17"/>
        <v>38.230769230769234</v>
      </c>
      <c r="L136" s="41">
        <f t="shared" si="15"/>
        <v>136.9146005509642</v>
      </c>
      <c r="M136" s="41">
        <f t="shared" si="18"/>
        <v>255.72037267615121</v>
      </c>
    </row>
    <row r="137" spans="1:13" x14ac:dyDescent="0.2">
      <c r="A137" s="38">
        <v>134</v>
      </c>
      <c r="B137" s="39" t="s">
        <v>165</v>
      </c>
      <c r="C137" s="39" t="s">
        <v>149</v>
      </c>
      <c r="D137" s="39">
        <v>17</v>
      </c>
      <c r="E137" s="39">
        <v>3</v>
      </c>
      <c r="F137" s="39">
        <v>14</v>
      </c>
      <c r="G137" s="39">
        <v>1</v>
      </c>
      <c r="H137" s="39">
        <v>0</v>
      </c>
      <c r="I137" s="39">
        <v>0</v>
      </c>
      <c r="J137" s="38">
        <f t="shared" si="16"/>
        <v>3</v>
      </c>
      <c r="K137" s="41">
        <f t="shared" si="17"/>
        <v>0.1875</v>
      </c>
      <c r="L137" s="41">
        <f t="shared" si="15"/>
        <v>21.428571428571427</v>
      </c>
      <c r="M137" s="41">
        <f t="shared" si="18"/>
        <v>0.27491250055140792</v>
      </c>
    </row>
    <row r="138" spans="1:13" x14ac:dyDescent="0.2">
      <c r="A138" s="38">
        <v>135</v>
      </c>
      <c r="B138" s="39" t="s">
        <v>165</v>
      </c>
      <c r="C138" s="39" t="s">
        <v>150</v>
      </c>
      <c r="D138" s="39">
        <v>12</v>
      </c>
      <c r="E138" s="39">
        <v>13</v>
      </c>
      <c r="F138" s="39">
        <v>16</v>
      </c>
      <c r="G138" s="39">
        <v>2</v>
      </c>
      <c r="H138" s="39">
        <v>1</v>
      </c>
      <c r="I138" s="39">
        <v>0</v>
      </c>
      <c r="J138" s="38">
        <f t="shared" si="16"/>
        <v>9</v>
      </c>
      <c r="K138" s="41">
        <f t="shared" si="17"/>
        <v>1.3</v>
      </c>
      <c r="L138" s="41">
        <f t="shared" si="15"/>
        <v>81.25</v>
      </c>
      <c r="M138" s="41">
        <f t="shared" si="18"/>
        <v>3.9877355765533653</v>
      </c>
    </row>
    <row r="139" spans="1:13" x14ac:dyDescent="0.2">
      <c r="A139" s="38">
        <v>136</v>
      </c>
      <c r="B139" s="39" t="s">
        <v>165</v>
      </c>
      <c r="C139" s="39" t="s">
        <v>151</v>
      </c>
      <c r="D139" s="39">
        <v>12</v>
      </c>
      <c r="E139" s="39">
        <v>0</v>
      </c>
      <c r="F139" s="39">
        <v>4</v>
      </c>
      <c r="G139" s="39">
        <v>1</v>
      </c>
      <c r="H139" s="39">
        <v>0</v>
      </c>
      <c r="I139" s="39">
        <v>0</v>
      </c>
      <c r="J139" s="38">
        <f t="shared" si="16"/>
        <v>0</v>
      </c>
      <c r="K139" s="41">
        <f t="shared" si="17"/>
        <v>0</v>
      </c>
      <c r="L139" s="41">
        <f t="shared" si="15"/>
        <v>0</v>
      </c>
      <c r="M139" s="41">
        <f t="shared" si="18"/>
        <v>0</v>
      </c>
    </row>
    <row r="140" spans="1:13" x14ac:dyDescent="0.2">
      <c r="A140" s="38">
        <v>137</v>
      </c>
      <c r="B140" s="39" t="s">
        <v>165</v>
      </c>
      <c r="C140" s="39" t="s">
        <v>152</v>
      </c>
      <c r="D140" s="39">
        <v>15</v>
      </c>
      <c r="E140" s="39">
        <v>260</v>
      </c>
      <c r="F140" s="39">
        <v>200</v>
      </c>
      <c r="G140" s="39">
        <v>4</v>
      </c>
      <c r="H140" s="39">
        <v>22</v>
      </c>
      <c r="I140" s="39">
        <v>11</v>
      </c>
      <c r="J140" s="38">
        <f t="shared" si="16"/>
        <v>106</v>
      </c>
      <c r="K140" s="41">
        <f t="shared" si="17"/>
        <v>23.636363636363637</v>
      </c>
      <c r="L140" s="41">
        <f t="shared" si="15"/>
        <v>130</v>
      </c>
      <c r="M140" s="41">
        <f t="shared" si="18"/>
        <v>124.80236618601128</v>
      </c>
    </row>
    <row r="141" spans="1:13" x14ac:dyDescent="0.2">
      <c r="A141" s="38">
        <v>138</v>
      </c>
      <c r="B141" s="39" t="s">
        <v>165</v>
      </c>
      <c r="C141" s="39" t="s">
        <v>153</v>
      </c>
      <c r="D141" s="39">
        <v>15</v>
      </c>
      <c r="E141" s="39">
        <v>284</v>
      </c>
      <c r="F141" s="39">
        <v>246</v>
      </c>
      <c r="G141" s="39">
        <v>2</v>
      </c>
      <c r="H141" s="39">
        <v>22</v>
      </c>
      <c r="I141" s="39">
        <v>5</v>
      </c>
      <c r="J141" s="38">
        <f t="shared" si="16"/>
        <v>166</v>
      </c>
      <c r="K141" s="41">
        <f t="shared" si="17"/>
        <v>21.846153846153847</v>
      </c>
      <c r="L141" s="41">
        <f t="shared" si="15"/>
        <v>115.44715447154472</v>
      </c>
      <c r="M141" s="41">
        <f t="shared" si="18"/>
        <v>103.99891643333972</v>
      </c>
    </row>
    <row r="142" spans="1:13" x14ac:dyDescent="0.2">
      <c r="A142" s="38">
        <v>139</v>
      </c>
      <c r="B142" s="39" t="s">
        <v>165</v>
      </c>
      <c r="C142" s="39" t="s">
        <v>154</v>
      </c>
      <c r="D142" s="39">
        <v>4</v>
      </c>
      <c r="E142" s="39">
        <v>75</v>
      </c>
      <c r="F142" s="39">
        <v>48</v>
      </c>
      <c r="G142" s="39">
        <v>1</v>
      </c>
      <c r="H142" s="39">
        <v>1</v>
      </c>
      <c r="I142" s="39">
        <v>8</v>
      </c>
      <c r="J142" s="38">
        <f t="shared" si="16"/>
        <v>23</v>
      </c>
      <c r="K142" s="41">
        <f t="shared" si="17"/>
        <v>25</v>
      </c>
      <c r="L142" s="41">
        <f t="shared" si="15"/>
        <v>156.25</v>
      </c>
      <c r="M142" s="41">
        <f t="shared" si="18"/>
        <v>44.81572297012162</v>
      </c>
    </row>
    <row r="143" spans="1:13" x14ac:dyDescent="0.2">
      <c r="A143" s="38">
        <v>140</v>
      </c>
      <c r="B143" s="39" t="s">
        <v>165</v>
      </c>
      <c r="C143" s="39" t="s">
        <v>155</v>
      </c>
      <c r="D143" s="39">
        <v>4</v>
      </c>
      <c r="E143" s="39">
        <v>5</v>
      </c>
      <c r="F143" s="39">
        <v>2</v>
      </c>
      <c r="G143" s="39">
        <v>1</v>
      </c>
      <c r="H143" s="39">
        <v>1</v>
      </c>
      <c r="I143" s="39">
        <v>0</v>
      </c>
      <c r="J143" s="38">
        <f t="shared" si="16"/>
        <v>1</v>
      </c>
      <c r="K143" s="41">
        <f t="shared" si="17"/>
        <v>1.6666666666666667</v>
      </c>
      <c r="L143" s="41">
        <f t="shared" si="15"/>
        <v>250</v>
      </c>
      <c r="M143" s="41">
        <f t="shared" si="18"/>
        <v>3.5059180372549505</v>
      </c>
    </row>
    <row r="144" spans="1:13" x14ac:dyDescent="0.2">
      <c r="A144" s="38">
        <v>141</v>
      </c>
      <c r="B144" s="39" t="s">
        <v>165</v>
      </c>
      <c r="C144" s="39" t="s">
        <v>156</v>
      </c>
      <c r="D144" s="39">
        <v>11</v>
      </c>
      <c r="E144" s="39">
        <v>122</v>
      </c>
      <c r="F144" s="39">
        <v>102</v>
      </c>
      <c r="G144" s="39">
        <v>2</v>
      </c>
      <c r="H144" s="39">
        <v>17</v>
      </c>
      <c r="I144" s="39">
        <v>1</v>
      </c>
      <c r="J144" s="38">
        <f t="shared" si="16"/>
        <v>48</v>
      </c>
      <c r="K144" s="41">
        <f t="shared" si="17"/>
        <v>13.555555555555555</v>
      </c>
      <c r="L144" s="41">
        <f t="shared" si="15"/>
        <v>119.6078431372549</v>
      </c>
      <c r="M144" s="41">
        <f t="shared" si="18"/>
        <v>61.710813748552347</v>
      </c>
    </row>
    <row r="145" spans="1:13" x14ac:dyDescent="0.2">
      <c r="A145" s="38">
        <v>142</v>
      </c>
      <c r="B145" s="39" t="s">
        <v>165</v>
      </c>
      <c r="C145" s="39" t="s">
        <v>157</v>
      </c>
      <c r="D145" s="39">
        <v>6</v>
      </c>
      <c r="E145" s="39">
        <v>148</v>
      </c>
      <c r="F145" s="39">
        <v>118</v>
      </c>
      <c r="G145" s="39">
        <v>0</v>
      </c>
      <c r="H145" s="39">
        <v>13</v>
      </c>
      <c r="I145" s="39">
        <v>6</v>
      </c>
      <c r="J145" s="38">
        <f t="shared" si="16"/>
        <v>60</v>
      </c>
      <c r="K145" s="41">
        <f t="shared" si="17"/>
        <v>24.666666666666668</v>
      </c>
      <c r="L145" s="41">
        <f t="shared" si="15"/>
        <v>125.42372881355932</v>
      </c>
      <c r="M145" s="41">
        <f t="shared" si="18"/>
        <v>74.59738244532862</v>
      </c>
    </row>
    <row r="146" spans="1:13" x14ac:dyDescent="0.2">
      <c r="A146" s="38">
        <v>143</v>
      </c>
      <c r="B146" s="39" t="s">
        <v>165</v>
      </c>
      <c r="C146" s="39" t="s">
        <v>158</v>
      </c>
      <c r="D146" s="39">
        <v>4</v>
      </c>
      <c r="E146" s="39">
        <v>3</v>
      </c>
      <c r="F146" s="39">
        <v>6</v>
      </c>
      <c r="G146" s="39">
        <v>1</v>
      </c>
      <c r="H146" s="39">
        <v>0</v>
      </c>
      <c r="I146" s="39">
        <v>0</v>
      </c>
      <c r="J146" s="38">
        <f t="shared" si="16"/>
        <v>3</v>
      </c>
      <c r="K146" s="41">
        <f t="shared" si="17"/>
        <v>1</v>
      </c>
      <c r="L146" s="41">
        <f t="shared" si="15"/>
        <v>50</v>
      </c>
      <c r="M146" s="41">
        <f t="shared" si="18"/>
        <v>0.51048980883766382</v>
      </c>
    </row>
    <row r="147" spans="1:13" x14ac:dyDescent="0.2">
      <c r="A147" s="38">
        <v>144</v>
      </c>
      <c r="B147" s="39" t="s">
        <v>165</v>
      </c>
      <c r="C147" s="39" t="s">
        <v>159</v>
      </c>
      <c r="D147" s="39">
        <v>6</v>
      </c>
      <c r="E147" s="39">
        <v>52</v>
      </c>
      <c r="F147" s="39">
        <v>40</v>
      </c>
      <c r="G147" s="39">
        <v>0</v>
      </c>
      <c r="H147" s="39">
        <v>6</v>
      </c>
      <c r="I147" s="39">
        <v>1</v>
      </c>
      <c r="J147" s="38">
        <f t="shared" si="16"/>
        <v>22</v>
      </c>
      <c r="K147" s="41">
        <f t="shared" si="17"/>
        <v>8.6666666666666661</v>
      </c>
      <c r="L147" s="41">
        <f t="shared" si="15"/>
        <v>130</v>
      </c>
      <c r="M147" s="41">
        <f t="shared" si="18"/>
        <v>25.941072540784326</v>
      </c>
    </row>
    <row r="148" spans="1:13" x14ac:dyDescent="0.2">
      <c r="A148" s="38">
        <v>145</v>
      </c>
      <c r="B148" s="39" t="s">
        <v>165</v>
      </c>
      <c r="C148" s="39" t="s">
        <v>160</v>
      </c>
      <c r="D148" s="39">
        <v>9</v>
      </c>
      <c r="E148" s="39">
        <v>87</v>
      </c>
      <c r="F148" s="39">
        <v>81</v>
      </c>
      <c r="G148" s="39">
        <v>4</v>
      </c>
      <c r="H148" s="39">
        <v>2</v>
      </c>
      <c r="I148" s="39">
        <v>3</v>
      </c>
      <c r="J148" s="38">
        <f t="shared" si="16"/>
        <v>61</v>
      </c>
      <c r="K148" s="41">
        <f t="shared" si="17"/>
        <v>17.399999999999999</v>
      </c>
      <c r="L148" s="41">
        <f t="shared" si="15"/>
        <v>107.4074074074074</v>
      </c>
      <c r="M148" s="41">
        <f t="shared" si="18"/>
        <v>27.77547974810058</v>
      </c>
    </row>
    <row r="149" spans="1:13" x14ac:dyDescent="0.2">
      <c r="A149" s="38">
        <v>146</v>
      </c>
      <c r="B149" s="39" t="s">
        <v>165</v>
      </c>
      <c r="C149" s="39" t="s">
        <v>161</v>
      </c>
      <c r="D149" s="39">
        <v>2</v>
      </c>
      <c r="E149" s="39">
        <v>18</v>
      </c>
      <c r="F149" s="39">
        <v>12</v>
      </c>
      <c r="G149" s="39">
        <v>0</v>
      </c>
      <c r="H149" s="39">
        <v>3</v>
      </c>
      <c r="I149" s="39">
        <v>0</v>
      </c>
      <c r="J149" s="38">
        <f t="shared" si="16"/>
        <v>6</v>
      </c>
      <c r="K149" s="41">
        <f t="shared" si="17"/>
        <v>9</v>
      </c>
      <c r="L149" s="41">
        <f t="shared" si="15"/>
        <v>150</v>
      </c>
      <c r="M149" s="41">
        <f t="shared" si="18"/>
        <v>11.898067828121</v>
      </c>
    </row>
    <row r="150" spans="1:13" x14ac:dyDescent="0.2">
      <c r="A150" s="38">
        <v>147</v>
      </c>
      <c r="B150" s="39" t="s">
        <v>165</v>
      </c>
      <c r="C150" s="39" t="s">
        <v>162</v>
      </c>
      <c r="D150" s="39">
        <v>1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8">
        <f t="shared" si="16"/>
        <v>0</v>
      </c>
      <c r="K150" s="41">
        <f t="shared" si="17"/>
        <v>0</v>
      </c>
      <c r="L150" s="41" t="e">
        <f t="shared" si="15"/>
        <v>#DIV/0!</v>
      </c>
      <c r="M150" s="41">
        <f t="shared" si="18"/>
        <v>0</v>
      </c>
    </row>
    <row r="151" spans="1:13" x14ac:dyDescent="0.2">
      <c r="A151" s="38">
        <v>148</v>
      </c>
      <c r="B151" s="39" t="s">
        <v>165</v>
      </c>
      <c r="C151" s="39" t="s">
        <v>163</v>
      </c>
      <c r="D151" s="39">
        <v>1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8">
        <f t="shared" si="16"/>
        <v>0</v>
      </c>
      <c r="K151" s="41">
        <f t="shared" si="17"/>
        <v>0</v>
      </c>
      <c r="L151" s="41" t="e">
        <f t="shared" si="15"/>
        <v>#DIV/0!</v>
      </c>
      <c r="M151" s="41">
        <f t="shared" si="18"/>
        <v>0</v>
      </c>
    </row>
    <row r="152" spans="1:13" x14ac:dyDescent="0.2">
      <c r="A152" s="38">
        <v>149</v>
      </c>
      <c r="B152" s="39" t="s">
        <v>165</v>
      </c>
      <c r="C152" s="39" t="s">
        <v>164</v>
      </c>
      <c r="D152" s="39">
        <v>1</v>
      </c>
      <c r="E152" s="39">
        <v>0</v>
      </c>
      <c r="F152" s="39">
        <v>5</v>
      </c>
      <c r="G152" s="39">
        <v>0</v>
      </c>
      <c r="H152" s="39">
        <v>0</v>
      </c>
      <c r="I152" s="39">
        <v>0</v>
      </c>
      <c r="J152" s="38">
        <f t="shared" si="16"/>
        <v>0</v>
      </c>
      <c r="K152" s="41">
        <f t="shared" si="17"/>
        <v>0</v>
      </c>
      <c r="L152" s="41">
        <f t="shared" si="15"/>
        <v>0</v>
      </c>
      <c r="M152" s="41">
        <f t="shared" si="18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64A7-9C93-AC46-A51D-DF1A268A0D1A}">
  <dimension ref="A1:I27"/>
  <sheetViews>
    <sheetView workbookViewId="0">
      <selection activeCell="A16" sqref="A16:I20"/>
    </sheetView>
  </sheetViews>
  <sheetFormatPr baseColWidth="10" defaultRowHeight="16" x14ac:dyDescent="0.2"/>
  <sheetData>
    <row r="1" spans="1:9" x14ac:dyDescent="0.2">
      <c r="A1" t="s">
        <v>183</v>
      </c>
    </row>
    <row r="2" spans="1:9" ht="17" thickBot="1" x14ac:dyDescent="0.25"/>
    <row r="3" spans="1:9" x14ac:dyDescent="0.2">
      <c r="A3" s="10" t="s">
        <v>184</v>
      </c>
      <c r="B3" s="10"/>
    </row>
    <row r="4" spans="1:9" x14ac:dyDescent="0.2">
      <c r="A4" s="7" t="s">
        <v>185</v>
      </c>
      <c r="B4" s="7">
        <v>0.82180125704434848</v>
      </c>
    </row>
    <row r="5" spans="1:9" x14ac:dyDescent="0.2">
      <c r="A5" s="7" t="s">
        <v>186</v>
      </c>
      <c r="B5" s="7">
        <v>0.67535730607967137</v>
      </c>
    </row>
    <row r="6" spans="1:9" x14ac:dyDescent="0.2">
      <c r="A6" s="7" t="s">
        <v>187</v>
      </c>
      <c r="B6" s="7">
        <v>0.66696137434035263</v>
      </c>
    </row>
    <row r="7" spans="1:9" x14ac:dyDescent="0.2">
      <c r="A7" s="7" t="s">
        <v>188</v>
      </c>
      <c r="B7" s="7">
        <v>16.82306940949795</v>
      </c>
    </row>
    <row r="8" spans="1:9" ht="17" thickBot="1" x14ac:dyDescent="0.25">
      <c r="A8" s="8" t="s">
        <v>189</v>
      </c>
      <c r="B8" s="8">
        <v>120</v>
      </c>
    </row>
    <row r="10" spans="1:9" ht="17" thickBot="1" x14ac:dyDescent="0.25">
      <c r="A10" t="s">
        <v>190</v>
      </c>
    </row>
    <row r="11" spans="1:9" x14ac:dyDescent="0.2">
      <c r="A11" s="9"/>
      <c r="B11" s="9" t="s">
        <v>195</v>
      </c>
      <c r="C11" s="9" t="s">
        <v>196</v>
      </c>
      <c r="D11" s="9" t="s">
        <v>197</v>
      </c>
      <c r="E11" s="9" t="s">
        <v>169</v>
      </c>
      <c r="F11" s="9" t="s">
        <v>198</v>
      </c>
    </row>
    <row r="12" spans="1:9" x14ac:dyDescent="0.2">
      <c r="A12" s="7" t="s">
        <v>191</v>
      </c>
      <c r="B12" s="7">
        <v>3</v>
      </c>
      <c r="C12" s="7">
        <v>68296.182934612851</v>
      </c>
      <c r="D12" s="7">
        <v>22765.394311537617</v>
      </c>
      <c r="E12" s="7">
        <v>80.438637074300814</v>
      </c>
      <c r="F12" s="7">
        <v>3.2735058820865378E-28</v>
      </c>
    </row>
    <row r="13" spans="1:9" x14ac:dyDescent="0.2">
      <c r="A13" s="7" t="s">
        <v>192</v>
      </c>
      <c r="B13" s="7">
        <v>116</v>
      </c>
      <c r="C13" s="7">
        <v>32829.817065387142</v>
      </c>
      <c r="D13" s="7">
        <v>283.01566435678569</v>
      </c>
      <c r="E13" s="7"/>
      <c r="F13" s="7"/>
    </row>
    <row r="14" spans="1:9" ht="17" thickBot="1" x14ac:dyDescent="0.25">
      <c r="A14" s="8" t="s">
        <v>193</v>
      </c>
      <c r="B14" s="8">
        <v>119</v>
      </c>
      <c r="C14" s="8">
        <v>101126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199</v>
      </c>
      <c r="C16" s="9" t="s">
        <v>188</v>
      </c>
      <c r="D16" s="9" t="s">
        <v>200</v>
      </c>
      <c r="E16" s="9" t="s">
        <v>201</v>
      </c>
      <c r="F16" s="9" t="s">
        <v>202</v>
      </c>
      <c r="G16" s="9" t="s">
        <v>203</v>
      </c>
      <c r="H16" s="9" t="s">
        <v>204</v>
      </c>
      <c r="I16" s="9" t="s">
        <v>205</v>
      </c>
    </row>
    <row r="17" spans="1:9" x14ac:dyDescent="0.2">
      <c r="A17" s="7" t="s">
        <v>194</v>
      </c>
      <c r="B17" s="7">
        <v>0</v>
      </c>
      <c r="C17" s="7">
        <v>1.5357291003428568</v>
      </c>
      <c r="D17" s="7">
        <v>0</v>
      </c>
      <c r="E17" s="7">
        <v>1</v>
      </c>
      <c r="F17" s="7">
        <v>-3.0417049888721674</v>
      </c>
      <c r="G17" s="7">
        <v>3.0417049888721674</v>
      </c>
      <c r="H17" s="7">
        <v>-3.0417049888721674</v>
      </c>
      <c r="I17" s="7">
        <v>3.0417049888721674</v>
      </c>
    </row>
    <row r="18" spans="1:9" x14ac:dyDescent="0.2">
      <c r="A18" s="7" t="s">
        <v>68</v>
      </c>
      <c r="B18" s="7">
        <v>3.5214817794763844</v>
      </c>
      <c r="C18" s="7">
        <v>0.51152195022156066</v>
      </c>
      <c r="D18" s="7">
        <v>6.88432192978442</v>
      </c>
      <c r="E18" s="7">
        <v>3.1610268208573909E-10</v>
      </c>
      <c r="F18" s="7">
        <v>2.5083481040389772</v>
      </c>
      <c r="G18" s="7">
        <v>4.5346154549137916</v>
      </c>
      <c r="H18" s="7">
        <v>2.5083481040389772</v>
      </c>
      <c r="I18" s="7">
        <v>4.5346154549137916</v>
      </c>
    </row>
    <row r="19" spans="1:9" x14ac:dyDescent="0.2">
      <c r="A19" s="7" t="s">
        <v>69</v>
      </c>
      <c r="B19" s="7">
        <v>0.72692954535923571</v>
      </c>
      <c r="C19" s="7">
        <v>0.16896114986616373</v>
      </c>
      <c r="D19" s="7">
        <v>4.3023472906940192</v>
      </c>
      <c r="E19" s="7">
        <v>3.5446936623419854E-5</v>
      </c>
      <c r="F19" s="7">
        <v>0.39228069852892461</v>
      </c>
      <c r="G19" s="7">
        <v>1.0615783921895467</v>
      </c>
      <c r="H19" s="7">
        <v>0.39228069852892461</v>
      </c>
      <c r="I19" s="7">
        <v>1.0615783921895467</v>
      </c>
    </row>
    <row r="20" spans="1:9" ht="17" thickBot="1" x14ac:dyDescent="0.25">
      <c r="A20" s="8" t="s">
        <v>216</v>
      </c>
      <c r="B20" s="8">
        <v>0.52596670806313273</v>
      </c>
      <c r="C20" s="8">
        <v>5.6802968815177206E-2</v>
      </c>
      <c r="D20" s="8">
        <v>9.2594932806152812</v>
      </c>
      <c r="E20" s="8">
        <v>1.2899843764208319E-15</v>
      </c>
      <c r="F20" s="8">
        <v>0.41346127101091995</v>
      </c>
      <c r="G20" s="8">
        <v>0.63847214511534556</v>
      </c>
      <c r="H20" s="8">
        <v>0.41346127101091995</v>
      </c>
      <c r="I20" s="8">
        <v>0.63847214511534556</v>
      </c>
    </row>
    <row r="26" spans="1:9" ht="17" thickBot="1" x14ac:dyDescent="0.25">
      <c r="F26" s="7" t="s">
        <v>68</v>
      </c>
      <c r="G26" s="7" t="s">
        <v>69</v>
      </c>
      <c r="H26" s="8" t="s">
        <v>216</v>
      </c>
    </row>
    <row r="27" spans="1:9" ht="17" thickBot="1" x14ac:dyDescent="0.25">
      <c r="F27" s="7">
        <v>3.5214817794763844</v>
      </c>
      <c r="G27" s="7">
        <v>0.72692954535923571</v>
      </c>
      <c r="H27" s="8">
        <v>0.52596670806313273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76BB-CFCF-1E4C-A811-620B0E8349CB}">
  <dimension ref="A1:L121"/>
  <sheetViews>
    <sheetView workbookViewId="0">
      <selection sqref="A1:G21"/>
    </sheetView>
  </sheetViews>
  <sheetFormatPr baseColWidth="10" defaultRowHeight="16" x14ac:dyDescent="0.2"/>
  <sheetData>
    <row r="1" spans="1:12" x14ac:dyDescent="0.2">
      <c r="A1" t="s">
        <v>0</v>
      </c>
      <c r="B1" t="s">
        <v>167</v>
      </c>
      <c r="C1" s="1" t="s">
        <v>68</v>
      </c>
      <c r="D1" s="1" t="s">
        <v>69</v>
      </c>
      <c r="E1" s="1" t="s">
        <v>179</v>
      </c>
      <c r="F1" s="1" t="s">
        <v>216</v>
      </c>
      <c r="G1" s="1" t="s">
        <v>206</v>
      </c>
      <c r="L1" s="1" t="s">
        <v>70</v>
      </c>
    </row>
    <row r="2" spans="1:12" x14ac:dyDescent="0.2">
      <c r="A2">
        <v>1</v>
      </c>
      <c r="B2" t="s">
        <v>104</v>
      </c>
      <c r="C2">
        <f>'Match Data'!M2-'Match Data'!M3</f>
        <v>5</v>
      </c>
      <c r="D2">
        <f>'Match Data'!O2-'Match Data'!O3</f>
        <v>-3</v>
      </c>
      <c r="E2" s="6">
        <f>'Match Data'!N2-'Match Data'!N3</f>
        <v>-16.777777777777779</v>
      </c>
      <c r="F2">
        <f>'Match Data'!D2-'Match Data'!D3</f>
        <v>-4</v>
      </c>
      <c r="G2">
        <v>-9</v>
      </c>
      <c r="L2">
        <f>'Match Data'!P2-'Match Data'!P3</f>
        <v>3</v>
      </c>
    </row>
    <row r="3" spans="1:12" x14ac:dyDescent="0.2">
      <c r="A3">
        <v>1</v>
      </c>
      <c r="B3" t="s">
        <v>23</v>
      </c>
      <c r="C3">
        <f>'Match Data'!M3-'Match Data'!M2</f>
        <v>-5</v>
      </c>
      <c r="D3">
        <f>'Match Data'!O3-'Match Data'!O2</f>
        <v>3</v>
      </c>
      <c r="E3" s="6">
        <f>'Match Data'!N3-'Match Data'!N2</f>
        <v>16.777777777777779</v>
      </c>
      <c r="F3">
        <f>'Match Data'!D3-'Match Data'!D2</f>
        <v>4</v>
      </c>
      <c r="G3">
        <v>9</v>
      </c>
      <c r="L3">
        <f>'Match Data'!P3-'Match Data'!P4</f>
        <v>0</v>
      </c>
    </row>
    <row r="4" spans="1:12" x14ac:dyDescent="0.2">
      <c r="A4">
        <v>2</v>
      </c>
      <c r="B4" t="s">
        <v>64</v>
      </c>
      <c r="C4">
        <f>'Match Data'!M4-'Match Data'!M5</f>
        <v>3</v>
      </c>
      <c r="D4">
        <f>'Match Data'!O4-'Match Data'!O5</f>
        <v>-13</v>
      </c>
      <c r="E4" s="6">
        <f>'Match Data'!N4-'Match Data'!N5</f>
        <v>-11.107142857142858</v>
      </c>
      <c r="F4">
        <f>'Match Data'!D4-'Match Data'!D5</f>
        <v>1</v>
      </c>
      <c r="G4">
        <v>18</v>
      </c>
      <c r="L4">
        <f>'Match Data'!P4-'Match Data'!P5</f>
        <v>-1</v>
      </c>
    </row>
    <row r="5" spans="1:12" x14ac:dyDescent="0.2">
      <c r="A5">
        <v>2</v>
      </c>
      <c r="B5" t="s">
        <v>47</v>
      </c>
      <c r="C5">
        <f t="shared" ref="C5:D5" si="0">-1*C4</f>
        <v>-3</v>
      </c>
      <c r="D5">
        <f t="shared" si="0"/>
        <v>13</v>
      </c>
      <c r="E5" s="6">
        <f>-1*E4</f>
        <v>11.107142857142858</v>
      </c>
      <c r="F5">
        <f>-1*F4</f>
        <v>-1</v>
      </c>
      <c r="G5">
        <v>-18</v>
      </c>
      <c r="L5">
        <f>'Match Data'!P5-'Match Data'!P6</f>
        <v>-1</v>
      </c>
    </row>
    <row r="6" spans="1:12" x14ac:dyDescent="0.2">
      <c r="A6">
        <v>3</v>
      </c>
      <c r="B6" t="s">
        <v>88</v>
      </c>
      <c r="C6">
        <f>'Match Data'!M6-'Match Data'!M7</f>
        <v>1</v>
      </c>
      <c r="D6">
        <f>'Match Data'!O6-'Match Data'!O7</f>
        <v>2</v>
      </c>
      <c r="E6" s="6">
        <f>'Match Data'!N6-'Match Data'!N7</f>
        <v>-1.6904761904761898</v>
      </c>
      <c r="F6">
        <f>'Match Data'!D6-'Match Data'!D7</f>
        <v>1</v>
      </c>
      <c r="G6">
        <v>18</v>
      </c>
      <c r="L6">
        <f>'Match Data'!P6-'Match Data'!P7</f>
        <v>1</v>
      </c>
    </row>
    <row r="7" spans="1:12" x14ac:dyDescent="0.2">
      <c r="A7">
        <v>3</v>
      </c>
      <c r="B7" t="s">
        <v>145</v>
      </c>
      <c r="C7">
        <f>'Match Data'!M7-'Match Data'!M6</f>
        <v>-1</v>
      </c>
      <c r="D7">
        <f>'Match Data'!O7-'Match Data'!O6</f>
        <v>-2</v>
      </c>
      <c r="E7" s="6">
        <f>'Match Data'!N7-'Match Data'!N6</f>
        <v>1.6904761904761898</v>
      </c>
      <c r="F7">
        <f>'Match Data'!D7-'Match Data'!D6</f>
        <v>-1</v>
      </c>
      <c r="G7">
        <v>-18</v>
      </c>
      <c r="L7">
        <f>'Match Data'!P7-'Match Data'!P8</f>
        <v>-2</v>
      </c>
    </row>
    <row r="8" spans="1:12" x14ac:dyDescent="0.2">
      <c r="A8">
        <v>4</v>
      </c>
      <c r="B8" t="s">
        <v>165</v>
      </c>
      <c r="C8">
        <f>'Match Data'!M8-'Match Data'!M9</f>
        <v>8</v>
      </c>
      <c r="D8">
        <f>'Match Data'!O8-'Match Data'!O9</f>
        <v>4</v>
      </c>
      <c r="E8" s="6">
        <f>'Match Data'!N8-'Match Data'!N9</f>
        <v>-81.666666666666671</v>
      </c>
      <c r="F8">
        <f>'Match Data'!D8-'Match Data'!D9</f>
        <v>2</v>
      </c>
      <c r="G8">
        <v>43</v>
      </c>
      <c r="L8">
        <f>'Match Data'!P8-'Match Data'!P9</f>
        <v>5</v>
      </c>
    </row>
    <row r="9" spans="1:12" x14ac:dyDescent="0.2">
      <c r="A9">
        <v>4</v>
      </c>
      <c r="B9" t="s">
        <v>124</v>
      </c>
      <c r="C9">
        <f>'Match Data'!M9-'Match Data'!M8</f>
        <v>-8</v>
      </c>
      <c r="D9">
        <f>'Match Data'!O9-'Match Data'!O8</f>
        <v>-4</v>
      </c>
      <c r="E9" s="6">
        <f>'Match Data'!N9-'Match Data'!N8</f>
        <v>81.666666666666671</v>
      </c>
      <c r="F9">
        <f>'Match Data'!D9-'Match Data'!D8</f>
        <v>-2</v>
      </c>
      <c r="G9">
        <v>-43</v>
      </c>
      <c r="L9">
        <f>'Match Data'!P9-'Match Data'!P10</f>
        <v>-2</v>
      </c>
    </row>
    <row r="10" spans="1:12" x14ac:dyDescent="0.2">
      <c r="A10">
        <v>5</v>
      </c>
      <c r="B10" t="s">
        <v>23</v>
      </c>
      <c r="C10">
        <f>'Match Data'!M10-'Match Data'!M11</f>
        <v>1</v>
      </c>
      <c r="D10">
        <f>'Match Data'!O10-'Match Data'!O11</f>
        <v>14</v>
      </c>
      <c r="E10" s="6">
        <f>'Match Data'!N10-'Match Data'!N11</f>
        <v>-3.8000000000000007</v>
      </c>
      <c r="F10">
        <f>'Match Data'!D10-'Match Data'!D11</f>
        <v>3</v>
      </c>
      <c r="G10">
        <v>6</v>
      </c>
      <c r="L10">
        <f>'Match Data'!P10-'Match Data'!P11</f>
        <v>-2</v>
      </c>
    </row>
    <row r="11" spans="1:12" x14ac:dyDescent="0.2">
      <c r="A11">
        <v>5</v>
      </c>
      <c r="B11" t="s">
        <v>88</v>
      </c>
      <c r="C11">
        <f>'Match Data'!M11-'Match Data'!M10</f>
        <v>-1</v>
      </c>
      <c r="D11">
        <f>'Match Data'!O11-'Match Data'!O10</f>
        <v>-14</v>
      </c>
      <c r="E11" s="6">
        <f>'Match Data'!N11-'Match Data'!N10</f>
        <v>3.8000000000000007</v>
      </c>
      <c r="F11">
        <f>'Match Data'!D11-'Match Data'!D10</f>
        <v>-3</v>
      </c>
      <c r="G11">
        <v>-6</v>
      </c>
      <c r="L11">
        <f>'Match Data'!P11-'Match Data'!P12</f>
        <v>2</v>
      </c>
    </row>
    <row r="12" spans="1:12" x14ac:dyDescent="0.2">
      <c r="A12">
        <v>6</v>
      </c>
      <c r="B12" t="s">
        <v>124</v>
      </c>
      <c r="C12">
        <f>'Match Data'!M12-'Match Data'!M13</f>
        <v>-1</v>
      </c>
      <c r="D12">
        <f>'Match Data'!O12-'Match Data'!O13</f>
        <v>-20</v>
      </c>
      <c r="E12" s="6">
        <f>'Match Data'!N12-'Match Data'!N13</f>
        <v>-12.399999999999999</v>
      </c>
      <c r="F12">
        <f>'Match Data'!D12-'Match Data'!D13</f>
        <v>93</v>
      </c>
      <c r="G12">
        <v>-24</v>
      </c>
      <c r="L12">
        <f>'Match Data'!P12-'Match Data'!P13</f>
        <v>1</v>
      </c>
    </row>
    <row r="13" spans="1:12" x14ac:dyDescent="0.2">
      <c r="A13">
        <v>6</v>
      </c>
      <c r="B13" t="s">
        <v>47</v>
      </c>
      <c r="C13">
        <f>'Match Data'!M13-'Match Data'!M12</f>
        <v>1</v>
      </c>
      <c r="D13">
        <f>'Match Data'!O13-'Match Data'!O12</f>
        <v>20</v>
      </c>
      <c r="E13" s="6">
        <f>'Match Data'!N13-'Match Data'!N12</f>
        <v>12.399999999999999</v>
      </c>
      <c r="F13">
        <f>'Match Data'!D13-'Match Data'!D12</f>
        <v>-93</v>
      </c>
      <c r="G13">
        <v>24</v>
      </c>
      <c r="L13">
        <f>'Match Data'!P13-'Match Data'!P14</f>
        <v>-3</v>
      </c>
    </row>
    <row r="14" spans="1:12" x14ac:dyDescent="0.2">
      <c r="A14">
        <v>7</v>
      </c>
      <c r="B14" t="s">
        <v>165</v>
      </c>
      <c r="C14">
        <f>'Match Data'!M14-'Match Data'!M15</f>
        <v>-1</v>
      </c>
      <c r="D14">
        <f>'Match Data'!O14-'Match Data'!O15</f>
        <v>23</v>
      </c>
      <c r="E14" s="6">
        <f>'Match Data'!N14-'Match Data'!N15</f>
        <v>1.6666666666666661</v>
      </c>
      <c r="F14">
        <f>'Match Data'!D14-'Match Data'!D15</f>
        <v>4</v>
      </c>
      <c r="G14">
        <v>4</v>
      </c>
      <c r="L14">
        <f>'Match Data'!P14-'Match Data'!P15</f>
        <v>-2</v>
      </c>
    </row>
    <row r="15" spans="1:12" x14ac:dyDescent="0.2">
      <c r="A15">
        <v>7</v>
      </c>
      <c r="B15" t="s">
        <v>104</v>
      </c>
      <c r="C15">
        <f>'Match Data'!M15-'Match Data'!M14</f>
        <v>1</v>
      </c>
      <c r="D15">
        <f>'Match Data'!O15-'Match Data'!O14</f>
        <v>-23</v>
      </c>
      <c r="E15" s="6">
        <f>'Match Data'!N15-'Match Data'!N14</f>
        <v>-1.6666666666666661</v>
      </c>
      <c r="F15">
        <f>'Match Data'!D15-'Match Data'!D14</f>
        <v>-4</v>
      </c>
      <c r="G15">
        <v>-4</v>
      </c>
      <c r="L15">
        <f>'Match Data'!P15-'Match Data'!P16</f>
        <v>3</v>
      </c>
    </row>
    <row r="16" spans="1:12" x14ac:dyDescent="0.2">
      <c r="A16">
        <v>8</v>
      </c>
      <c r="B16" t="s">
        <v>145</v>
      </c>
      <c r="C16">
        <f>'Match Data'!M16-'Match Data'!M17</f>
        <v>4</v>
      </c>
      <c r="D16">
        <f>'Match Data'!O16-'Match Data'!O17</f>
        <v>0</v>
      </c>
      <c r="E16" s="6">
        <f>'Match Data'!N16-'Match Data'!N17</f>
        <v>-7.9</v>
      </c>
      <c r="F16">
        <f>'Match Data'!D16-'Match Data'!D17</f>
        <v>4</v>
      </c>
      <c r="G16">
        <v>11</v>
      </c>
      <c r="L16">
        <f>'Match Data'!P16-'Match Data'!P17</f>
        <v>1</v>
      </c>
    </row>
    <row r="17" spans="1:12" x14ac:dyDescent="0.2">
      <c r="A17">
        <v>8</v>
      </c>
      <c r="B17" t="s">
        <v>64</v>
      </c>
      <c r="C17">
        <f>'Match Data'!M17-'Match Data'!M16</f>
        <v>-4</v>
      </c>
      <c r="D17">
        <f>'Match Data'!O17-'Match Data'!O16</f>
        <v>0</v>
      </c>
      <c r="E17" s="6">
        <f>'Match Data'!N17-'Match Data'!N16</f>
        <v>7.9</v>
      </c>
      <c r="F17">
        <f>'Match Data'!D17-'Match Data'!D16</f>
        <v>-4</v>
      </c>
      <c r="G17">
        <v>-11</v>
      </c>
      <c r="L17">
        <f>'Match Data'!P17-'Match Data'!P18</f>
        <v>0</v>
      </c>
    </row>
    <row r="18" spans="1:12" x14ac:dyDescent="0.2">
      <c r="A18">
        <v>9</v>
      </c>
      <c r="B18" t="s">
        <v>104</v>
      </c>
      <c r="C18">
        <f>'Match Data'!M18-'Match Data'!M19</f>
        <v>-4</v>
      </c>
      <c r="D18">
        <f>'Match Data'!O18-'Match Data'!O19</f>
        <v>-1</v>
      </c>
      <c r="E18" s="6">
        <f>'Match Data'!N18-'Match Data'!N19</f>
        <v>22.857142857142858</v>
      </c>
      <c r="F18">
        <f>'Match Data'!D18-'Match Data'!D19</f>
        <v>-1</v>
      </c>
      <c r="G18">
        <v>-1</v>
      </c>
      <c r="L18">
        <f>'Match Data'!P18-'Match Data'!P19</f>
        <v>-1</v>
      </c>
    </row>
    <row r="19" spans="1:12" x14ac:dyDescent="0.2">
      <c r="A19">
        <v>9</v>
      </c>
      <c r="B19" t="s">
        <v>47</v>
      </c>
      <c r="C19">
        <f>'Match Data'!M19-'Match Data'!M18</f>
        <v>4</v>
      </c>
      <c r="D19">
        <f>'Match Data'!O19-'Match Data'!O18</f>
        <v>1</v>
      </c>
      <c r="E19" s="6">
        <f>'Match Data'!N19-'Match Data'!N18</f>
        <v>-22.857142857142858</v>
      </c>
      <c r="F19">
        <f>'Match Data'!D19-'Match Data'!D18</f>
        <v>1</v>
      </c>
      <c r="G19">
        <v>1</v>
      </c>
      <c r="L19">
        <f>'Match Data'!P19-'Match Data'!P20</f>
        <v>2</v>
      </c>
    </row>
    <row r="20" spans="1:12" x14ac:dyDescent="0.2">
      <c r="A20">
        <v>10</v>
      </c>
      <c r="B20" t="s">
        <v>88</v>
      </c>
      <c r="C20">
        <f>'Match Data'!M20-'Match Data'!M21</f>
        <v>-3</v>
      </c>
      <c r="D20">
        <f>'Match Data'!O20-'Match Data'!O21</f>
        <v>-11</v>
      </c>
      <c r="E20" s="6">
        <f>'Match Data'!N20-'Match Data'!N21</f>
        <v>7.8000000000000007</v>
      </c>
      <c r="F20">
        <f>'Match Data'!D20-'Match Data'!D21</f>
        <v>-1</v>
      </c>
      <c r="G20">
        <v>-13</v>
      </c>
      <c r="L20">
        <f>'Match Data'!P20-'Match Data'!P21</f>
        <v>-6</v>
      </c>
    </row>
    <row r="21" spans="1:12" x14ac:dyDescent="0.2">
      <c r="A21">
        <v>10</v>
      </c>
      <c r="B21" t="s">
        <v>165</v>
      </c>
      <c r="C21">
        <f>'Match Data'!M21-'Match Data'!M20</f>
        <v>3</v>
      </c>
      <c r="D21">
        <f>'Match Data'!O21-'Match Data'!O20</f>
        <v>11</v>
      </c>
      <c r="E21" s="6">
        <f>'Match Data'!N21-'Match Data'!N20</f>
        <v>-7.8000000000000007</v>
      </c>
      <c r="F21">
        <f>'Match Data'!D21-'Match Data'!D20</f>
        <v>1</v>
      </c>
      <c r="G21">
        <v>13</v>
      </c>
      <c r="L21">
        <f>'Match Data'!P21-'Match Data'!P22</f>
        <v>5</v>
      </c>
    </row>
    <row r="22" spans="1:12" x14ac:dyDescent="0.2">
      <c r="A22">
        <v>11</v>
      </c>
      <c r="B22" t="s">
        <v>145</v>
      </c>
      <c r="C22">
        <f>'Match Data'!M22-'Match Data'!M23</f>
        <v>-2</v>
      </c>
      <c r="D22">
        <f>'Match Data'!O22-'Match Data'!O23</f>
        <v>2</v>
      </c>
      <c r="E22" s="6">
        <f>'Match Data'!N22-'Match Data'!N23</f>
        <v>10</v>
      </c>
      <c r="F22">
        <f>'Match Data'!D22-'Match Data'!D23</f>
        <v>-19</v>
      </c>
      <c r="G22">
        <v>-19</v>
      </c>
      <c r="L22">
        <f>'Match Data'!P22-'Match Data'!P23</f>
        <v>-2</v>
      </c>
    </row>
    <row r="23" spans="1:12" x14ac:dyDescent="0.2">
      <c r="A23">
        <v>11</v>
      </c>
      <c r="B23" t="s">
        <v>124</v>
      </c>
      <c r="C23">
        <f>'Match Data'!M23-'Match Data'!M22</f>
        <v>2</v>
      </c>
      <c r="D23">
        <f>'Match Data'!O23-'Match Data'!O22</f>
        <v>-2</v>
      </c>
      <c r="E23" s="6">
        <f>'Match Data'!N23-'Match Data'!N22</f>
        <v>-10</v>
      </c>
      <c r="F23">
        <f>'Match Data'!D23-'Match Data'!D22</f>
        <v>19</v>
      </c>
      <c r="G23">
        <v>19</v>
      </c>
      <c r="L23">
        <f>'Match Data'!P23-'Match Data'!P24</f>
        <v>2</v>
      </c>
    </row>
    <row r="24" spans="1:12" x14ac:dyDescent="0.2">
      <c r="A24">
        <v>12</v>
      </c>
      <c r="B24" t="s">
        <v>64</v>
      </c>
      <c r="C24">
        <f>'Match Data'!M24-'Match Data'!M25</f>
        <v>-2</v>
      </c>
      <c r="D24">
        <f>'Match Data'!O24-'Match Data'!O25</f>
        <v>-4</v>
      </c>
      <c r="E24" s="6">
        <f>'Match Data'!N24-'Match Data'!N25</f>
        <v>6.8571428571428577</v>
      </c>
      <c r="F24">
        <f>'Match Data'!D24-'Match Data'!D25</f>
        <v>4</v>
      </c>
      <c r="G24">
        <v>4</v>
      </c>
      <c r="L24">
        <f>'Match Data'!P24-'Match Data'!P25</f>
        <v>-3</v>
      </c>
    </row>
    <row r="25" spans="1:12" x14ac:dyDescent="0.2">
      <c r="A25">
        <v>12</v>
      </c>
      <c r="B25" t="s">
        <v>23</v>
      </c>
      <c r="C25">
        <f>'Match Data'!M25-'Match Data'!M24</f>
        <v>2</v>
      </c>
      <c r="D25">
        <f>'Match Data'!O25-'Match Data'!O24</f>
        <v>4</v>
      </c>
      <c r="E25" s="6">
        <f>'Match Data'!N25-'Match Data'!N24</f>
        <v>-6.8571428571428577</v>
      </c>
      <c r="F25">
        <f>'Match Data'!D25-'Match Data'!D24</f>
        <v>-4</v>
      </c>
      <c r="G25">
        <v>-4</v>
      </c>
      <c r="L25">
        <f>'Match Data'!P25-'Match Data'!P26</f>
        <v>0</v>
      </c>
    </row>
    <row r="26" spans="1:12" x14ac:dyDescent="0.2">
      <c r="A26">
        <v>13</v>
      </c>
      <c r="B26" t="s">
        <v>88</v>
      </c>
      <c r="C26">
        <f>'Match Data'!M26-'Match Data'!M27</f>
        <v>1</v>
      </c>
      <c r="D26">
        <f>'Match Data'!O26-'Match Data'!O27</f>
        <v>-16</v>
      </c>
      <c r="E26" s="6">
        <f>'Match Data'!N26-'Match Data'!N27</f>
        <v>-4.7333333333333343</v>
      </c>
      <c r="F26">
        <f>'Match Data'!D26-'Match Data'!D27</f>
        <v>71</v>
      </c>
      <c r="G26">
        <v>71</v>
      </c>
      <c r="L26">
        <f>'Match Data'!P26-'Match Data'!P27</f>
        <v>-2</v>
      </c>
    </row>
    <row r="27" spans="1:12" x14ac:dyDescent="0.2">
      <c r="A27">
        <v>13</v>
      </c>
      <c r="B27" t="s">
        <v>47</v>
      </c>
      <c r="C27">
        <f>'Match Data'!M27-'Match Data'!M26</f>
        <v>-1</v>
      </c>
      <c r="D27">
        <f>'Match Data'!O27-'Match Data'!O26</f>
        <v>16</v>
      </c>
      <c r="E27" s="6">
        <f>'Match Data'!N27-'Match Data'!N26</f>
        <v>4.7333333333333343</v>
      </c>
      <c r="F27">
        <f>'Match Data'!D27-'Match Data'!D26</f>
        <v>-71</v>
      </c>
      <c r="G27">
        <v>-71</v>
      </c>
      <c r="L27">
        <f>'Match Data'!P27-'Match Data'!P28</f>
        <v>3</v>
      </c>
    </row>
    <row r="28" spans="1:12" x14ac:dyDescent="0.2">
      <c r="A28">
        <v>14</v>
      </c>
      <c r="B28" t="s">
        <v>104</v>
      </c>
      <c r="C28">
        <f>'Match Data'!M28-'Match Data'!M29</f>
        <v>2</v>
      </c>
      <c r="D28">
        <f>'Match Data'!O28-'Match Data'!O29</f>
        <v>-10</v>
      </c>
      <c r="E28" s="6">
        <f>'Match Data'!N28-'Match Data'!N29</f>
        <v>-5</v>
      </c>
      <c r="F28">
        <f>'Match Data'!D28-'Match Data'!D29</f>
        <v>46</v>
      </c>
      <c r="G28">
        <v>46</v>
      </c>
      <c r="L28">
        <f>'Match Data'!P28-'Match Data'!P29</f>
        <v>2</v>
      </c>
    </row>
    <row r="29" spans="1:12" x14ac:dyDescent="0.2">
      <c r="A29">
        <v>14</v>
      </c>
      <c r="B29" t="s">
        <v>145</v>
      </c>
      <c r="C29">
        <f>'Match Data'!M29-'Match Data'!M28</f>
        <v>-2</v>
      </c>
      <c r="D29">
        <f>'Match Data'!O29-'Match Data'!O28</f>
        <v>10</v>
      </c>
      <c r="E29" s="6">
        <f>'Match Data'!N29-'Match Data'!N28</f>
        <v>5</v>
      </c>
      <c r="F29">
        <f>'Match Data'!D29-'Match Data'!D28</f>
        <v>-46</v>
      </c>
      <c r="G29">
        <v>-46</v>
      </c>
      <c r="L29">
        <f>'Match Data'!P29-'Match Data'!P30</f>
        <v>2</v>
      </c>
    </row>
    <row r="30" spans="1:12" x14ac:dyDescent="0.2">
      <c r="A30">
        <v>15</v>
      </c>
      <c r="B30" t="s">
        <v>124</v>
      </c>
      <c r="C30">
        <f>'Match Data'!M30-'Match Data'!M31</f>
        <v>-5</v>
      </c>
      <c r="D30">
        <f>'Match Data'!O30-'Match Data'!O31</f>
        <v>-4</v>
      </c>
      <c r="E30" s="6">
        <f>'Match Data'!N30-'Match Data'!N31</f>
        <v>22.666666666666664</v>
      </c>
      <c r="F30">
        <f>'Match Data'!D30-'Match Data'!D31</f>
        <v>-3</v>
      </c>
      <c r="G30">
        <v>-19</v>
      </c>
      <c r="L30">
        <f>'Match Data'!P30-'Match Data'!P31</f>
        <v>-3</v>
      </c>
    </row>
    <row r="31" spans="1:12" x14ac:dyDescent="0.2">
      <c r="A31">
        <v>15</v>
      </c>
      <c r="B31" t="s">
        <v>88</v>
      </c>
      <c r="C31">
        <f>'Match Data'!M31-'Match Data'!M30</f>
        <v>5</v>
      </c>
      <c r="D31">
        <f>'Match Data'!O31-'Match Data'!O30</f>
        <v>4</v>
      </c>
      <c r="E31" s="6">
        <f>'Match Data'!N31-'Match Data'!N30</f>
        <v>-22.666666666666664</v>
      </c>
      <c r="F31">
        <f>'Match Data'!D31-'Match Data'!D30</f>
        <v>3</v>
      </c>
      <c r="G31">
        <v>19</v>
      </c>
      <c r="L31">
        <f>'Match Data'!P31-'Match Data'!P32</f>
        <v>2</v>
      </c>
    </row>
    <row r="32" spans="1:12" x14ac:dyDescent="0.2">
      <c r="A32">
        <v>16</v>
      </c>
      <c r="B32" t="s">
        <v>64</v>
      </c>
      <c r="C32">
        <f>'Match Data'!M32-'Match Data'!M33</f>
        <v>1</v>
      </c>
      <c r="D32">
        <f>'Match Data'!O32-'Match Data'!O33</f>
        <v>-9</v>
      </c>
      <c r="E32" s="6">
        <f>'Match Data'!N32-'Match Data'!N33</f>
        <v>-10</v>
      </c>
      <c r="F32">
        <f>'Match Data'!D32-'Match Data'!D33</f>
        <v>15</v>
      </c>
      <c r="G32">
        <v>15</v>
      </c>
      <c r="L32">
        <f>'Match Data'!P32-'Match Data'!P33</f>
        <v>0</v>
      </c>
    </row>
    <row r="33" spans="1:12" x14ac:dyDescent="0.2">
      <c r="A33">
        <v>16</v>
      </c>
      <c r="B33" t="s">
        <v>165</v>
      </c>
      <c r="C33">
        <f>'Match Data'!M33-'Match Data'!M32</f>
        <v>-1</v>
      </c>
      <c r="D33">
        <f>'Match Data'!O33-'Match Data'!O32</f>
        <v>9</v>
      </c>
      <c r="E33" s="6">
        <f>'Match Data'!N33-'Match Data'!N32</f>
        <v>10</v>
      </c>
      <c r="F33">
        <f>'Match Data'!D33-'Match Data'!D32</f>
        <v>-15</v>
      </c>
      <c r="G33">
        <v>-15</v>
      </c>
      <c r="L33">
        <f>'Match Data'!P33-'Match Data'!P34</f>
        <v>-5</v>
      </c>
    </row>
    <row r="34" spans="1:12" x14ac:dyDescent="0.2">
      <c r="A34">
        <v>17</v>
      </c>
      <c r="B34" t="s">
        <v>23</v>
      </c>
      <c r="C34">
        <f>'Match Data'!M34-'Match Data'!M35</f>
        <v>5</v>
      </c>
      <c r="D34">
        <f>'Match Data'!O34-'Match Data'!O35</f>
        <v>2</v>
      </c>
      <c r="E34" s="6">
        <f>'Match Data'!N34-'Match Data'!N35</f>
        <v>-12.9</v>
      </c>
      <c r="F34">
        <f>'Match Data'!D34-'Match Data'!D35</f>
        <v>64</v>
      </c>
      <c r="G34">
        <v>64</v>
      </c>
      <c r="L34">
        <f>'Match Data'!P34-'Match Data'!P35</f>
        <v>2</v>
      </c>
    </row>
    <row r="35" spans="1:12" x14ac:dyDescent="0.2">
      <c r="A35">
        <v>17</v>
      </c>
      <c r="B35" t="s">
        <v>124</v>
      </c>
      <c r="C35">
        <f>'Match Data'!M35-'Match Data'!M34</f>
        <v>-5</v>
      </c>
      <c r="D35">
        <f>'Match Data'!O35-'Match Data'!O34</f>
        <v>-2</v>
      </c>
      <c r="E35" s="6">
        <f>'Match Data'!N35-'Match Data'!N34</f>
        <v>12.9</v>
      </c>
      <c r="F35">
        <f>'Match Data'!D35-'Match Data'!D34</f>
        <v>-64</v>
      </c>
      <c r="G35">
        <v>-64</v>
      </c>
      <c r="L35">
        <f>'Match Data'!P35-'Match Data'!P36</f>
        <v>4</v>
      </c>
    </row>
    <row r="36" spans="1:12" x14ac:dyDescent="0.2">
      <c r="A36">
        <v>18</v>
      </c>
      <c r="B36" t="s">
        <v>88</v>
      </c>
      <c r="C36">
        <f>'Match Data'!M36-'Match Data'!M37</f>
        <v>-6</v>
      </c>
      <c r="D36">
        <f>'Match Data'!O36-'Match Data'!O37</f>
        <v>-11</v>
      </c>
      <c r="E36" s="6">
        <f>'Match Data'!N36-'Match Data'!N37</f>
        <v>49.857142857142861</v>
      </c>
      <c r="F36">
        <f>'Match Data'!D36-'Match Data'!D37</f>
        <v>65</v>
      </c>
      <c r="G36">
        <v>-46</v>
      </c>
      <c r="L36">
        <f>'Match Data'!P36-'Match Data'!P37</f>
        <v>-5</v>
      </c>
    </row>
    <row r="37" spans="1:12" x14ac:dyDescent="0.2">
      <c r="A37">
        <v>18</v>
      </c>
      <c r="B37" t="s">
        <v>64</v>
      </c>
      <c r="C37">
        <f>'Match Data'!M37-'Match Data'!M36</f>
        <v>6</v>
      </c>
      <c r="D37">
        <f>'Match Data'!O37-'Match Data'!O36</f>
        <v>11</v>
      </c>
      <c r="E37" s="6">
        <f>'Match Data'!N37-'Match Data'!N36</f>
        <v>-49.857142857142861</v>
      </c>
      <c r="F37">
        <f>'Match Data'!D37-'Match Data'!D36</f>
        <v>-65</v>
      </c>
      <c r="G37">
        <v>46</v>
      </c>
      <c r="L37">
        <f>'Match Data'!P37-'Match Data'!P38</f>
        <v>2</v>
      </c>
    </row>
    <row r="38" spans="1:12" x14ac:dyDescent="0.2">
      <c r="A38">
        <v>19</v>
      </c>
      <c r="B38" t="s">
        <v>145</v>
      </c>
      <c r="C38">
        <f>'Match Data'!M38-'Match Data'!M39</f>
        <v>1</v>
      </c>
      <c r="D38">
        <f>'Match Data'!O38-'Match Data'!O39</f>
        <v>23</v>
      </c>
      <c r="E38" s="6">
        <f>'Match Data'!N38-'Match Data'!N39</f>
        <v>-3</v>
      </c>
      <c r="F38">
        <f>'Match Data'!D38-'Match Data'!D39</f>
        <v>2</v>
      </c>
      <c r="G38">
        <v>31</v>
      </c>
      <c r="L38">
        <f>'Match Data'!P38-'Match Data'!P39</f>
        <v>2</v>
      </c>
    </row>
    <row r="39" spans="1:12" x14ac:dyDescent="0.2">
      <c r="A39">
        <v>19</v>
      </c>
      <c r="B39" t="s">
        <v>47</v>
      </c>
      <c r="C39">
        <f>'Match Data'!M39-'Match Data'!M38</f>
        <v>-1</v>
      </c>
      <c r="D39">
        <f>'Match Data'!O39-'Match Data'!O38</f>
        <v>-23</v>
      </c>
      <c r="E39" s="6">
        <f>'Match Data'!N39-'Match Data'!N38</f>
        <v>3</v>
      </c>
      <c r="F39">
        <f>'Match Data'!D39-'Match Data'!D38</f>
        <v>-2</v>
      </c>
      <c r="G39">
        <v>-31</v>
      </c>
      <c r="L39">
        <f>'Match Data'!P39-'Match Data'!P40</f>
        <v>1</v>
      </c>
    </row>
    <row r="40" spans="1:12" x14ac:dyDescent="0.2">
      <c r="A40">
        <v>20</v>
      </c>
      <c r="B40" t="s">
        <v>165</v>
      </c>
      <c r="C40">
        <f>'Match Data'!M40-'Match Data'!M41</f>
        <v>-3</v>
      </c>
      <c r="D40">
        <f>'Match Data'!O40-'Match Data'!O41</f>
        <v>-5</v>
      </c>
      <c r="E40" s="6">
        <f>'Match Data'!N40-'Match Data'!N41</f>
        <v>20</v>
      </c>
      <c r="F40">
        <f>'Match Data'!D40-'Match Data'!D41</f>
        <v>-4</v>
      </c>
      <c r="G40">
        <v>-4</v>
      </c>
      <c r="L40">
        <f>'Match Data'!P40-'Match Data'!P41</f>
        <v>-5</v>
      </c>
    </row>
    <row r="41" spans="1:12" x14ac:dyDescent="0.2">
      <c r="A41">
        <v>20</v>
      </c>
      <c r="B41" t="s">
        <v>23</v>
      </c>
      <c r="C41">
        <f>'Match Data'!M41-'Match Data'!M40</f>
        <v>3</v>
      </c>
      <c r="D41">
        <f>'Match Data'!O41-'Match Data'!O40</f>
        <v>5</v>
      </c>
      <c r="E41" s="6">
        <f>'Match Data'!N41-'Match Data'!N40</f>
        <v>-20</v>
      </c>
      <c r="F41">
        <f>'Match Data'!D41-'Match Data'!D40</f>
        <v>4</v>
      </c>
      <c r="G41">
        <v>4</v>
      </c>
      <c r="L41">
        <f>'Match Data'!P41-'Match Data'!P42</f>
        <v>3</v>
      </c>
    </row>
    <row r="42" spans="1:12" x14ac:dyDescent="0.2">
      <c r="A42">
        <v>21</v>
      </c>
      <c r="B42" t="s">
        <v>124</v>
      </c>
      <c r="C42">
        <f>'Match Data'!M42-'Match Data'!M43</f>
        <v>0</v>
      </c>
      <c r="D42">
        <f>'Match Data'!O42-'Match Data'!O43</f>
        <v>12</v>
      </c>
      <c r="E42" s="6">
        <f>'Match Data'!N42-'Match Data'!N43</f>
        <v>0.2857142857142847</v>
      </c>
      <c r="F42">
        <f>'Match Data'!D42-'Match Data'!D43</f>
        <v>1</v>
      </c>
      <c r="G42">
        <v>6</v>
      </c>
      <c r="L42">
        <f>'Match Data'!P42-'Match Data'!P43</f>
        <v>-2</v>
      </c>
    </row>
    <row r="43" spans="1:12" x14ac:dyDescent="0.2">
      <c r="A43">
        <v>21</v>
      </c>
      <c r="B43" t="s">
        <v>104</v>
      </c>
      <c r="C43">
        <f>'Match Data'!M43-'Match Data'!M42</f>
        <v>0</v>
      </c>
      <c r="D43">
        <f>'Match Data'!O43-'Match Data'!O42</f>
        <v>-12</v>
      </c>
      <c r="E43" s="6">
        <f>'Match Data'!N43-'Match Data'!N42</f>
        <v>-0.2857142857142847</v>
      </c>
      <c r="F43">
        <f>'Match Data'!D43-'Match Data'!D42</f>
        <v>-1</v>
      </c>
      <c r="G43">
        <v>-6</v>
      </c>
      <c r="L43">
        <f>'Match Data'!P43-'Match Data'!P44</f>
        <v>-1</v>
      </c>
    </row>
    <row r="44" spans="1:12" x14ac:dyDescent="0.2">
      <c r="A44">
        <v>22</v>
      </c>
      <c r="B44" t="s">
        <v>47</v>
      </c>
      <c r="C44">
        <f>'Match Data'!M44-'Match Data'!M45</f>
        <v>0</v>
      </c>
      <c r="D44">
        <f>'Match Data'!O44-'Match Data'!O45</f>
        <v>-3</v>
      </c>
      <c r="E44" s="6">
        <f>'Match Data'!N44-'Match Data'!N45</f>
        <v>0</v>
      </c>
      <c r="F44">
        <f>'Match Data'!D44-'Match Data'!D45</f>
        <v>-4</v>
      </c>
      <c r="G44">
        <v>-4</v>
      </c>
      <c r="L44">
        <f>'Match Data'!P44-'Match Data'!P45</f>
        <v>1</v>
      </c>
    </row>
    <row r="45" spans="1:12" x14ac:dyDescent="0.2">
      <c r="A45">
        <v>22</v>
      </c>
      <c r="B45" t="s">
        <v>64</v>
      </c>
      <c r="C45">
        <f>'Match Data'!M45-'Match Data'!M44</f>
        <v>0</v>
      </c>
      <c r="D45">
        <f>'Match Data'!O45-'Match Data'!O44</f>
        <v>3</v>
      </c>
      <c r="E45" s="6">
        <f>'Match Data'!N45-'Match Data'!N44</f>
        <v>0</v>
      </c>
      <c r="F45">
        <f>'Match Data'!D45-'Match Data'!D44</f>
        <v>4</v>
      </c>
      <c r="G45">
        <v>4</v>
      </c>
      <c r="L45">
        <f>'Match Data'!P45-'Match Data'!P46</f>
        <v>0</v>
      </c>
    </row>
    <row r="46" spans="1:12" x14ac:dyDescent="0.2">
      <c r="A46">
        <v>23</v>
      </c>
      <c r="B46" t="s">
        <v>104</v>
      </c>
      <c r="C46">
        <f>'Match Data'!M46-'Match Data'!M47</f>
        <v>0</v>
      </c>
      <c r="D46">
        <f>'Match Data'!O46-'Match Data'!O47</f>
        <v>-12</v>
      </c>
      <c r="E46" s="6">
        <f>'Match Data'!N46-'Match Data'!N47</f>
        <v>-0.10000000000000142</v>
      </c>
      <c r="F46">
        <f>'Match Data'!D46-'Match Data'!D47</f>
        <v>-31</v>
      </c>
      <c r="G46">
        <v>-31</v>
      </c>
      <c r="L46">
        <f>'Match Data'!P46-'Match Data'!P47</f>
        <v>-2</v>
      </c>
    </row>
    <row r="47" spans="1:12" x14ac:dyDescent="0.2">
      <c r="A47">
        <v>23</v>
      </c>
      <c r="B47" t="s">
        <v>165</v>
      </c>
      <c r="C47">
        <f>'Match Data'!M47-'Match Data'!M46</f>
        <v>0</v>
      </c>
      <c r="D47">
        <f>'Match Data'!O47-'Match Data'!O46</f>
        <v>12</v>
      </c>
      <c r="E47" s="6">
        <f>'Match Data'!N47-'Match Data'!N46</f>
        <v>0.10000000000000142</v>
      </c>
      <c r="F47">
        <f>'Match Data'!D47-'Match Data'!D46</f>
        <v>31</v>
      </c>
      <c r="G47">
        <v>31</v>
      </c>
      <c r="L47">
        <f>'Match Data'!P47-'Match Data'!P48</f>
        <v>5</v>
      </c>
    </row>
    <row r="48" spans="1:12" x14ac:dyDescent="0.2">
      <c r="A48">
        <v>24</v>
      </c>
      <c r="B48" t="s">
        <v>145</v>
      </c>
      <c r="C48">
        <f>'Match Data'!M48-'Match Data'!M49</f>
        <v>-3</v>
      </c>
      <c r="D48">
        <f>'Match Data'!O48-'Match Data'!O49</f>
        <v>-5</v>
      </c>
      <c r="E48" s="6">
        <f>'Match Data'!N48-'Match Data'!N49</f>
        <v>8.6000000000000014</v>
      </c>
      <c r="F48">
        <f>'Match Data'!D48-'Match Data'!D49</f>
        <v>-2</v>
      </c>
      <c r="G48">
        <v>-8</v>
      </c>
      <c r="L48">
        <f>'Match Data'!P48-'Match Data'!P49</f>
        <v>-4</v>
      </c>
    </row>
    <row r="49" spans="1:12" x14ac:dyDescent="0.2">
      <c r="A49">
        <v>24</v>
      </c>
      <c r="B49" t="s">
        <v>23</v>
      </c>
      <c r="C49">
        <f>'Match Data'!M49-'Match Data'!M48</f>
        <v>3</v>
      </c>
      <c r="D49">
        <f>'Match Data'!O49-'Match Data'!O48</f>
        <v>5</v>
      </c>
      <c r="E49" s="6">
        <f>'Match Data'!N49-'Match Data'!N48</f>
        <v>-8.6000000000000014</v>
      </c>
      <c r="F49">
        <f>'Match Data'!D49-'Match Data'!D48</f>
        <v>2</v>
      </c>
      <c r="G49">
        <v>8</v>
      </c>
      <c r="L49">
        <f>'Match Data'!P49-'Match Data'!P50</f>
        <v>1</v>
      </c>
    </row>
    <row r="50" spans="1:12" x14ac:dyDescent="0.2">
      <c r="A50">
        <v>25</v>
      </c>
      <c r="B50" t="s">
        <v>165</v>
      </c>
      <c r="C50">
        <f>'Match Data'!M50-'Match Data'!M51</f>
        <v>4</v>
      </c>
      <c r="D50">
        <f>'Match Data'!O50-'Match Data'!O51</f>
        <v>-3</v>
      </c>
      <c r="E50" s="6">
        <f>'Match Data'!N50-'Match Data'!N51</f>
        <v>-8.4</v>
      </c>
      <c r="F50">
        <f>'Match Data'!D50-'Match Data'!D51</f>
        <v>13</v>
      </c>
      <c r="G50">
        <v>13</v>
      </c>
      <c r="L50">
        <f>'Match Data'!P50-'Match Data'!P51</f>
        <v>0</v>
      </c>
    </row>
    <row r="51" spans="1:12" x14ac:dyDescent="0.2">
      <c r="A51">
        <v>25</v>
      </c>
      <c r="B51" t="s">
        <v>64</v>
      </c>
      <c r="C51">
        <f>'Match Data'!M51-'Match Data'!M50</f>
        <v>-4</v>
      </c>
      <c r="D51">
        <f>'Match Data'!O51-'Match Data'!O50</f>
        <v>3</v>
      </c>
      <c r="E51" s="6">
        <f>'Match Data'!N51-'Match Data'!N50</f>
        <v>8.4</v>
      </c>
      <c r="F51">
        <f>'Match Data'!D51-'Match Data'!D50</f>
        <v>-13</v>
      </c>
      <c r="G51">
        <v>-13</v>
      </c>
      <c r="L51">
        <f>'Match Data'!P51-'Match Data'!P52</f>
        <v>0</v>
      </c>
    </row>
    <row r="52" spans="1:12" x14ac:dyDescent="0.2">
      <c r="A52">
        <v>26</v>
      </c>
      <c r="B52" t="s">
        <v>47</v>
      </c>
      <c r="C52">
        <f>'Match Data'!M52-'Match Data'!M53</f>
        <v>5</v>
      </c>
      <c r="D52">
        <f>'Match Data'!O52-'Match Data'!O53</f>
        <v>8</v>
      </c>
      <c r="E52" s="6">
        <f>'Match Data'!N52-'Match Data'!N53</f>
        <v>-16.666666666666664</v>
      </c>
      <c r="F52">
        <f>'Match Data'!D52-'Match Data'!D53</f>
        <v>55</v>
      </c>
      <c r="G52">
        <v>55</v>
      </c>
      <c r="L52">
        <f>'Match Data'!P52-'Match Data'!P53</f>
        <v>4</v>
      </c>
    </row>
    <row r="53" spans="1:12" x14ac:dyDescent="0.2">
      <c r="A53">
        <v>26</v>
      </c>
      <c r="B53" t="s">
        <v>88</v>
      </c>
      <c r="C53">
        <f>'Match Data'!M53-'Match Data'!M52</f>
        <v>-5</v>
      </c>
      <c r="D53">
        <f>'Match Data'!O53-'Match Data'!O52</f>
        <v>-8</v>
      </c>
      <c r="E53" s="6">
        <f>'Match Data'!N53-'Match Data'!N52</f>
        <v>16.666666666666664</v>
      </c>
      <c r="F53">
        <f>'Match Data'!D53-'Match Data'!D52</f>
        <v>-55</v>
      </c>
      <c r="G53">
        <v>-55</v>
      </c>
      <c r="L53">
        <f>'Match Data'!P53-'Match Data'!P54</f>
        <v>-1</v>
      </c>
    </row>
    <row r="54" spans="1:12" x14ac:dyDescent="0.2">
      <c r="A54">
        <v>27</v>
      </c>
      <c r="B54" t="s">
        <v>23</v>
      </c>
      <c r="C54">
        <f>'Match Data'!M54-'Match Data'!M55</f>
        <v>-3</v>
      </c>
      <c r="D54">
        <f>'Match Data'!O54-'Match Data'!O55</f>
        <v>-5</v>
      </c>
      <c r="E54" s="6">
        <f>'Match Data'!N54-'Match Data'!N55</f>
        <v>35</v>
      </c>
      <c r="F54">
        <f>'Match Data'!D54-'Match Data'!D55</f>
        <v>-1</v>
      </c>
      <c r="G54">
        <v>-6</v>
      </c>
      <c r="L54">
        <f>'Match Data'!P54-'Match Data'!P55</f>
        <v>-3</v>
      </c>
    </row>
    <row r="55" spans="1:12" x14ac:dyDescent="0.2">
      <c r="A55">
        <v>27</v>
      </c>
      <c r="B55" t="s">
        <v>104</v>
      </c>
      <c r="C55">
        <f>'Match Data'!M55-'Match Data'!M54</f>
        <v>3</v>
      </c>
      <c r="D55">
        <f>'Match Data'!O55-'Match Data'!O54</f>
        <v>5</v>
      </c>
      <c r="E55" s="6">
        <f>'Match Data'!N55-'Match Data'!N54</f>
        <v>-35</v>
      </c>
      <c r="F55">
        <f>'Match Data'!D55-'Match Data'!D54</f>
        <v>1</v>
      </c>
      <c r="G55">
        <v>6</v>
      </c>
      <c r="L55">
        <f>'Match Data'!P55-'Match Data'!P56</f>
        <v>0</v>
      </c>
    </row>
    <row r="56" spans="1:12" x14ac:dyDescent="0.2">
      <c r="A56">
        <v>28</v>
      </c>
      <c r="B56" t="s">
        <v>124</v>
      </c>
      <c r="C56">
        <f>'Match Data'!M56-'Match Data'!M57</f>
        <v>1</v>
      </c>
      <c r="D56">
        <f>'Match Data'!O56-'Match Data'!O57</f>
        <v>4</v>
      </c>
      <c r="E56" s="6">
        <f>'Match Data'!N56-'Match Data'!N57</f>
        <v>-2.8571428571428577</v>
      </c>
      <c r="F56">
        <f>'Match Data'!D56-'Match Data'!D57</f>
        <v>-11</v>
      </c>
      <c r="G56">
        <v>-11</v>
      </c>
      <c r="L56">
        <f>'Match Data'!P56-'Match Data'!P57</f>
        <v>1</v>
      </c>
    </row>
    <row r="57" spans="1:12" x14ac:dyDescent="0.2">
      <c r="A57">
        <v>28</v>
      </c>
      <c r="B57" t="s">
        <v>165</v>
      </c>
      <c r="C57">
        <f>'Match Data'!M57-'Match Data'!M56</f>
        <v>-1</v>
      </c>
      <c r="D57">
        <f>'Match Data'!O57-'Match Data'!O56</f>
        <v>-4</v>
      </c>
      <c r="E57" s="6">
        <f>'Match Data'!N57-'Match Data'!N56</f>
        <v>2.8571428571428577</v>
      </c>
      <c r="F57">
        <f>'Match Data'!D57-'Match Data'!D56</f>
        <v>11</v>
      </c>
      <c r="G57">
        <v>11</v>
      </c>
      <c r="L57">
        <f>'Match Data'!P57-'Match Data'!P58</f>
        <v>0</v>
      </c>
    </row>
    <row r="58" spans="1:12" x14ac:dyDescent="0.2">
      <c r="A58">
        <v>29</v>
      </c>
      <c r="B58" t="s">
        <v>145</v>
      </c>
      <c r="C58">
        <f>'Match Data'!M58-'Match Data'!M59</f>
        <v>0</v>
      </c>
      <c r="D58">
        <f>'Match Data'!O58-'Match Data'!O59</f>
        <v>-5</v>
      </c>
      <c r="E58" s="6">
        <f>'Match Data'!N58-'Match Data'!N59</f>
        <v>-1.25</v>
      </c>
      <c r="F58">
        <f>'Match Data'!D58-'Match Data'!D59</f>
        <v>-1</v>
      </c>
      <c r="G58">
        <v>-13</v>
      </c>
      <c r="L58">
        <f>'Match Data'!P58-'Match Data'!P59</f>
        <v>1</v>
      </c>
    </row>
    <row r="59" spans="1:12" x14ac:dyDescent="0.2">
      <c r="A59">
        <v>29</v>
      </c>
      <c r="B59" t="s">
        <v>88</v>
      </c>
      <c r="C59">
        <f>'Match Data'!M59-'Match Data'!M58</f>
        <v>0</v>
      </c>
      <c r="D59">
        <f>'Match Data'!O59-'Match Data'!O58</f>
        <v>5</v>
      </c>
      <c r="E59" s="6">
        <f>'Match Data'!N59-'Match Data'!N58</f>
        <v>1.25</v>
      </c>
      <c r="F59">
        <f>'Match Data'!D59-'Match Data'!D58</f>
        <v>1</v>
      </c>
      <c r="G59">
        <v>13</v>
      </c>
      <c r="L59">
        <f>'Match Data'!P59-'Match Data'!P60</f>
        <v>0</v>
      </c>
    </row>
    <row r="60" spans="1:12" x14ac:dyDescent="0.2">
      <c r="A60">
        <v>30</v>
      </c>
      <c r="B60" t="s">
        <v>23</v>
      </c>
      <c r="C60">
        <f>'Match Data'!M60-'Match Data'!M61</f>
        <v>1</v>
      </c>
      <c r="D60">
        <f>'Match Data'!O60-'Match Data'!O61</f>
        <v>1</v>
      </c>
      <c r="E60" s="6">
        <f>'Match Data'!N60-'Match Data'!N61</f>
        <v>-6</v>
      </c>
      <c r="F60">
        <f>'Match Data'!D60-'Match Data'!D61</f>
        <v>13</v>
      </c>
      <c r="G60">
        <v>13</v>
      </c>
      <c r="L60">
        <f>'Match Data'!P60-'Match Data'!P61</f>
        <v>1</v>
      </c>
    </row>
    <row r="61" spans="1:12" x14ac:dyDescent="0.2">
      <c r="A61">
        <v>30</v>
      </c>
      <c r="B61" t="s">
        <v>47</v>
      </c>
      <c r="C61">
        <f>'Match Data'!M61-'Match Data'!M60</f>
        <v>-1</v>
      </c>
      <c r="D61">
        <f>'Match Data'!O61-'Match Data'!O60</f>
        <v>-1</v>
      </c>
      <c r="E61" s="6">
        <f>'Match Data'!N61-'Match Data'!N60</f>
        <v>6</v>
      </c>
      <c r="F61">
        <f>'Match Data'!D61-'Match Data'!D60</f>
        <v>-13</v>
      </c>
      <c r="G61">
        <v>-13</v>
      </c>
      <c r="L61">
        <f>'Match Data'!P61-'Match Data'!P62</f>
        <v>-2</v>
      </c>
    </row>
    <row r="62" spans="1:12" x14ac:dyDescent="0.2">
      <c r="A62">
        <v>31</v>
      </c>
      <c r="B62" t="s">
        <v>145</v>
      </c>
      <c r="C62">
        <f>'Match Data'!M62-'Match Data'!M63</f>
        <v>0</v>
      </c>
      <c r="D62">
        <f>'Match Data'!O62-'Match Data'!O63</f>
        <v>0</v>
      </c>
      <c r="E62" s="6">
        <f>'Match Data'!N62-'Match Data'!N63</f>
        <v>0</v>
      </c>
      <c r="F62">
        <f>'Match Data'!D62-'Match Data'!D63</f>
        <v>14</v>
      </c>
      <c r="G62">
        <v>14</v>
      </c>
      <c r="L62">
        <f>'Match Data'!P62-'Match Data'!P63</f>
        <v>-1</v>
      </c>
    </row>
    <row r="63" spans="1:12" x14ac:dyDescent="0.2">
      <c r="A63">
        <v>31</v>
      </c>
      <c r="B63" t="s">
        <v>104</v>
      </c>
      <c r="C63">
        <f>'Match Data'!M63-'Match Data'!M62</f>
        <v>0</v>
      </c>
      <c r="D63">
        <f>'Match Data'!O63-'Match Data'!O62</f>
        <v>0</v>
      </c>
      <c r="E63" s="6">
        <f>'Match Data'!N63-'Match Data'!N62</f>
        <v>0</v>
      </c>
      <c r="F63">
        <f>'Match Data'!D63-'Match Data'!D62</f>
        <v>-14</v>
      </c>
      <c r="G63">
        <v>-14</v>
      </c>
      <c r="L63">
        <f>'Match Data'!P63-'Match Data'!P64</f>
        <v>2</v>
      </c>
    </row>
    <row r="64" spans="1:12" x14ac:dyDescent="0.2">
      <c r="A64">
        <v>32</v>
      </c>
      <c r="B64" t="s">
        <v>47</v>
      </c>
      <c r="C64">
        <f>'Match Data'!M64-'Match Data'!M65</f>
        <v>-1</v>
      </c>
      <c r="D64">
        <f>'Match Data'!O64-'Match Data'!O65</f>
        <v>-18</v>
      </c>
      <c r="E64" s="6">
        <f>'Match Data'!N64-'Match Data'!N65</f>
        <v>-2.7666666666666675</v>
      </c>
      <c r="F64">
        <f>'Match Data'!D64-'Match Data'!D65</f>
        <v>50</v>
      </c>
      <c r="G64">
        <v>4</v>
      </c>
      <c r="L64">
        <f>'Match Data'!P64-'Match Data'!P65</f>
        <v>-2</v>
      </c>
    </row>
    <row r="65" spans="1:12" x14ac:dyDescent="0.2">
      <c r="A65">
        <v>32</v>
      </c>
      <c r="B65" t="s">
        <v>124</v>
      </c>
      <c r="C65">
        <f>'Match Data'!M65-'Match Data'!M64</f>
        <v>1</v>
      </c>
      <c r="D65">
        <f>'Match Data'!O65-'Match Data'!O64</f>
        <v>18</v>
      </c>
      <c r="E65" s="6">
        <f>'Match Data'!N65-'Match Data'!N64</f>
        <v>2.7666666666666675</v>
      </c>
      <c r="F65">
        <f>'Match Data'!D65-'Match Data'!D64</f>
        <v>-50</v>
      </c>
      <c r="G65">
        <v>-4</v>
      </c>
      <c r="L65">
        <f>'Match Data'!P65-'Match Data'!P66</f>
        <v>2</v>
      </c>
    </row>
    <row r="66" spans="1:12" x14ac:dyDescent="0.2">
      <c r="A66">
        <v>33</v>
      </c>
      <c r="B66" t="s">
        <v>88</v>
      </c>
      <c r="C66">
        <f>'Match Data'!M66-'Match Data'!M67</f>
        <v>1</v>
      </c>
      <c r="D66">
        <f>'Match Data'!O66-'Match Data'!O67</f>
        <v>-2</v>
      </c>
      <c r="E66" s="6">
        <f>'Match Data'!N66-'Match Data'!N67</f>
        <v>-2.5</v>
      </c>
      <c r="F66">
        <f>'Match Data'!D66-'Match Data'!D67</f>
        <v>3</v>
      </c>
      <c r="G66">
        <v>36</v>
      </c>
      <c r="L66">
        <f>'Match Data'!P66-'Match Data'!P67</f>
        <v>0</v>
      </c>
    </row>
    <row r="67" spans="1:12" x14ac:dyDescent="0.2">
      <c r="A67">
        <v>33</v>
      </c>
      <c r="B67" t="s">
        <v>23</v>
      </c>
      <c r="C67">
        <f>'Match Data'!M67-'Match Data'!M66</f>
        <v>-1</v>
      </c>
      <c r="D67">
        <f>'Match Data'!O67-'Match Data'!O66</f>
        <v>2</v>
      </c>
      <c r="E67" s="6">
        <f>'Match Data'!N67-'Match Data'!N66</f>
        <v>2.5</v>
      </c>
      <c r="F67">
        <f>'Match Data'!D67-'Match Data'!D66</f>
        <v>-3</v>
      </c>
      <c r="G67">
        <v>-36</v>
      </c>
      <c r="L67">
        <f>'Match Data'!P67-'Match Data'!P68</f>
        <v>1</v>
      </c>
    </row>
    <row r="68" spans="1:12" x14ac:dyDescent="0.2">
      <c r="A68">
        <v>34</v>
      </c>
      <c r="B68" t="s">
        <v>64</v>
      </c>
      <c r="C68">
        <f>'Match Data'!M68-'Match Data'!M69</f>
        <v>-2</v>
      </c>
      <c r="D68">
        <f>'Match Data'!O68-'Match Data'!O69</f>
        <v>-2</v>
      </c>
      <c r="E68" s="6">
        <f>'Match Data'!N68-'Match Data'!N69</f>
        <v>8.5</v>
      </c>
      <c r="F68">
        <f>'Match Data'!D68-'Match Data'!D69</f>
        <v>-2</v>
      </c>
      <c r="G68">
        <v>-17</v>
      </c>
      <c r="L68">
        <f>'Match Data'!P68-'Match Data'!P69</f>
        <v>-3</v>
      </c>
    </row>
    <row r="69" spans="1:12" x14ac:dyDescent="0.2">
      <c r="A69">
        <v>34</v>
      </c>
      <c r="B69" t="s">
        <v>104</v>
      </c>
      <c r="C69">
        <f>'Match Data'!M69-'Match Data'!M68</f>
        <v>2</v>
      </c>
      <c r="D69">
        <f>'Match Data'!O69-'Match Data'!O68</f>
        <v>2</v>
      </c>
      <c r="E69" s="6">
        <f>'Match Data'!N69-'Match Data'!N68</f>
        <v>-8.5</v>
      </c>
      <c r="F69">
        <f>'Match Data'!D69-'Match Data'!D68</f>
        <v>2</v>
      </c>
      <c r="G69">
        <v>17</v>
      </c>
      <c r="L69">
        <f>'Match Data'!P69-'Match Data'!P70</f>
        <v>1</v>
      </c>
    </row>
    <row r="70" spans="1:12" x14ac:dyDescent="0.2">
      <c r="A70">
        <v>35</v>
      </c>
      <c r="B70" t="s">
        <v>23</v>
      </c>
      <c r="C70">
        <f>'Match Data'!M70-'Match Data'!M71</f>
        <v>5</v>
      </c>
      <c r="D70">
        <f>'Match Data'!O70-'Match Data'!O71</f>
        <v>-2</v>
      </c>
      <c r="E70" s="6">
        <f>'Match Data'!N70-'Match Data'!N71</f>
        <v>-13.666666666666666</v>
      </c>
      <c r="F70">
        <f>'Match Data'!D70-'Match Data'!D71</f>
        <v>1</v>
      </c>
      <c r="G70">
        <v>22</v>
      </c>
      <c r="L70">
        <f>'Match Data'!P70-'Match Data'!P71</f>
        <v>1</v>
      </c>
    </row>
    <row r="71" spans="1:12" x14ac:dyDescent="0.2">
      <c r="A71">
        <v>35</v>
      </c>
      <c r="B71" t="s">
        <v>145</v>
      </c>
      <c r="C71">
        <f>'Match Data'!M71-'Match Data'!M70</f>
        <v>-5</v>
      </c>
      <c r="D71">
        <f>'Match Data'!O71-'Match Data'!O70</f>
        <v>2</v>
      </c>
      <c r="E71" s="6">
        <f>'Match Data'!N71-'Match Data'!N70</f>
        <v>13.666666666666666</v>
      </c>
      <c r="F71">
        <f>'Match Data'!D71-'Match Data'!D70</f>
        <v>-1</v>
      </c>
      <c r="G71">
        <v>-22</v>
      </c>
      <c r="L71">
        <f>'Match Data'!P71-'Match Data'!P72</f>
        <v>1</v>
      </c>
    </row>
    <row r="72" spans="1:12" x14ac:dyDescent="0.2">
      <c r="A72">
        <v>36</v>
      </c>
      <c r="B72" t="s">
        <v>165</v>
      </c>
      <c r="C72">
        <f>'Match Data'!M72-'Match Data'!M73</f>
        <v>2</v>
      </c>
      <c r="D72">
        <f>'Match Data'!O72-'Match Data'!O73</f>
        <v>1</v>
      </c>
      <c r="E72" s="6">
        <f>'Match Data'!N72-'Match Data'!N73</f>
        <v>-15.666666666666664</v>
      </c>
      <c r="F72">
        <f>'Match Data'!D72-'Match Data'!D73</f>
        <v>1</v>
      </c>
      <c r="G72">
        <v>4</v>
      </c>
      <c r="L72">
        <f>'Match Data'!P72-'Match Data'!P73</f>
        <v>1</v>
      </c>
    </row>
    <row r="73" spans="1:12" x14ac:dyDescent="0.2">
      <c r="A73">
        <v>36</v>
      </c>
      <c r="B73" t="s">
        <v>47</v>
      </c>
      <c r="C73">
        <f>'Match Data'!M73-'Match Data'!M72</f>
        <v>-2</v>
      </c>
      <c r="D73">
        <f>'Match Data'!O73-'Match Data'!O72</f>
        <v>-1</v>
      </c>
      <c r="E73" s="6">
        <f>'Match Data'!N73-'Match Data'!N72</f>
        <v>15.666666666666664</v>
      </c>
      <c r="F73">
        <f>'Match Data'!D73-'Match Data'!D72</f>
        <v>-1</v>
      </c>
      <c r="G73">
        <v>-4</v>
      </c>
      <c r="L73">
        <f>'Match Data'!P73-'Match Data'!P74</f>
        <v>-5</v>
      </c>
    </row>
    <row r="74" spans="1:12" x14ac:dyDescent="0.2">
      <c r="A74">
        <v>37</v>
      </c>
      <c r="B74" t="s">
        <v>104</v>
      </c>
      <c r="C74">
        <f>'Match Data'!M74-'Match Data'!M75</f>
        <v>2</v>
      </c>
      <c r="D74">
        <f>'Match Data'!O74-'Match Data'!O75</f>
        <v>11</v>
      </c>
      <c r="E74" s="6">
        <f>'Match Data'!N74-'Match Data'!N75</f>
        <v>-10</v>
      </c>
      <c r="F74">
        <f>'Match Data'!D74-'Match Data'!D75</f>
        <v>13</v>
      </c>
      <c r="G74">
        <v>13</v>
      </c>
      <c r="L74">
        <f>'Match Data'!P74-'Match Data'!P75</f>
        <v>2</v>
      </c>
    </row>
    <row r="75" spans="1:12" x14ac:dyDescent="0.2">
      <c r="A75">
        <v>37</v>
      </c>
      <c r="B75" t="s">
        <v>88</v>
      </c>
      <c r="C75">
        <f>'Match Data'!M75-'Match Data'!M74</f>
        <v>-2</v>
      </c>
      <c r="D75">
        <f>'Match Data'!O75-'Match Data'!O74</f>
        <v>-11</v>
      </c>
      <c r="E75" s="6">
        <f>'Match Data'!N75-'Match Data'!N74</f>
        <v>10</v>
      </c>
      <c r="F75">
        <f>'Match Data'!D75-'Match Data'!D74</f>
        <v>-13</v>
      </c>
      <c r="G75">
        <v>-13</v>
      </c>
      <c r="L75">
        <f>'Match Data'!P75-'Match Data'!P76</f>
        <v>-3</v>
      </c>
    </row>
    <row r="76" spans="1:12" x14ac:dyDescent="0.2">
      <c r="A76">
        <v>38</v>
      </c>
      <c r="B76" t="s">
        <v>64</v>
      </c>
      <c r="C76">
        <f>'Match Data'!M76-'Match Data'!M77</f>
        <v>5</v>
      </c>
      <c r="D76">
        <f>'Match Data'!O76-'Match Data'!O77</f>
        <v>-5</v>
      </c>
      <c r="E76" s="6">
        <f>'Match Data'!N76-'Match Data'!N77</f>
        <v>-14.666666666666666</v>
      </c>
      <c r="F76">
        <f>'Match Data'!D76-'Match Data'!D77</f>
        <v>3</v>
      </c>
      <c r="G76">
        <v>20</v>
      </c>
      <c r="L76">
        <f>'Match Data'!P76-'Match Data'!P77</f>
        <v>4</v>
      </c>
    </row>
    <row r="77" spans="1:12" x14ac:dyDescent="0.2">
      <c r="A77">
        <v>38</v>
      </c>
      <c r="B77" t="s">
        <v>124</v>
      </c>
      <c r="C77">
        <f>'Match Data'!M77-'Match Data'!M76</f>
        <v>-5</v>
      </c>
      <c r="D77">
        <f>'Match Data'!O77-'Match Data'!O76</f>
        <v>5</v>
      </c>
      <c r="E77" s="6">
        <f>'Match Data'!N77-'Match Data'!N76</f>
        <v>14.666666666666666</v>
      </c>
      <c r="F77">
        <f>'Match Data'!D77-'Match Data'!D76</f>
        <v>-3</v>
      </c>
      <c r="G77">
        <v>-20</v>
      </c>
      <c r="L77">
        <f>'Match Data'!P77-'Match Data'!P78</f>
        <v>1</v>
      </c>
    </row>
    <row r="78" spans="1:12" x14ac:dyDescent="0.2">
      <c r="A78">
        <v>39</v>
      </c>
      <c r="B78" t="s">
        <v>165</v>
      </c>
      <c r="C78">
        <f>'Match Data'!M78-'Match Data'!M79</f>
        <v>-4</v>
      </c>
      <c r="D78">
        <f>'Match Data'!O78-'Match Data'!O79</f>
        <v>0</v>
      </c>
      <c r="E78" s="6">
        <f>'Match Data'!N78-'Match Data'!N79</f>
        <v>8</v>
      </c>
      <c r="F78">
        <f>'Match Data'!D78-'Match Data'!D79</f>
        <v>5</v>
      </c>
      <c r="G78">
        <v>5</v>
      </c>
      <c r="L78">
        <f>'Match Data'!P78-'Match Data'!P79</f>
        <v>-2</v>
      </c>
    </row>
    <row r="79" spans="1:12" x14ac:dyDescent="0.2">
      <c r="A79">
        <v>39</v>
      </c>
      <c r="B79" t="s">
        <v>145</v>
      </c>
      <c r="C79">
        <f>'Match Data'!M79-'Match Data'!M78</f>
        <v>4</v>
      </c>
      <c r="D79">
        <f>'Match Data'!O79-'Match Data'!O78</f>
        <v>0</v>
      </c>
      <c r="E79" s="6">
        <f>'Match Data'!N79-'Match Data'!N78</f>
        <v>-8</v>
      </c>
      <c r="F79">
        <f>'Match Data'!D79-'Match Data'!D78</f>
        <v>-5</v>
      </c>
      <c r="G79">
        <v>-5</v>
      </c>
      <c r="L79">
        <f>'Match Data'!P79-'Match Data'!P80</f>
        <v>0</v>
      </c>
    </row>
    <row r="80" spans="1:12" x14ac:dyDescent="0.2">
      <c r="A80">
        <v>40</v>
      </c>
      <c r="B80" t="s">
        <v>124</v>
      </c>
      <c r="C80">
        <f>'Match Data'!M80-'Match Data'!M81</f>
        <v>-1</v>
      </c>
      <c r="D80">
        <f>'Match Data'!O80-'Match Data'!O81</f>
        <v>7</v>
      </c>
      <c r="E80" s="6">
        <f>'Match Data'!N80-'Match Data'!N81</f>
        <v>2.1428571428571423</v>
      </c>
      <c r="F80">
        <f>'Match Data'!D80-'Match Data'!D81</f>
        <v>15</v>
      </c>
      <c r="G80">
        <v>15</v>
      </c>
      <c r="L80">
        <f>'Match Data'!P80-'Match Data'!P81</f>
        <v>-2</v>
      </c>
    </row>
    <row r="81" spans="1:12" x14ac:dyDescent="0.2">
      <c r="A81">
        <v>40</v>
      </c>
      <c r="B81" t="s">
        <v>64</v>
      </c>
      <c r="C81">
        <f>'Match Data'!M81-'Match Data'!M80</f>
        <v>1</v>
      </c>
      <c r="D81">
        <f>'Match Data'!O81-'Match Data'!O80</f>
        <v>-7</v>
      </c>
      <c r="E81" s="6">
        <f>'Match Data'!N81-'Match Data'!N80</f>
        <v>-2.1428571428571423</v>
      </c>
      <c r="F81">
        <f>'Match Data'!D81-'Match Data'!D80</f>
        <v>-15</v>
      </c>
      <c r="G81">
        <v>-15</v>
      </c>
      <c r="L81">
        <f>'Match Data'!P81-'Match Data'!P82</f>
        <v>0</v>
      </c>
    </row>
    <row r="82" spans="1:12" x14ac:dyDescent="0.2">
      <c r="A82">
        <v>41</v>
      </c>
      <c r="B82" t="s">
        <v>88</v>
      </c>
      <c r="C82">
        <f>'Match Data'!M82-'Match Data'!M83</f>
        <v>-4</v>
      </c>
      <c r="D82">
        <f>'Match Data'!O82-'Match Data'!O83</f>
        <v>-17</v>
      </c>
      <c r="E82" s="6">
        <f>'Match Data'!N82-'Match Data'!N83</f>
        <v>9.1</v>
      </c>
      <c r="F82">
        <f>'Match Data'!D82-'Match Data'!D83</f>
        <v>-102</v>
      </c>
      <c r="G82">
        <v>-102</v>
      </c>
      <c r="L82">
        <f>'Match Data'!P82-'Match Data'!P83</f>
        <v>-1</v>
      </c>
    </row>
    <row r="83" spans="1:12" x14ac:dyDescent="0.2">
      <c r="A83">
        <v>41</v>
      </c>
      <c r="B83" t="s">
        <v>104</v>
      </c>
      <c r="C83">
        <f>'Match Data'!M83-'Match Data'!M82</f>
        <v>4</v>
      </c>
      <c r="D83">
        <f>'Match Data'!O83-'Match Data'!O82</f>
        <v>17</v>
      </c>
      <c r="E83" s="6">
        <f>'Match Data'!N83-'Match Data'!N82</f>
        <v>-9.1</v>
      </c>
      <c r="F83">
        <f>'Match Data'!D83-'Match Data'!D82</f>
        <v>102</v>
      </c>
      <c r="G83">
        <v>102</v>
      </c>
      <c r="L83">
        <f>'Match Data'!P83-'Match Data'!P84</f>
        <v>7</v>
      </c>
    </row>
    <row r="84" spans="1:12" x14ac:dyDescent="0.2">
      <c r="A84">
        <v>42</v>
      </c>
      <c r="B84" t="s">
        <v>47</v>
      </c>
      <c r="C84">
        <f>'Match Data'!M84-'Match Data'!M85</f>
        <v>-4</v>
      </c>
      <c r="D84">
        <f>'Match Data'!O84-'Match Data'!O85</f>
        <v>-18</v>
      </c>
      <c r="E84" s="6">
        <f>'Match Data'!N84-'Match Data'!N85</f>
        <v>89</v>
      </c>
      <c r="F84">
        <f>'Match Data'!D84-'Match Data'!D85</f>
        <v>-4</v>
      </c>
      <c r="G84">
        <v>-24</v>
      </c>
      <c r="L84">
        <f>'Match Data'!P84-'Match Data'!P85</f>
        <v>-3</v>
      </c>
    </row>
    <row r="85" spans="1:12" x14ac:dyDescent="0.2">
      <c r="A85">
        <v>42</v>
      </c>
      <c r="B85" t="s">
        <v>165</v>
      </c>
      <c r="C85">
        <f>'Match Data'!M85-'Match Data'!M84</f>
        <v>4</v>
      </c>
      <c r="D85">
        <f>'Match Data'!O85-'Match Data'!O84</f>
        <v>18</v>
      </c>
      <c r="E85" s="6">
        <f>'Match Data'!N85-'Match Data'!N84</f>
        <v>-89</v>
      </c>
      <c r="F85">
        <f>'Match Data'!D85-'Match Data'!D84</f>
        <v>4</v>
      </c>
      <c r="G85">
        <v>24</v>
      </c>
      <c r="L85">
        <f>'Match Data'!P85-'Match Data'!P86</f>
        <v>1</v>
      </c>
    </row>
    <row r="86" spans="1:12" x14ac:dyDescent="0.2">
      <c r="A86">
        <v>43</v>
      </c>
      <c r="B86" t="s">
        <v>124</v>
      </c>
      <c r="C86">
        <f>'Match Data'!M86-'Match Data'!M87</f>
        <v>-2</v>
      </c>
      <c r="D86">
        <f>'Match Data'!O86-'Match Data'!O87</f>
        <v>-13</v>
      </c>
      <c r="E86" s="6">
        <f>'Match Data'!N86-'Match Data'!N87</f>
        <v>10.166666666666668</v>
      </c>
      <c r="F86">
        <f>'Match Data'!D86-'Match Data'!D87</f>
        <v>1</v>
      </c>
      <c r="G86">
        <v>4</v>
      </c>
      <c r="L86">
        <f>'Match Data'!P86-'Match Data'!P87</f>
        <v>-2</v>
      </c>
    </row>
    <row r="87" spans="1:12" x14ac:dyDescent="0.2">
      <c r="A87">
        <v>43</v>
      </c>
      <c r="B87" t="s">
        <v>23</v>
      </c>
      <c r="C87">
        <f>'Match Data'!M87-'Match Data'!M86</f>
        <v>2</v>
      </c>
      <c r="D87">
        <f>'Match Data'!O87-'Match Data'!O86</f>
        <v>13</v>
      </c>
      <c r="E87" s="6">
        <f>'Match Data'!N87-'Match Data'!N86</f>
        <v>-10.166666666666668</v>
      </c>
      <c r="F87">
        <f>'Match Data'!D87-'Match Data'!D86</f>
        <v>-1</v>
      </c>
      <c r="G87">
        <v>-4</v>
      </c>
      <c r="L87">
        <f>'Match Data'!P87-'Match Data'!P88</f>
        <v>-1</v>
      </c>
    </row>
    <row r="88" spans="1:12" x14ac:dyDescent="0.2">
      <c r="A88">
        <v>44</v>
      </c>
      <c r="B88" t="s">
        <v>64</v>
      </c>
      <c r="C88">
        <f>'Match Data'!M88-'Match Data'!M89</f>
        <v>-2</v>
      </c>
      <c r="D88">
        <f>'Match Data'!O88-'Match Data'!O89</f>
        <v>-2</v>
      </c>
      <c r="E88" s="6">
        <f>'Match Data'!N88-'Match Data'!N89</f>
        <v>5</v>
      </c>
      <c r="F88">
        <f>'Match Data'!D88-'Match Data'!D89</f>
        <v>-31</v>
      </c>
      <c r="G88">
        <v>-31</v>
      </c>
      <c r="L88">
        <f>'Match Data'!P88-'Match Data'!P89</f>
        <v>-1</v>
      </c>
    </row>
    <row r="89" spans="1:12" x14ac:dyDescent="0.2">
      <c r="A89">
        <v>44</v>
      </c>
      <c r="B89" t="s">
        <v>88</v>
      </c>
      <c r="C89">
        <f>'Match Data'!M89-'Match Data'!M88</f>
        <v>2</v>
      </c>
      <c r="D89">
        <f>'Match Data'!O89-'Match Data'!O88</f>
        <v>2</v>
      </c>
      <c r="E89" s="6">
        <f>'Match Data'!N89-'Match Data'!N88</f>
        <v>-5</v>
      </c>
      <c r="F89">
        <f>'Match Data'!D89-'Match Data'!D88</f>
        <v>31</v>
      </c>
      <c r="G89">
        <v>31</v>
      </c>
      <c r="L89">
        <f>'Match Data'!P89-'Match Data'!P90</f>
        <v>3</v>
      </c>
    </row>
    <row r="90" spans="1:12" x14ac:dyDescent="0.2">
      <c r="A90">
        <v>45</v>
      </c>
      <c r="B90" t="s">
        <v>47</v>
      </c>
      <c r="C90">
        <f>'Match Data'!M90-'Match Data'!M91</f>
        <v>1</v>
      </c>
      <c r="D90">
        <f>'Match Data'!O90-'Match Data'!O91</f>
        <v>-3</v>
      </c>
      <c r="E90" s="6">
        <f>'Match Data'!N90-'Match Data'!N91</f>
        <v>-7.1999999999999993</v>
      </c>
      <c r="F90">
        <f>'Match Data'!D90-'Match Data'!D91</f>
        <v>-6</v>
      </c>
      <c r="G90">
        <v>-22</v>
      </c>
      <c r="L90">
        <f>'Match Data'!P90-'Match Data'!P91</f>
        <v>1</v>
      </c>
    </row>
    <row r="91" spans="1:12" x14ac:dyDescent="0.2">
      <c r="A91">
        <v>45</v>
      </c>
      <c r="B91" t="s">
        <v>145</v>
      </c>
      <c r="C91">
        <f>'Match Data'!M91-'Match Data'!M90</f>
        <v>-1</v>
      </c>
      <c r="D91">
        <f>'Match Data'!O91-'Match Data'!O90</f>
        <v>3</v>
      </c>
      <c r="E91" s="6">
        <f>'Match Data'!N91-'Match Data'!N90</f>
        <v>7.1999999999999993</v>
      </c>
      <c r="F91">
        <f>'Match Data'!D91-'Match Data'!D90</f>
        <v>6</v>
      </c>
      <c r="G91">
        <v>22</v>
      </c>
      <c r="L91">
        <f>'Match Data'!P91-'Match Data'!P92</f>
        <v>-2</v>
      </c>
    </row>
    <row r="92" spans="1:12" x14ac:dyDescent="0.2">
      <c r="A92">
        <v>46</v>
      </c>
      <c r="B92" t="s">
        <v>23</v>
      </c>
      <c r="C92">
        <f>'Match Data'!M92-'Match Data'!M93</f>
        <v>2</v>
      </c>
      <c r="D92">
        <f>'Match Data'!O92-'Match Data'!O93</f>
        <v>7</v>
      </c>
      <c r="E92" s="6">
        <f>'Match Data'!N92-'Match Data'!N93</f>
        <v>-27</v>
      </c>
      <c r="F92">
        <f>'Match Data'!D92-'Match Data'!D93</f>
        <v>1</v>
      </c>
      <c r="G92">
        <v>17</v>
      </c>
      <c r="L92">
        <f>'Match Data'!P92-'Match Data'!P93</f>
        <v>3</v>
      </c>
    </row>
    <row r="93" spans="1:12" x14ac:dyDescent="0.2">
      <c r="A93">
        <v>46</v>
      </c>
      <c r="B93" t="s">
        <v>165</v>
      </c>
      <c r="C93">
        <f>'Match Data'!M93-'Match Data'!M92</f>
        <v>-2</v>
      </c>
      <c r="D93">
        <f>'Match Data'!O93-'Match Data'!O92</f>
        <v>-7</v>
      </c>
      <c r="E93" s="6">
        <f>'Match Data'!N93-'Match Data'!N92</f>
        <v>27</v>
      </c>
      <c r="F93">
        <f>'Match Data'!D93-'Match Data'!D92</f>
        <v>-1</v>
      </c>
      <c r="G93">
        <v>-17</v>
      </c>
      <c r="L93">
        <f>'Match Data'!P93-'Match Data'!P94</f>
        <v>-2</v>
      </c>
    </row>
    <row r="94" spans="1:12" x14ac:dyDescent="0.2">
      <c r="A94">
        <v>47</v>
      </c>
      <c r="B94" t="s">
        <v>104</v>
      </c>
      <c r="C94">
        <f>'Match Data'!M94-'Match Data'!M95</f>
        <v>-3</v>
      </c>
      <c r="D94">
        <f>'Match Data'!O94-'Match Data'!O95</f>
        <v>-13</v>
      </c>
      <c r="E94" s="6">
        <f>'Match Data'!N94-'Match Data'!N95</f>
        <v>16</v>
      </c>
      <c r="F94">
        <f>'Match Data'!D94-'Match Data'!D95</f>
        <v>-3</v>
      </c>
      <c r="G94">
        <v>-31</v>
      </c>
      <c r="L94">
        <f>'Match Data'!P94-'Match Data'!P95</f>
        <v>-3</v>
      </c>
    </row>
    <row r="95" spans="1:12" x14ac:dyDescent="0.2">
      <c r="A95">
        <v>47</v>
      </c>
      <c r="B95" t="s">
        <v>124</v>
      </c>
      <c r="C95">
        <f>'Match Data'!M95-'Match Data'!M94</f>
        <v>3</v>
      </c>
      <c r="D95">
        <f>'Match Data'!O95-'Match Data'!O94</f>
        <v>13</v>
      </c>
      <c r="E95" s="6">
        <f>'Match Data'!N95-'Match Data'!N94</f>
        <v>-16</v>
      </c>
      <c r="F95">
        <f>'Match Data'!D95-'Match Data'!D94</f>
        <v>3</v>
      </c>
      <c r="G95">
        <v>31</v>
      </c>
      <c r="L95">
        <f>'Match Data'!P95-'Match Data'!P96</f>
        <v>6</v>
      </c>
    </row>
    <row r="96" spans="1:12" x14ac:dyDescent="0.2">
      <c r="A96">
        <v>48</v>
      </c>
      <c r="B96" t="s">
        <v>64</v>
      </c>
      <c r="C96">
        <f>'Match Data'!M96-'Match Data'!M97</f>
        <v>-10</v>
      </c>
      <c r="D96">
        <f>'Match Data'!O96-'Match Data'!O97</f>
        <v>-37</v>
      </c>
      <c r="E96" s="6">
        <v>0</v>
      </c>
      <c r="F96">
        <f>'Match Data'!D96-'Match Data'!D97</f>
        <v>-4</v>
      </c>
      <c r="G96">
        <v>-74</v>
      </c>
      <c r="L96">
        <f>'Match Data'!P96-'Match Data'!P97</f>
        <v>-6</v>
      </c>
    </row>
    <row r="97" spans="1:12" x14ac:dyDescent="0.2">
      <c r="A97">
        <v>48</v>
      </c>
      <c r="B97" t="s">
        <v>145</v>
      </c>
      <c r="C97">
        <f>'Match Data'!M97-'Match Data'!M96</f>
        <v>10</v>
      </c>
      <c r="D97">
        <f>'Match Data'!O97-'Match Data'!O96</f>
        <v>37</v>
      </c>
      <c r="E97" s="6">
        <v>0</v>
      </c>
      <c r="F97">
        <f>'Match Data'!D97-'Match Data'!D96</f>
        <v>4</v>
      </c>
      <c r="G97">
        <v>74</v>
      </c>
      <c r="L97">
        <f>'Match Data'!P97-'Match Data'!P98</f>
        <v>0</v>
      </c>
    </row>
    <row r="98" spans="1:12" x14ac:dyDescent="0.2">
      <c r="A98">
        <v>49</v>
      </c>
      <c r="B98" t="s">
        <v>88</v>
      </c>
      <c r="C98">
        <f>'Match Data'!M98-'Match Data'!M99</f>
        <v>6</v>
      </c>
      <c r="D98">
        <f>'Match Data'!O98-'Match Data'!O99</f>
        <v>5</v>
      </c>
      <c r="E98" s="6">
        <f>'Match Data'!N98-'Match Data'!N99</f>
        <v>-15.6</v>
      </c>
      <c r="F98">
        <f>'Match Data'!D98-'Match Data'!D99</f>
        <v>3</v>
      </c>
      <c r="G98">
        <v>26</v>
      </c>
      <c r="L98">
        <f>'Match Data'!P98-'Match Data'!P99</f>
        <v>3</v>
      </c>
    </row>
    <row r="99" spans="1:12" x14ac:dyDescent="0.2">
      <c r="A99">
        <v>49</v>
      </c>
      <c r="B99" t="s">
        <v>124</v>
      </c>
      <c r="C99">
        <f>'Match Data'!M99-'Match Data'!M98</f>
        <v>-6</v>
      </c>
      <c r="D99">
        <f>'Match Data'!O99-'Match Data'!O98</f>
        <v>-5</v>
      </c>
      <c r="E99" s="6">
        <f>'Match Data'!N99-'Match Data'!N98</f>
        <v>15.6</v>
      </c>
      <c r="F99">
        <f>'Match Data'!D99-'Match Data'!D98</f>
        <v>-3</v>
      </c>
      <c r="G99">
        <v>-26</v>
      </c>
      <c r="L99">
        <f>'Match Data'!P99-'Match Data'!P100</f>
        <v>-2</v>
      </c>
    </row>
    <row r="100" spans="1:12" x14ac:dyDescent="0.2">
      <c r="A100">
        <v>50</v>
      </c>
      <c r="B100" t="s">
        <v>104</v>
      </c>
      <c r="C100">
        <f>'Match Data'!M100-'Match Data'!M101</f>
        <v>-3</v>
      </c>
      <c r="D100">
        <f>'Match Data'!O100-'Match Data'!O101</f>
        <v>-12</v>
      </c>
      <c r="E100" s="6">
        <f>'Match Data'!N100-'Match Data'!N101</f>
        <v>9</v>
      </c>
      <c r="F100">
        <f>'Match Data'!D100-'Match Data'!D101</f>
        <v>3</v>
      </c>
      <c r="G100">
        <v>3</v>
      </c>
      <c r="L100">
        <f>'Match Data'!P100-'Match Data'!P101</f>
        <v>-2</v>
      </c>
    </row>
    <row r="101" spans="1:12" x14ac:dyDescent="0.2">
      <c r="A101">
        <v>50</v>
      </c>
      <c r="B101" t="s">
        <v>64</v>
      </c>
      <c r="C101">
        <f>'Match Data'!M101-'Match Data'!M100</f>
        <v>3</v>
      </c>
      <c r="D101">
        <f>'Match Data'!O101-'Match Data'!O100</f>
        <v>12</v>
      </c>
      <c r="E101" s="6">
        <f>'Match Data'!N101-'Match Data'!N100</f>
        <v>-9</v>
      </c>
      <c r="F101">
        <f>'Match Data'!D101-'Match Data'!D100</f>
        <v>-3</v>
      </c>
      <c r="G101">
        <v>-3</v>
      </c>
      <c r="L101">
        <f>'Match Data'!P101-'Match Data'!P102</f>
        <v>4</v>
      </c>
    </row>
    <row r="102" spans="1:12" x14ac:dyDescent="0.2">
      <c r="A102">
        <v>51</v>
      </c>
      <c r="B102" t="s">
        <v>145</v>
      </c>
      <c r="C102">
        <f>'Match Data'!M102-'Match Data'!M103</f>
        <v>-3</v>
      </c>
      <c r="D102">
        <f>'Match Data'!O102-'Match Data'!O103</f>
        <v>1</v>
      </c>
      <c r="E102" s="6">
        <f>'Match Data'!N102-'Match Data'!N103</f>
        <v>20</v>
      </c>
      <c r="F102">
        <f>'Match Data'!D102-'Match Data'!D103</f>
        <v>14</v>
      </c>
      <c r="G102">
        <v>14</v>
      </c>
      <c r="L102">
        <f>'Match Data'!P102-'Match Data'!P103</f>
        <v>-2</v>
      </c>
    </row>
    <row r="103" spans="1:12" x14ac:dyDescent="0.2">
      <c r="A103">
        <v>51</v>
      </c>
      <c r="B103" t="s">
        <v>165</v>
      </c>
      <c r="C103">
        <f>'Match Data'!M103-'Match Data'!M102</f>
        <v>3</v>
      </c>
      <c r="D103">
        <f>'Match Data'!O103-'Match Data'!O102</f>
        <v>-1</v>
      </c>
      <c r="E103" s="6">
        <f>'Match Data'!N103-'Match Data'!N102</f>
        <v>-20</v>
      </c>
      <c r="F103">
        <f>'Match Data'!D103-'Match Data'!D102</f>
        <v>-14</v>
      </c>
      <c r="G103">
        <v>-14</v>
      </c>
      <c r="L103">
        <f>'Match Data'!P103-'Match Data'!P104</f>
        <v>-1</v>
      </c>
    </row>
    <row r="104" spans="1:12" x14ac:dyDescent="0.2">
      <c r="A104">
        <v>52</v>
      </c>
      <c r="B104" t="s">
        <v>47</v>
      </c>
      <c r="C104">
        <f>'Match Data'!M104-'Match Data'!M105</f>
        <v>1</v>
      </c>
      <c r="D104">
        <f>'Match Data'!O104-'Match Data'!O105</f>
        <v>4</v>
      </c>
      <c r="E104" s="6">
        <f>'Match Data'!N104-'Match Data'!N105</f>
        <v>-4</v>
      </c>
      <c r="F104">
        <f>'Match Data'!D104-'Match Data'!D105</f>
        <v>34</v>
      </c>
      <c r="G104">
        <v>34</v>
      </c>
      <c r="L104">
        <f>'Match Data'!P104-'Match Data'!P105</f>
        <v>3</v>
      </c>
    </row>
    <row r="105" spans="1:12" x14ac:dyDescent="0.2">
      <c r="A105">
        <v>52</v>
      </c>
      <c r="B105" t="s">
        <v>23</v>
      </c>
      <c r="C105">
        <f>'Match Data'!M105-'Match Data'!M104</f>
        <v>-1</v>
      </c>
      <c r="D105">
        <f>'Match Data'!O105-'Match Data'!O104</f>
        <v>-4</v>
      </c>
      <c r="E105" s="6">
        <f>'Match Data'!N105-'Match Data'!N104</f>
        <v>4</v>
      </c>
      <c r="F105">
        <f>'Match Data'!D105-'Match Data'!D104</f>
        <v>-34</v>
      </c>
      <c r="G105">
        <v>-34</v>
      </c>
      <c r="L105">
        <f>'Match Data'!P105-'Match Data'!P106</f>
        <v>-2</v>
      </c>
    </row>
    <row r="106" spans="1:12" x14ac:dyDescent="0.2">
      <c r="A106">
        <v>53</v>
      </c>
      <c r="B106" t="s">
        <v>124</v>
      </c>
      <c r="C106">
        <f>'Match Data'!M106-'Match Data'!M107</f>
        <v>5</v>
      </c>
      <c r="D106">
        <f>'Match Data'!O106-'Match Data'!O107</f>
        <v>9</v>
      </c>
      <c r="E106" s="6">
        <f>'Match Data'!N106-'Match Data'!N107</f>
        <v>-12.4</v>
      </c>
      <c r="F106">
        <f>'Match Data'!D106-'Match Data'!D107</f>
        <v>30</v>
      </c>
      <c r="G106">
        <v>30</v>
      </c>
      <c r="L106">
        <f>'Match Data'!P106-'Match Data'!P107</f>
        <v>2</v>
      </c>
    </row>
    <row r="107" spans="1:12" x14ac:dyDescent="0.2">
      <c r="A107">
        <v>53</v>
      </c>
      <c r="B107" t="s">
        <v>145</v>
      </c>
      <c r="C107">
        <f>'Match Data'!M107-'Match Data'!M106</f>
        <v>-5</v>
      </c>
      <c r="D107">
        <f>'Match Data'!O107-'Match Data'!O106</f>
        <v>-9</v>
      </c>
      <c r="E107" s="6">
        <f>'Match Data'!N107-'Match Data'!N106</f>
        <v>12.4</v>
      </c>
      <c r="F107">
        <f>'Match Data'!D107-'Match Data'!D106</f>
        <v>-30</v>
      </c>
      <c r="G107">
        <v>-30</v>
      </c>
      <c r="L107">
        <f>'Match Data'!P107-'Match Data'!P108</f>
        <v>-2</v>
      </c>
    </row>
    <row r="108" spans="1:12" x14ac:dyDescent="0.2">
      <c r="A108">
        <v>54</v>
      </c>
      <c r="B108" t="s">
        <v>165</v>
      </c>
      <c r="C108">
        <f>'Match Data'!M108-'Match Data'!M109</f>
        <v>-4</v>
      </c>
      <c r="D108">
        <f>'Match Data'!O108-'Match Data'!O109</f>
        <v>-1</v>
      </c>
      <c r="E108" s="6">
        <f>'Match Data'!N108-'Match Data'!N109</f>
        <v>10.266666666666667</v>
      </c>
      <c r="F108">
        <f>'Match Data'!D108-'Match Data'!D109</f>
        <v>-1</v>
      </c>
      <c r="G108">
        <v>-6</v>
      </c>
      <c r="L108">
        <f>'Match Data'!P108-'Match Data'!P109</f>
        <v>-2</v>
      </c>
    </row>
    <row r="109" spans="1:12" x14ac:dyDescent="0.2">
      <c r="A109">
        <v>54</v>
      </c>
      <c r="B109" t="s">
        <v>88</v>
      </c>
      <c r="C109">
        <f>'Match Data'!M109-'Match Data'!M108</f>
        <v>4</v>
      </c>
      <c r="D109">
        <f>'Match Data'!O109-'Match Data'!O108</f>
        <v>1</v>
      </c>
      <c r="E109" s="6">
        <f>'Match Data'!N109-'Match Data'!N108</f>
        <v>-10.266666666666667</v>
      </c>
      <c r="F109">
        <f>'Match Data'!D109-'Match Data'!D108</f>
        <v>1</v>
      </c>
      <c r="G109">
        <v>6</v>
      </c>
      <c r="L109">
        <f>'Match Data'!P109-'Match Data'!P110</f>
        <v>-1</v>
      </c>
    </row>
    <row r="110" spans="1:12" x14ac:dyDescent="0.2">
      <c r="A110">
        <v>55</v>
      </c>
      <c r="B110" t="s">
        <v>47</v>
      </c>
      <c r="C110">
        <f>'Match Data'!M110-'Match Data'!M111</f>
        <v>6</v>
      </c>
      <c r="D110">
        <f>'Match Data'!O110-'Match Data'!O111</f>
        <v>12</v>
      </c>
      <c r="E110" s="6">
        <f>'Match Data'!N110-'Match Data'!N111</f>
        <v>-18.3</v>
      </c>
      <c r="F110">
        <f>'Match Data'!D110-'Match Data'!D111</f>
        <v>11</v>
      </c>
      <c r="G110">
        <v>11</v>
      </c>
      <c r="L110">
        <f>'Match Data'!P110-'Match Data'!P111</f>
        <v>6</v>
      </c>
    </row>
    <row r="111" spans="1:12" x14ac:dyDescent="0.2">
      <c r="A111">
        <v>55</v>
      </c>
      <c r="B111" t="s">
        <v>104</v>
      </c>
      <c r="C111">
        <f>'Match Data'!M111-'Match Data'!M110</f>
        <v>-6</v>
      </c>
      <c r="D111">
        <f>'Match Data'!O111-'Match Data'!O110</f>
        <v>-12</v>
      </c>
      <c r="E111" s="6">
        <f>'Match Data'!N111-'Match Data'!N110</f>
        <v>18.3</v>
      </c>
      <c r="F111">
        <f>'Match Data'!D111-'Match Data'!D110</f>
        <v>-11</v>
      </c>
      <c r="G111">
        <v>-11</v>
      </c>
      <c r="L111">
        <f>'Match Data'!P111-'Match Data'!P112</f>
        <v>-6</v>
      </c>
    </row>
    <row r="112" spans="1:12" x14ac:dyDescent="0.2">
      <c r="A112">
        <v>56</v>
      </c>
      <c r="B112" t="s">
        <v>23</v>
      </c>
      <c r="C112">
        <f>'Match Data'!M112-'Match Data'!M113</f>
        <v>5</v>
      </c>
      <c r="D112">
        <f>'Match Data'!O112-'Match Data'!O113</f>
        <v>7</v>
      </c>
      <c r="E112" s="6">
        <f>'Match Data'!N112-'Match Data'!N113</f>
        <v>-11.2</v>
      </c>
      <c r="F112">
        <f>'Match Data'!D112-'Match Data'!D113</f>
        <v>6</v>
      </c>
      <c r="G112">
        <v>6</v>
      </c>
      <c r="L112">
        <f>'Match Data'!P112-'Match Data'!P113</f>
        <v>5</v>
      </c>
    </row>
    <row r="113" spans="1:12" x14ac:dyDescent="0.2">
      <c r="A113">
        <v>56</v>
      </c>
      <c r="B113" t="s">
        <v>64</v>
      </c>
      <c r="C113">
        <f>'Match Data'!M113-'Match Data'!M112</f>
        <v>-5</v>
      </c>
      <c r="D113">
        <f>'Match Data'!O113-'Match Data'!O112</f>
        <v>-7</v>
      </c>
      <c r="E113" s="6">
        <f>'Match Data'!N113-'Match Data'!N112</f>
        <v>11.2</v>
      </c>
      <c r="F113">
        <f>'Match Data'!D113-'Match Data'!D112</f>
        <v>-6</v>
      </c>
      <c r="G113">
        <v>-6</v>
      </c>
      <c r="L113">
        <f>'Match Data'!P113-'Match Data'!P114</f>
        <v>-1</v>
      </c>
    </row>
    <row r="114" spans="1:12" x14ac:dyDescent="0.2">
      <c r="A114">
        <v>57</v>
      </c>
      <c r="B114" t="s">
        <v>165</v>
      </c>
      <c r="C114">
        <f>'Match Data'!M114-'Match Data'!M115</f>
        <v>1</v>
      </c>
      <c r="D114">
        <f>'Match Data'!O114-'Match Data'!O115</f>
        <v>-4</v>
      </c>
      <c r="E114" s="6">
        <f>'Match Data'!N114-'Match Data'!N115</f>
        <v>-2.7678571428571423</v>
      </c>
      <c r="F114">
        <f>'Match Data'!D114-'Match Data'!D115</f>
        <v>-1</v>
      </c>
      <c r="G114">
        <v>-9</v>
      </c>
      <c r="L114">
        <f>'Match Data'!P114-'Match Data'!P115</f>
        <v>-1</v>
      </c>
    </row>
    <row r="115" spans="1:12" x14ac:dyDescent="0.2">
      <c r="A115">
        <v>57</v>
      </c>
      <c r="B115" t="s">
        <v>23</v>
      </c>
      <c r="C115">
        <f>'Match Data'!M115-'Match Data'!M114</f>
        <v>-1</v>
      </c>
      <c r="D115">
        <f>'Match Data'!O115-'Match Data'!O114</f>
        <v>4</v>
      </c>
      <c r="E115" s="6">
        <f>'Match Data'!N115-'Match Data'!N114</f>
        <v>2.7678571428571423</v>
      </c>
      <c r="F115">
        <f>'Match Data'!D115-'Match Data'!D114</f>
        <v>1</v>
      </c>
      <c r="G115">
        <v>9</v>
      </c>
      <c r="L115">
        <f>'Match Data'!P115-'Match Data'!P116</f>
        <v>1</v>
      </c>
    </row>
    <row r="116" spans="1:12" x14ac:dyDescent="0.2">
      <c r="A116">
        <v>58</v>
      </c>
      <c r="B116" t="s">
        <v>88</v>
      </c>
      <c r="C116">
        <f>'Match Data'!M116-'Match Data'!M117</f>
        <v>-3</v>
      </c>
      <c r="D116">
        <f>'Match Data'!O116-'Match Data'!O117</f>
        <v>-2</v>
      </c>
      <c r="E116" s="6">
        <f>'Match Data'!N116-'Match Data'!N117</f>
        <v>12.857142857142858</v>
      </c>
      <c r="F116">
        <f>'Match Data'!D116-'Match Data'!D117</f>
        <v>25</v>
      </c>
      <c r="G116">
        <v>25</v>
      </c>
      <c r="L116">
        <f>'Match Data'!P116-'Match Data'!P117</f>
        <v>-2</v>
      </c>
    </row>
    <row r="117" spans="1:12" x14ac:dyDescent="0.2">
      <c r="A117">
        <v>58</v>
      </c>
      <c r="B117" t="s">
        <v>124</v>
      </c>
      <c r="C117">
        <f>'Match Data'!M117-'Match Data'!M116</f>
        <v>3</v>
      </c>
      <c r="D117">
        <f>'Match Data'!O117-'Match Data'!O116</f>
        <v>2</v>
      </c>
      <c r="E117" s="6">
        <f>'Match Data'!N117-'Match Data'!N116</f>
        <v>-12.857142857142858</v>
      </c>
      <c r="F117">
        <f>'Match Data'!D117-'Match Data'!D116</f>
        <v>-25</v>
      </c>
      <c r="G117">
        <v>-25</v>
      </c>
      <c r="L117">
        <f>'Match Data'!P117-'Match Data'!P118</f>
        <v>2</v>
      </c>
    </row>
    <row r="118" spans="1:12" x14ac:dyDescent="0.2">
      <c r="A118">
        <v>59</v>
      </c>
      <c r="B118" t="s">
        <v>165</v>
      </c>
      <c r="C118">
        <f>'Match Data'!M118-'Match Data'!M119</f>
        <v>2</v>
      </c>
      <c r="D118">
        <f>'Match Data'!O118-'Match Data'!O119</f>
        <v>8</v>
      </c>
      <c r="E118" s="6">
        <f>'Match Data'!N118-'Match Data'!N119</f>
        <v>-3.8095238095238084</v>
      </c>
      <c r="F118">
        <f>'Match Data'!D118-'Match Data'!D119</f>
        <v>14</v>
      </c>
      <c r="G118">
        <v>14</v>
      </c>
      <c r="L118">
        <f>'Match Data'!P118-'Match Data'!P119</f>
        <v>1</v>
      </c>
    </row>
    <row r="119" spans="1:12" x14ac:dyDescent="0.2">
      <c r="A119">
        <v>59</v>
      </c>
      <c r="B119" t="s">
        <v>88</v>
      </c>
      <c r="C119">
        <f>'Match Data'!M119-'Match Data'!M118</f>
        <v>-2</v>
      </c>
      <c r="D119">
        <f>'Match Data'!O119-'Match Data'!O118</f>
        <v>-8</v>
      </c>
      <c r="E119" s="6">
        <f>'Match Data'!N119-'Match Data'!N118</f>
        <v>3.8095238095238084</v>
      </c>
      <c r="F119">
        <f>'Match Data'!D119-'Match Data'!D118</f>
        <v>-14</v>
      </c>
      <c r="G119">
        <v>-14</v>
      </c>
      <c r="L119">
        <f>'Match Data'!P119-'Match Data'!P120</f>
        <v>0</v>
      </c>
    </row>
    <row r="120" spans="1:12" x14ac:dyDescent="0.2">
      <c r="A120">
        <v>60</v>
      </c>
      <c r="B120" t="s">
        <v>23</v>
      </c>
      <c r="C120">
        <f>'Match Data'!M120-'Match Data'!M121</f>
        <v>4</v>
      </c>
      <c r="D120">
        <f>'Match Data'!O120-'Match Data'!O121</f>
        <v>-1</v>
      </c>
      <c r="E120" s="6">
        <f>'Match Data'!N120-'Match Data'!N121</f>
        <v>-35.5</v>
      </c>
      <c r="F120">
        <f>'Match Data'!D120-'Match Data'!D121</f>
        <v>3</v>
      </c>
      <c r="G120">
        <v>26</v>
      </c>
      <c r="L120">
        <f>'Match Data'!P120-'Match Data'!P121</f>
        <v>1</v>
      </c>
    </row>
    <row r="121" spans="1:12" x14ac:dyDescent="0.2">
      <c r="A121">
        <v>60</v>
      </c>
      <c r="B121" t="s">
        <v>165</v>
      </c>
      <c r="C121">
        <f>'Match Data'!M121-'Match Data'!M120</f>
        <v>-4</v>
      </c>
      <c r="D121">
        <f>'Match Data'!O121-'Match Data'!O120</f>
        <v>1</v>
      </c>
      <c r="E121" s="6">
        <f>'Match Data'!N121-'Match Data'!N120</f>
        <v>35.5</v>
      </c>
      <c r="F121">
        <f>'Match Data'!D121-'Match Data'!D120</f>
        <v>-3</v>
      </c>
      <c r="G121">
        <v>-26</v>
      </c>
      <c r="L121">
        <f>'Match Data'!P121-'Match Data'!P122</f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A76B-2E8B-C042-87F6-1B35ECFC98D7}">
  <dimension ref="A1:U152"/>
  <sheetViews>
    <sheetView workbookViewId="0">
      <selection activeCell="O12" sqref="O12:U22"/>
    </sheetView>
  </sheetViews>
  <sheetFormatPr baseColWidth="10" defaultRowHeight="16" x14ac:dyDescent="0.2"/>
  <cols>
    <col min="1" max="1" width="4.1640625" style="1" bestFit="1" customWidth="1"/>
    <col min="2" max="2" width="5.83203125" style="1" bestFit="1" customWidth="1"/>
    <col min="3" max="3" width="19.6640625" style="1" bestFit="1" customWidth="1"/>
    <col min="4" max="4" width="3.1640625" style="1" bestFit="1" customWidth="1"/>
    <col min="5" max="5" width="4.1640625" style="1" bestFit="1" customWidth="1"/>
    <col min="6" max="6" width="4.6640625" style="1" bestFit="1" customWidth="1"/>
    <col min="7" max="8" width="12.1640625" style="1" bestFit="1" customWidth="1"/>
    <col min="9" max="9" width="12.83203125" style="1" bestFit="1" customWidth="1"/>
    <col min="10" max="10" width="5.1640625" style="1" bestFit="1" customWidth="1"/>
    <col min="11" max="11" width="4.1640625" style="1" bestFit="1" customWidth="1"/>
    <col min="12" max="12" width="12.83203125" style="1" bestFit="1" customWidth="1"/>
    <col min="13" max="14" width="10.83203125" style="1"/>
    <col min="15" max="15" width="5.1640625" style="1" bestFit="1" customWidth="1"/>
    <col min="16" max="16" width="5.83203125" style="1" bestFit="1" customWidth="1"/>
    <col min="17" max="17" width="15.6640625" style="1" bestFit="1" customWidth="1"/>
    <col min="18" max="18" width="12.83203125" style="1" bestFit="1" customWidth="1"/>
    <col min="19" max="19" width="3.1640625" style="1" bestFit="1" customWidth="1"/>
    <col min="20" max="20" width="4.1640625" style="1" bestFit="1" customWidth="1"/>
    <col min="21" max="21" width="6" style="1" bestFit="1" customWidth="1"/>
    <col min="22" max="16384" width="10.83203125" style="1"/>
  </cols>
  <sheetData>
    <row r="1" spans="1:21" ht="17" thickBot="1" x14ac:dyDescent="0.25">
      <c r="G1" s="7" t="s">
        <v>68</v>
      </c>
      <c r="H1" s="7" t="s">
        <v>69</v>
      </c>
      <c r="I1" s="8" t="s">
        <v>216</v>
      </c>
      <c r="J1" s="7"/>
      <c r="K1" s="8"/>
      <c r="O1" s="7"/>
    </row>
    <row r="2" spans="1:21" ht="17" thickBot="1" x14ac:dyDescent="0.25">
      <c r="G2" s="7">
        <v>3.5214817794763844</v>
      </c>
      <c r="H2" s="7">
        <v>0.72692954535923571</v>
      </c>
      <c r="I2" s="8">
        <v>0.52596670806313273</v>
      </c>
      <c r="J2" s="7"/>
      <c r="K2" s="8"/>
      <c r="O2" s="7"/>
    </row>
    <row r="3" spans="1:21" x14ac:dyDescent="0.2">
      <c r="A3" s="1" t="s">
        <v>71</v>
      </c>
      <c r="B3" s="1" t="s">
        <v>22</v>
      </c>
      <c r="C3" s="1" t="s">
        <v>1</v>
      </c>
      <c r="D3" s="1" t="s">
        <v>66</v>
      </c>
      <c r="E3" s="1" t="s">
        <v>178</v>
      </c>
      <c r="F3" s="1" t="s">
        <v>215</v>
      </c>
      <c r="G3" s="1" t="s">
        <v>68</v>
      </c>
      <c r="H3" s="1" t="s">
        <v>69</v>
      </c>
      <c r="I3" s="1" t="s">
        <v>217</v>
      </c>
      <c r="J3" s="1" t="s">
        <v>179</v>
      </c>
      <c r="K3" s="1" t="s">
        <v>216</v>
      </c>
      <c r="L3" s="1" t="s">
        <v>214</v>
      </c>
    </row>
    <row r="4" spans="1:21" x14ac:dyDescent="0.2">
      <c r="A4" s="11">
        <v>1</v>
      </c>
      <c r="B4" s="12" t="s">
        <v>23</v>
      </c>
      <c r="C4" s="12" t="s">
        <v>2</v>
      </c>
      <c r="D4" s="11">
        <v>15</v>
      </c>
      <c r="E4" s="11">
        <v>168</v>
      </c>
      <c r="F4" s="13">
        <f>E4/6</f>
        <v>28</v>
      </c>
      <c r="G4" s="11">
        <v>6</v>
      </c>
      <c r="H4" s="11">
        <v>57</v>
      </c>
      <c r="I4" s="11">
        <f>-K4/F4</f>
        <v>-8.9642857142857135</v>
      </c>
      <c r="J4" s="13">
        <f>IF(G4=0,0,E4/G4)</f>
        <v>28</v>
      </c>
      <c r="K4" s="11">
        <v>251</v>
      </c>
      <c r="L4" s="12">
        <f t="shared" ref="L4:L35" si="0">IF(E4=0,0,SUMPRODUCT($E$2:$K$2,E4:K4))</f>
        <v>57.848958915054517</v>
      </c>
    </row>
    <row r="5" spans="1:21" x14ac:dyDescent="0.2">
      <c r="A5" s="11">
        <v>2</v>
      </c>
      <c r="B5" s="12" t="s">
        <v>23</v>
      </c>
      <c r="C5" s="12" t="s">
        <v>3</v>
      </c>
      <c r="D5" s="11">
        <v>16</v>
      </c>
      <c r="E5" s="11">
        <v>0</v>
      </c>
      <c r="F5" s="13">
        <f t="shared" ref="F5:F68" si="1">E5/6</f>
        <v>0</v>
      </c>
      <c r="G5" s="11">
        <v>0</v>
      </c>
      <c r="H5" s="11">
        <v>0</v>
      </c>
      <c r="I5" s="11">
        <f>IF(F5=0,0,-K5/F5)</f>
        <v>0</v>
      </c>
      <c r="J5" s="13">
        <f t="shared" ref="J5:J68" si="2">IF(G5=0,0,E5/G5)</f>
        <v>0</v>
      </c>
      <c r="K5" s="11">
        <v>0</v>
      </c>
      <c r="L5" s="12">
        <f t="shared" si="0"/>
        <v>0</v>
      </c>
    </row>
    <row r="6" spans="1:21" x14ac:dyDescent="0.2">
      <c r="A6" s="11">
        <v>3</v>
      </c>
      <c r="B6" s="12" t="s">
        <v>23</v>
      </c>
      <c r="C6" s="12" t="s">
        <v>4</v>
      </c>
      <c r="D6" s="11">
        <v>16</v>
      </c>
      <c r="E6" s="11">
        <v>321</v>
      </c>
      <c r="F6" s="13">
        <f t="shared" si="1"/>
        <v>53.5</v>
      </c>
      <c r="G6" s="11">
        <v>14</v>
      </c>
      <c r="H6" s="11">
        <v>90</v>
      </c>
      <c r="I6" s="11">
        <f t="shared" ref="I6:I69" si="3">IF(F6=0,0,-K6/F6)</f>
        <v>-9.9626168224299061</v>
      </c>
      <c r="J6" s="13">
        <f t="shared" si="2"/>
        <v>22.928571428571427</v>
      </c>
      <c r="K6" s="11">
        <v>533</v>
      </c>
      <c r="L6" s="12">
        <f t="shared" si="0"/>
        <v>109.48439922121274</v>
      </c>
    </row>
    <row r="7" spans="1:21" x14ac:dyDescent="0.2">
      <c r="A7" s="11">
        <v>4</v>
      </c>
      <c r="B7" s="12" t="s">
        <v>23</v>
      </c>
      <c r="C7" s="12" t="s">
        <v>5</v>
      </c>
      <c r="D7" s="11">
        <v>16</v>
      </c>
      <c r="E7" s="11">
        <v>0</v>
      </c>
      <c r="F7" s="13">
        <f t="shared" si="1"/>
        <v>0</v>
      </c>
      <c r="G7" s="11">
        <v>0</v>
      </c>
      <c r="H7" s="11">
        <v>0</v>
      </c>
      <c r="I7" s="11">
        <f t="shared" si="3"/>
        <v>0</v>
      </c>
      <c r="J7" s="13">
        <f t="shared" si="2"/>
        <v>0</v>
      </c>
      <c r="K7" s="11">
        <v>0</v>
      </c>
      <c r="L7" s="12">
        <f t="shared" si="0"/>
        <v>0</v>
      </c>
    </row>
    <row r="8" spans="1:21" x14ac:dyDescent="0.2">
      <c r="A8" s="11">
        <v>5</v>
      </c>
      <c r="B8" s="12" t="s">
        <v>23</v>
      </c>
      <c r="C8" s="12" t="s">
        <v>6</v>
      </c>
      <c r="D8" s="11">
        <v>13</v>
      </c>
      <c r="E8" s="11">
        <v>280</v>
      </c>
      <c r="F8" s="13">
        <f t="shared" si="1"/>
        <v>46.666666666666664</v>
      </c>
      <c r="G8" s="11">
        <v>16</v>
      </c>
      <c r="H8" s="11">
        <v>113</v>
      </c>
      <c r="I8" s="11">
        <f t="shared" si="3"/>
        <v>-9.2357142857142858</v>
      </c>
      <c r="J8" s="13">
        <f t="shared" si="2"/>
        <v>17.5</v>
      </c>
      <c r="K8" s="11">
        <v>431</v>
      </c>
      <c r="L8" s="12">
        <f t="shared" si="0"/>
        <v>133.629068857747</v>
      </c>
    </row>
    <row r="9" spans="1:21" x14ac:dyDescent="0.2">
      <c r="A9" s="11">
        <v>6</v>
      </c>
      <c r="B9" s="12" t="s">
        <v>23</v>
      </c>
      <c r="C9" s="12" t="s">
        <v>7</v>
      </c>
      <c r="D9" s="11">
        <v>15</v>
      </c>
      <c r="E9" s="11">
        <v>0</v>
      </c>
      <c r="F9" s="13">
        <f t="shared" si="1"/>
        <v>0</v>
      </c>
      <c r="G9" s="11">
        <v>0</v>
      </c>
      <c r="H9" s="11">
        <v>0</v>
      </c>
      <c r="I9" s="11">
        <f t="shared" si="3"/>
        <v>0</v>
      </c>
      <c r="J9" s="13">
        <f t="shared" si="2"/>
        <v>0</v>
      </c>
      <c r="K9" s="11">
        <v>0</v>
      </c>
      <c r="L9" s="12">
        <f t="shared" si="0"/>
        <v>0</v>
      </c>
    </row>
    <row r="10" spans="1:21" x14ac:dyDescent="0.2">
      <c r="A10" s="11">
        <v>7</v>
      </c>
      <c r="B10" s="12" t="s">
        <v>23</v>
      </c>
      <c r="C10" s="12" t="s">
        <v>8</v>
      </c>
      <c r="D10" s="11">
        <v>12</v>
      </c>
      <c r="E10" s="11">
        <v>229</v>
      </c>
      <c r="F10" s="13">
        <f t="shared" si="1"/>
        <v>38.166666666666664</v>
      </c>
      <c r="G10" s="11">
        <v>10</v>
      </c>
      <c r="H10" s="11">
        <v>117</v>
      </c>
      <c r="I10" s="11">
        <f t="shared" si="3"/>
        <v>-7.2838427947598259</v>
      </c>
      <c r="J10" s="13">
        <f t="shared" si="2"/>
        <v>22.9</v>
      </c>
      <c r="K10" s="11">
        <v>278</v>
      </c>
      <c r="L10" s="12">
        <f t="shared" si="0"/>
        <v>116.43451578498524</v>
      </c>
    </row>
    <row r="11" spans="1:21" x14ac:dyDescent="0.2">
      <c r="A11" s="11">
        <v>8</v>
      </c>
      <c r="B11" s="12" t="s">
        <v>23</v>
      </c>
      <c r="C11" s="12" t="s">
        <v>9</v>
      </c>
      <c r="D11" s="11">
        <v>16</v>
      </c>
      <c r="E11" s="11">
        <v>246</v>
      </c>
      <c r="F11" s="13">
        <f t="shared" si="1"/>
        <v>41</v>
      </c>
      <c r="G11" s="11">
        <v>11</v>
      </c>
      <c r="H11" s="11">
        <v>82</v>
      </c>
      <c r="I11" s="11">
        <f t="shared" si="3"/>
        <v>-7.3902439024390247</v>
      </c>
      <c r="J11" s="13">
        <f t="shared" si="2"/>
        <v>22.363636363636363</v>
      </c>
      <c r="K11" s="11">
        <v>303</v>
      </c>
      <c r="L11" s="12">
        <f t="shared" si="0"/>
        <v>94.457500036548069</v>
      </c>
    </row>
    <row r="12" spans="1:21" x14ac:dyDescent="0.2">
      <c r="A12" s="11">
        <v>9</v>
      </c>
      <c r="B12" s="12" t="s">
        <v>23</v>
      </c>
      <c r="C12" s="12" t="s">
        <v>10</v>
      </c>
      <c r="D12" s="11">
        <v>7</v>
      </c>
      <c r="E12" s="11">
        <v>156</v>
      </c>
      <c r="F12" s="13">
        <f t="shared" si="1"/>
        <v>26</v>
      </c>
      <c r="G12" s="11">
        <v>11</v>
      </c>
      <c r="H12" s="11">
        <v>79</v>
      </c>
      <c r="I12" s="11">
        <f t="shared" si="3"/>
        <v>-6</v>
      </c>
      <c r="J12" s="13">
        <f t="shared" si="2"/>
        <v>14.181818181818182</v>
      </c>
      <c r="K12" s="11">
        <v>156</v>
      </c>
      <c r="L12" s="12">
        <f t="shared" si="0"/>
        <v>93.007933409241048</v>
      </c>
      <c r="O12" s="43" t="s">
        <v>222</v>
      </c>
      <c r="P12" s="43" t="s">
        <v>22</v>
      </c>
      <c r="Q12" s="43" t="s">
        <v>1</v>
      </c>
      <c r="R12" s="43" t="s">
        <v>214</v>
      </c>
      <c r="S12" s="43" t="s">
        <v>68</v>
      </c>
      <c r="T12" s="43" t="s">
        <v>69</v>
      </c>
      <c r="U12" s="43" t="s">
        <v>217</v>
      </c>
    </row>
    <row r="13" spans="1:21" x14ac:dyDescent="0.2">
      <c r="A13" s="11">
        <v>10</v>
      </c>
      <c r="B13" s="12" t="s">
        <v>23</v>
      </c>
      <c r="C13" s="12" t="s">
        <v>11</v>
      </c>
      <c r="D13" s="11">
        <v>13</v>
      </c>
      <c r="E13" s="11">
        <v>191</v>
      </c>
      <c r="F13" s="13">
        <f t="shared" si="1"/>
        <v>31.833333333333332</v>
      </c>
      <c r="G13" s="11">
        <v>7</v>
      </c>
      <c r="H13" s="11">
        <v>68</v>
      </c>
      <c r="I13" s="11">
        <f t="shared" si="3"/>
        <v>-8.4816753926701569</v>
      </c>
      <c r="J13" s="13">
        <f t="shared" si="2"/>
        <v>27.285714285714285</v>
      </c>
      <c r="K13" s="11">
        <v>270</v>
      </c>
      <c r="L13" s="12">
        <f t="shared" si="0"/>
        <v>69.620502655619916</v>
      </c>
      <c r="O13" s="44">
        <v>1</v>
      </c>
      <c r="P13" s="44" t="s">
        <v>165</v>
      </c>
      <c r="Q13" s="44" t="s">
        <v>166</v>
      </c>
      <c r="R13" s="46">
        <v>191.80581096910061</v>
      </c>
      <c r="S13" s="44">
        <f>VLOOKUP($Q13,$C$3:$I$152,5,FALSE)</f>
        <v>21</v>
      </c>
      <c r="T13" s="44">
        <f>VLOOKUP($Q13,$C$3:$I$152,6,FALSE)</f>
        <v>167</v>
      </c>
      <c r="U13" s="46">
        <f>VLOOKUP($Q13,$C$3:$I$152,7,FALSE)*-1</f>
        <v>6.7352941176470589</v>
      </c>
    </row>
    <row r="14" spans="1:21" x14ac:dyDescent="0.2">
      <c r="A14" s="11">
        <v>11</v>
      </c>
      <c r="B14" s="12" t="s">
        <v>23</v>
      </c>
      <c r="C14" s="12" t="s">
        <v>12</v>
      </c>
      <c r="D14" s="11">
        <v>6</v>
      </c>
      <c r="E14" s="11">
        <v>0</v>
      </c>
      <c r="F14" s="13">
        <f t="shared" si="1"/>
        <v>0</v>
      </c>
      <c r="G14" s="11">
        <v>0</v>
      </c>
      <c r="H14" s="11">
        <v>0</v>
      </c>
      <c r="I14" s="11">
        <f t="shared" si="3"/>
        <v>0</v>
      </c>
      <c r="J14" s="13">
        <f t="shared" si="2"/>
        <v>0</v>
      </c>
      <c r="K14" s="11">
        <v>0</v>
      </c>
      <c r="L14" s="12">
        <f t="shared" si="0"/>
        <v>0</v>
      </c>
      <c r="O14" s="45">
        <v>2</v>
      </c>
      <c r="P14" s="45" t="s">
        <v>145</v>
      </c>
      <c r="Q14" s="45" t="s">
        <v>219</v>
      </c>
      <c r="R14" s="47">
        <v>173.88002177033616</v>
      </c>
      <c r="S14" s="45">
        <f t="shared" ref="S14:S22" si="4">VLOOKUP($Q14,$C$3:$I$152,5,FALSE)</f>
        <v>20</v>
      </c>
      <c r="T14" s="45">
        <f t="shared" ref="T14:T22" si="5">VLOOKUP($Q14,$C$3:$I$152,6,FALSE)</f>
        <v>148</v>
      </c>
      <c r="U14" s="47">
        <f t="shared" ref="U14:U22" si="6">VLOOKUP($Q14,$C$3:$I$152,7,FALSE)*-1</f>
        <v>7.862068965517242</v>
      </c>
    </row>
    <row r="15" spans="1:21" x14ac:dyDescent="0.2">
      <c r="A15" s="11">
        <v>12</v>
      </c>
      <c r="B15" s="12" t="s">
        <v>23</v>
      </c>
      <c r="C15" s="12" t="s">
        <v>13</v>
      </c>
      <c r="D15" s="11">
        <v>6</v>
      </c>
      <c r="E15" s="11">
        <v>124</v>
      </c>
      <c r="F15" s="13">
        <f t="shared" si="1"/>
        <v>20.666666666666668</v>
      </c>
      <c r="G15" s="11">
        <v>6</v>
      </c>
      <c r="H15" s="11">
        <v>40</v>
      </c>
      <c r="I15" s="11">
        <f t="shared" si="3"/>
        <v>-9.0967741935483861</v>
      </c>
      <c r="J15" s="13">
        <f t="shared" si="2"/>
        <v>20.666666666666668</v>
      </c>
      <c r="K15" s="11">
        <v>188</v>
      </c>
      <c r="L15" s="12">
        <f t="shared" si="0"/>
        <v>45.421472114653426</v>
      </c>
      <c r="O15" s="44">
        <v>3</v>
      </c>
      <c r="P15" s="44" t="s">
        <v>165</v>
      </c>
      <c r="Q15" s="44" t="s">
        <v>149</v>
      </c>
      <c r="R15" s="46">
        <v>164.81973948817705</v>
      </c>
      <c r="S15" s="44">
        <f t="shared" si="4"/>
        <v>21</v>
      </c>
      <c r="T15" s="44">
        <f t="shared" si="5"/>
        <v>131</v>
      </c>
      <c r="U15" s="46">
        <f t="shared" si="6"/>
        <v>8.2878787878787872</v>
      </c>
    </row>
    <row r="16" spans="1:21" x14ac:dyDescent="0.2">
      <c r="A16" s="11">
        <v>13</v>
      </c>
      <c r="B16" s="12" t="s">
        <v>23</v>
      </c>
      <c r="C16" s="12" t="s">
        <v>14</v>
      </c>
      <c r="D16" s="11">
        <v>10</v>
      </c>
      <c r="E16" s="11">
        <v>0</v>
      </c>
      <c r="F16" s="13">
        <f t="shared" si="1"/>
        <v>0</v>
      </c>
      <c r="G16" s="11">
        <v>0</v>
      </c>
      <c r="H16" s="11">
        <v>0</v>
      </c>
      <c r="I16" s="11">
        <f t="shared" si="3"/>
        <v>0</v>
      </c>
      <c r="J16" s="13">
        <f t="shared" si="2"/>
        <v>0</v>
      </c>
      <c r="K16" s="11">
        <v>0</v>
      </c>
      <c r="L16" s="12">
        <f t="shared" si="0"/>
        <v>0</v>
      </c>
      <c r="O16" s="45">
        <v>4</v>
      </c>
      <c r="P16" s="45" t="s">
        <v>64</v>
      </c>
      <c r="Q16" s="45" t="s">
        <v>48</v>
      </c>
      <c r="R16" s="47">
        <v>164.63165630459949</v>
      </c>
      <c r="S16" s="45">
        <f t="shared" si="4"/>
        <v>24</v>
      </c>
      <c r="T16" s="45">
        <f t="shared" si="5"/>
        <v>116</v>
      </c>
      <c r="U16" s="47">
        <f t="shared" si="6"/>
        <v>8</v>
      </c>
    </row>
    <row r="17" spans="1:21" x14ac:dyDescent="0.2">
      <c r="A17" s="11">
        <v>14</v>
      </c>
      <c r="B17" s="12" t="s">
        <v>23</v>
      </c>
      <c r="C17" s="12" t="s">
        <v>15</v>
      </c>
      <c r="D17" s="11">
        <v>6</v>
      </c>
      <c r="E17" s="11">
        <v>57</v>
      </c>
      <c r="F17" s="13">
        <f t="shared" si="1"/>
        <v>9.5</v>
      </c>
      <c r="G17" s="11">
        <v>4</v>
      </c>
      <c r="H17" s="11">
        <v>16</v>
      </c>
      <c r="I17" s="11">
        <f t="shared" si="3"/>
        <v>-9.3684210526315788</v>
      </c>
      <c r="J17" s="13">
        <f t="shared" si="2"/>
        <v>14.25</v>
      </c>
      <c r="K17" s="11">
        <v>89</v>
      </c>
      <c r="L17" s="12">
        <f t="shared" si="0"/>
        <v>20.789322262851329</v>
      </c>
      <c r="O17" s="44">
        <v>5</v>
      </c>
      <c r="P17" s="44" t="s">
        <v>88</v>
      </c>
      <c r="Q17" s="44" t="s">
        <v>210</v>
      </c>
      <c r="R17" s="46">
        <v>155.42787480686329</v>
      </c>
      <c r="S17" s="44">
        <f t="shared" si="4"/>
        <v>17</v>
      </c>
      <c r="T17" s="44">
        <f t="shared" si="5"/>
        <v>137</v>
      </c>
      <c r="U17" s="46">
        <f t="shared" si="6"/>
        <v>7.6557377049180326</v>
      </c>
    </row>
    <row r="18" spans="1:21" x14ac:dyDescent="0.2">
      <c r="A18" s="11">
        <v>15</v>
      </c>
      <c r="B18" s="12" t="s">
        <v>23</v>
      </c>
      <c r="C18" s="12" t="s">
        <v>16</v>
      </c>
      <c r="D18" s="11">
        <v>3</v>
      </c>
      <c r="E18" s="11">
        <v>60</v>
      </c>
      <c r="F18" s="13">
        <f t="shared" si="1"/>
        <v>10</v>
      </c>
      <c r="G18" s="11">
        <v>2</v>
      </c>
      <c r="H18" s="11">
        <v>20</v>
      </c>
      <c r="I18" s="11">
        <f t="shared" si="3"/>
        <v>-9.5</v>
      </c>
      <c r="J18" s="13">
        <f t="shared" si="2"/>
        <v>30</v>
      </c>
      <c r="K18" s="11">
        <v>95</v>
      </c>
      <c r="L18" s="12">
        <f t="shared" si="0"/>
        <v>16.58487073953772</v>
      </c>
      <c r="O18" s="45">
        <v>6</v>
      </c>
      <c r="P18" s="45" t="s">
        <v>104</v>
      </c>
      <c r="Q18" s="45" t="s">
        <v>92</v>
      </c>
      <c r="R18" s="47">
        <v>152.9234935727753</v>
      </c>
      <c r="S18" s="45">
        <f t="shared" si="4"/>
        <v>17</v>
      </c>
      <c r="T18" s="45">
        <f t="shared" si="5"/>
        <v>133</v>
      </c>
      <c r="U18" s="47">
        <f t="shared" si="6"/>
        <v>6.8888888888888893</v>
      </c>
    </row>
    <row r="19" spans="1:21" x14ac:dyDescent="0.2">
      <c r="A19" s="11">
        <v>16</v>
      </c>
      <c r="B19" s="12" t="s">
        <v>23</v>
      </c>
      <c r="C19" s="12" t="s">
        <v>17</v>
      </c>
      <c r="D19" s="11">
        <v>2</v>
      </c>
      <c r="E19" s="11">
        <v>36</v>
      </c>
      <c r="F19" s="13">
        <f t="shared" si="1"/>
        <v>6</v>
      </c>
      <c r="G19" s="11">
        <v>3</v>
      </c>
      <c r="H19" s="11">
        <v>16</v>
      </c>
      <c r="I19" s="11">
        <f t="shared" si="3"/>
        <v>-12.5</v>
      </c>
      <c r="J19" s="13">
        <f t="shared" si="2"/>
        <v>12</v>
      </c>
      <c r="K19" s="11">
        <v>75</v>
      </c>
      <c r="L19" s="12">
        <f t="shared" si="0"/>
        <v>15.620734213387765</v>
      </c>
      <c r="O19" s="44">
        <v>7</v>
      </c>
      <c r="P19" s="44" t="s">
        <v>47</v>
      </c>
      <c r="Q19" s="44" t="s">
        <v>26</v>
      </c>
      <c r="R19" s="46">
        <v>144.51055168757068</v>
      </c>
      <c r="S19" s="44">
        <f t="shared" si="4"/>
        <v>18</v>
      </c>
      <c r="T19" s="44">
        <f t="shared" si="5"/>
        <v>118</v>
      </c>
      <c r="U19" s="46">
        <f t="shared" si="6"/>
        <v>8.8481012658227858</v>
      </c>
    </row>
    <row r="20" spans="1:21" x14ac:dyDescent="0.2">
      <c r="A20" s="11">
        <v>17</v>
      </c>
      <c r="B20" s="12" t="s">
        <v>23</v>
      </c>
      <c r="C20" s="12" t="s">
        <v>18</v>
      </c>
      <c r="D20" s="11">
        <v>1</v>
      </c>
      <c r="E20" s="11">
        <v>0</v>
      </c>
      <c r="F20" s="13">
        <f t="shared" si="1"/>
        <v>0</v>
      </c>
      <c r="G20" s="11">
        <v>0</v>
      </c>
      <c r="H20" s="11">
        <v>0</v>
      </c>
      <c r="I20" s="11">
        <f t="shared" si="3"/>
        <v>0</v>
      </c>
      <c r="J20" s="13">
        <f t="shared" si="2"/>
        <v>0</v>
      </c>
      <c r="K20" s="11">
        <v>0</v>
      </c>
      <c r="L20" s="12">
        <f t="shared" si="0"/>
        <v>0</v>
      </c>
      <c r="O20" s="45">
        <v>8</v>
      </c>
      <c r="P20" s="45" t="s">
        <v>23</v>
      </c>
      <c r="Q20" s="45" t="s">
        <v>6</v>
      </c>
      <c r="R20" s="47">
        <v>133.629068857747</v>
      </c>
      <c r="S20" s="45">
        <f t="shared" si="4"/>
        <v>16</v>
      </c>
      <c r="T20" s="45">
        <f t="shared" si="5"/>
        <v>113</v>
      </c>
      <c r="U20" s="47">
        <f t="shared" si="6"/>
        <v>9.2357142857142858</v>
      </c>
    </row>
    <row r="21" spans="1:21" x14ac:dyDescent="0.2">
      <c r="A21" s="11">
        <v>18</v>
      </c>
      <c r="B21" s="12" t="s">
        <v>23</v>
      </c>
      <c r="C21" s="12" t="s">
        <v>19</v>
      </c>
      <c r="D21" s="11">
        <v>1</v>
      </c>
      <c r="E21" s="11">
        <v>24</v>
      </c>
      <c r="F21" s="13">
        <f t="shared" si="1"/>
        <v>4</v>
      </c>
      <c r="G21" s="11">
        <v>0</v>
      </c>
      <c r="H21" s="11">
        <v>6</v>
      </c>
      <c r="I21" s="11">
        <f t="shared" si="3"/>
        <v>-12.25</v>
      </c>
      <c r="J21" s="13">
        <f t="shared" si="2"/>
        <v>0</v>
      </c>
      <c r="K21" s="11">
        <v>49</v>
      </c>
      <c r="L21" s="12">
        <f t="shared" si="0"/>
        <v>-2.0815149016179619</v>
      </c>
      <c r="O21" s="44">
        <v>9</v>
      </c>
      <c r="P21" s="44" t="s">
        <v>145</v>
      </c>
      <c r="Q21" s="44" t="s">
        <v>128</v>
      </c>
      <c r="R21" s="46">
        <v>131.48624485916042</v>
      </c>
      <c r="S21" s="44">
        <f t="shared" si="4"/>
        <v>12</v>
      </c>
      <c r="T21" s="44">
        <f t="shared" si="5"/>
        <v>128</v>
      </c>
      <c r="U21" s="46">
        <f t="shared" si="6"/>
        <v>7.26</v>
      </c>
    </row>
    <row r="22" spans="1:21" x14ac:dyDescent="0.2">
      <c r="A22" s="11">
        <v>19</v>
      </c>
      <c r="B22" s="12" t="s">
        <v>23</v>
      </c>
      <c r="C22" s="12" t="s">
        <v>20</v>
      </c>
      <c r="D22" s="11">
        <v>1</v>
      </c>
      <c r="E22" s="11">
        <v>0</v>
      </c>
      <c r="F22" s="13">
        <f t="shared" si="1"/>
        <v>0</v>
      </c>
      <c r="G22" s="11">
        <v>0</v>
      </c>
      <c r="H22" s="11">
        <v>0</v>
      </c>
      <c r="I22" s="11">
        <f t="shared" si="3"/>
        <v>0</v>
      </c>
      <c r="J22" s="13">
        <f t="shared" si="2"/>
        <v>0</v>
      </c>
      <c r="K22" s="11">
        <v>0</v>
      </c>
      <c r="L22" s="12">
        <f t="shared" si="0"/>
        <v>0</v>
      </c>
      <c r="O22" s="45">
        <v>10</v>
      </c>
      <c r="P22" s="45" t="s">
        <v>104</v>
      </c>
      <c r="Q22" s="45" t="s">
        <v>89</v>
      </c>
      <c r="R22" s="47">
        <v>129.92904913737252</v>
      </c>
      <c r="S22" s="45">
        <f t="shared" si="4"/>
        <v>18</v>
      </c>
      <c r="T22" s="45">
        <f t="shared" si="5"/>
        <v>98</v>
      </c>
      <c r="U22" s="47">
        <f t="shared" si="6"/>
        <v>8.9296875</v>
      </c>
    </row>
    <row r="23" spans="1:21" x14ac:dyDescent="0.2">
      <c r="A23" s="11">
        <v>20</v>
      </c>
      <c r="B23" s="12" t="s">
        <v>23</v>
      </c>
      <c r="C23" s="12" t="s">
        <v>21</v>
      </c>
      <c r="D23" s="11">
        <v>1</v>
      </c>
      <c r="E23" s="11">
        <v>0</v>
      </c>
      <c r="F23" s="13">
        <f t="shared" si="1"/>
        <v>0</v>
      </c>
      <c r="G23" s="11">
        <v>0</v>
      </c>
      <c r="H23" s="11">
        <v>0</v>
      </c>
      <c r="I23" s="11">
        <f t="shared" si="3"/>
        <v>0</v>
      </c>
      <c r="J23" s="13">
        <f t="shared" si="2"/>
        <v>0</v>
      </c>
      <c r="K23" s="11">
        <v>0</v>
      </c>
      <c r="L23" s="12">
        <f t="shared" si="0"/>
        <v>0</v>
      </c>
    </row>
    <row r="24" spans="1:21" x14ac:dyDescent="0.2">
      <c r="A24" s="14">
        <v>21</v>
      </c>
      <c r="B24" s="15" t="s">
        <v>47</v>
      </c>
      <c r="C24" s="15" t="s">
        <v>218</v>
      </c>
      <c r="D24" s="15">
        <v>14</v>
      </c>
      <c r="E24" s="14">
        <v>0</v>
      </c>
      <c r="F24" s="16">
        <f t="shared" si="1"/>
        <v>0</v>
      </c>
      <c r="G24" s="15">
        <v>0</v>
      </c>
      <c r="H24" s="15">
        <v>0</v>
      </c>
      <c r="I24" s="11">
        <f t="shared" si="3"/>
        <v>0</v>
      </c>
      <c r="J24" s="13">
        <f t="shared" si="2"/>
        <v>0</v>
      </c>
      <c r="K24" s="14">
        <v>0</v>
      </c>
      <c r="L24" s="15">
        <f t="shared" si="0"/>
        <v>0</v>
      </c>
    </row>
    <row r="25" spans="1:21" x14ac:dyDescent="0.2">
      <c r="A25" s="14">
        <v>22</v>
      </c>
      <c r="B25" s="15" t="s">
        <v>47</v>
      </c>
      <c r="C25" s="15" t="s">
        <v>26</v>
      </c>
      <c r="D25" s="15">
        <v>14</v>
      </c>
      <c r="E25" s="14">
        <v>316</v>
      </c>
      <c r="F25" s="16">
        <f t="shared" si="1"/>
        <v>52.666666666666664</v>
      </c>
      <c r="G25" s="15">
        <v>18</v>
      </c>
      <c r="H25" s="15">
        <v>118</v>
      </c>
      <c r="I25" s="11">
        <f t="shared" si="3"/>
        <v>-8.8481012658227858</v>
      </c>
      <c r="J25" s="13">
        <f t="shared" si="2"/>
        <v>17.555555555555557</v>
      </c>
      <c r="K25" s="14">
        <v>466</v>
      </c>
      <c r="L25" s="15">
        <f t="shared" si="0"/>
        <v>144.51055168757068</v>
      </c>
    </row>
    <row r="26" spans="1:21" x14ac:dyDescent="0.2">
      <c r="A26" s="14">
        <v>23</v>
      </c>
      <c r="B26" s="15" t="s">
        <v>47</v>
      </c>
      <c r="C26" s="15" t="s">
        <v>27</v>
      </c>
      <c r="D26" s="15">
        <v>14</v>
      </c>
      <c r="E26" s="14">
        <v>0</v>
      </c>
      <c r="F26" s="16">
        <f t="shared" si="1"/>
        <v>0</v>
      </c>
      <c r="G26" s="15">
        <v>0</v>
      </c>
      <c r="H26" s="15">
        <v>0</v>
      </c>
      <c r="I26" s="11">
        <f t="shared" si="3"/>
        <v>0</v>
      </c>
      <c r="J26" s="13">
        <f t="shared" si="2"/>
        <v>0</v>
      </c>
      <c r="K26" s="14">
        <v>0</v>
      </c>
      <c r="L26" s="15">
        <f t="shared" si="0"/>
        <v>0</v>
      </c>
    </row>
    <row r="27" spans="1:21" x14ac:dyDescent="0.2">
      <c r="A27" s="14">
        <v>24</v>
      </c>
      <c r="B27" s="15" t="s">
        <v>47</v>
      </c>
      <c r="C27" s="15" t="s">
        <v>28</v>
      </c>
      <c r="D27" s="15">
        <v>12</v>
      </c>
      <c r="E27" s="14">
        <v>96</v>
      </c>
      <c r="F27" s="16">
        <f t="shared" si="1"/>
        <v>16</v>
      </c>
      <c r="G27" s="15">
        <v>5</v>
      </c>
      <c r="H27" s="15">
        <v>32</v>
      </c>
      <c r="I27" s="11">
        <f t="shared" si="3"/>
        <v>-8.25</v>
      </c>
      <c r="J27" s="13">
        <f t="shared" si="2"/>
        <v>19.2</v>
      </c>
      <c r="K27" s="14">
        <v>132</v>
      </c>
      <c r="L27" s="15">
        <f t="shared" si="0"/>
        <v>36.529929007356621</v>
      </c>
    </row>
    <row r="28" spans="1:21" x14ac:dyDescent="0.2">
      <c r="A28" s="14">
        <v>25</v>
      </c>
      <c r="B28" s="15" t="s">
        <v>47</v>
      </c>
      <c r="C28" s="15" t="s">
        <v>29</v>
      </c>
      <c r="D28" s="15">
        <v>10</v>
      </c>
      <c r="E28" s="14">
        <v>222</v>
      </c>
      <c r="F28" s="16">
        <f t="shared" si="1"/>
        <v>37</v>
      </c>
      <c r="G28" s="15">
        <v>12</v>
      </c>
      <c r="H28" s="15">
        <v>74</v>
      </c>
      <c r="I28" s="11">
        <f t="shared" si="3"/>
        <v>-7.1351351351351351</v>
      </c>
      <c r="J28" s="13">
        <f t="shared" si="2"/>
        <v>18.5</v>
      </c>
      <c r="K28" s="14">
        <v>264</v>
      </c>
      <c r="L28" s="15">
        <f t="shared" si="0"/>
        <v>92.29772417168742</v>
      </c>
    </row>
    <row r="29" spans="1:21" x14ac:dyDescent="0.2">
      <c r="A29" s="14">
        <v>26</v>
      </c>
      <c r="B29" s="15" t="s">
        <v>47</v>
      </c>
      <c r="C29" s="15" t="s">
        <v>30</v>
      </c>
      <c r="D29" s="15">
        <v>9</v>
      </c>
      <c r="E29" s="14">
        <v>0</v>
      </c>
      <c r="F29" s="16">
        <f t="shared" si="1"/>
        <v>0</v>
      </c>
      <c r="G29" s="15">
        <v>0</v>
      </c>
      <c r="H29" s="15">
        <v>0</v>
      </c>
      <c r="I29" s="11">
        <f t="shared" si="3"/>
        <v>0</v>
      </c>
      <c r="J29" s="13">
        <f t="shared" si="2"/>
        <v>0</v>
      </c>
      <c r="K29" s="14">
        <v>0</v>
      </c>
      <c r="L29" s="15">
        <f t="shared" si="0"/>
        <v>0</v>
      </c>
    </row>
    <row r="30" spans="1:21" x14ac:dyDescent="0.2">
      <c r="A30" s="14">
        <v>27</v>
      </c>
      <c r="B30" s="15" t="s">
        <v>47</v>
      </c>
      <c r="C30" s="15" t="s">
        <v>31</v>
      </c>
      <c r="D30" s="15">
        <v>13</v>
      </c>
      <c r="E30" s="14">
        <v>30</v>
      </c>
      <c r="F30" s="16">
        <f t="shared" si="1"/>
        <v>5</v>
      </c>
      <c r="G30" s="15">
        <v>1</v>
      </c>
      <c r="H30" s="15">
        <v>8</v>
      </c>
      <c r="I30" s="11">
        <f t="shared" si="3"/>
        <v>-11.6</v>
      </c>
      <c r="J30" s="13">
        <f t="shared" si="2"/>
        <v>30</v>
      </c>
      <c r="K30" s="14">
        <v>58</v>
      </c>
      <c r="L30" s="15">
        <f t="shared" si="0"/>
        <v>3.2357043288179312</v>
      </c>
    </row>
    <row r="31" spans="1:21" x14ac:dyDescent="0.2">
      <c r="A31" s="14">
        <v>28</v>
      </c>
      <c r="B31" s="15" t="s">
        <v>47</v>
      </c>
      <c r="C31" s="15" t="s">
        <v>32</v>
      </c>
      <c r="D31" s="15">
        <v>5</v>
      </c>
      <c r="E31" s="14">
        <v>105</v>
      </c>
      <c r="F31" s="16">
        <f t="shared" si="1"/>
        <v>17.5</v>
      </c>
      <c r="G31" s="15">
        <v>7</v>
      </c>
      <c r="H31" s="15">
        <v>36</v>
      </c>
      <c r="I31" s="11">
        <f t="shared" si="3"/>
        <v>-9.5428571428571427</v>
      </c>
      <c r="J31" s="13">
        <f t="shared" si="2"/>
        <v>15</v>
      </c>
      <c r="K31" s="14">
        <v>167</v>
      </c>
      <c r="L31" s="15">
        <f t="shared" si="0"/>
        <v>45.800610932321845</v>
      </c>
    </row>
    <row r="32" spans="1:21" x14ac:dyDescent="0.2">
      <c r="A32" s="14">
        <v>29</v>
      </c>
      <c r="B32" s="15" t="s">
        <v>47</v>
      </c>
      <c r="C32" s="15" t="s">
        <v>33</v>
      </c>
      <c r="D32" s="15">
        <v>8</v>
      </c>
      <c r="E32" s="14">
        <v>132</v>
      </c>
      <c r="F32" s="16">
        <f t="shared" si="1"/>
        <v>22</v>
      </c>
      <c r="G32" s="15">
        <v>6</v>
      </c>
      <c r="H32" s="15">
        <v>41</v>
      </c>
      <c r="I32" s="11">
        <f t="shared" si="3"/>
        <v>-7.8636363636363633</v>
      </c>
      <c r="J32" s="13">
        <f t="shared" si="2"/>
        <v>22</v>
      </c>
      <c r="K32" s="14">
        <v>173</v>
      </c>
      <c r="L32" s="15">
        <f t="shared" si="0"/>
        <v>46.796991104999606</v>
      </c>
    </row>
    <row r="33" spans="1:12" x14ac:dyDescent="0.2">
      <c r="A33" s="14">
        <v>30</v>
      </c>
      <c r="B33" s="15" t="s">
        <v>47</v>
      </c>
      <c r="C33" s="15" t="s">
        <v>34</v>
      </c>
      <c r="D33" s="15">
        <v>6</v>
      </c>
      <c r="E33" s="14">
        <v>114</v>
      </c>
      <c r="F33" s="16">
        <f t="shared" si="1"/>
        <v>19</v>
      </c>
      <c r="G33" s="15">
        <v>4</v>
      </c>
      <c r="H33" s="15">
        <v>44</v>
      </c>
      <c r="I33" s="11">
        <f t="shared" si="3"/>
        <v>-10.736842105263158</v>
      </c>
      <c r="J33" s="13">
        <f t="shared" si="2"/>
        <v>28.5</v>
      </c>
      <c r="K33" s="14">
        <v>204</v>
      </c>
      <c r="L33" s="15">
        <f t="shared" si="0"/>
        <v>40.423605616613017</v>
      </c>
    </row>
    <row r="34" spans="1:12" x14ac:dyDescent="0.2">
      <c r="A34" s="14">
        <v>31</v>
      </c>
      <c r="B34" s="15" t="s">
        <v>47</v>
      </c>
      <c r="C34" s="15" t="s">
        <v>35</v>
      </c>
      <c r="D34" s="15">
        <v>4</v>
      </c>
      <c r="E34" s="14">
        <v>84</v>
      </c>
      <c r="F34" s="16">
        <f t="shared" si="1"/>
        <v>14</v>
      </c>
      <c r="G34" s="15">
        <v>3</v>
      </c>
      <c r="H34" s="15">
        <v>31</v>
      </c>
      <c r="I34" s="11">
        <f t="shared" si="3"/>
        <v>-10.214285714285714</v>
      </c>
      <c r="J34" s="13">
        <f t="shared" si="2"/>
        <v>28</v>
      </c>
      <c r="K34" s="14">
        <v>143</v>
      </c>
      <c r="L34" s="15">
        <f t="shared" si="0"/>
        <v>27.726887012206312</v>
      </c>
    </row>
    <row r="35" spans="1:12" x14ac:dyDescent="0.2">
      <c r="A35" s="14">
        <v>32</v>
      </c>
      <c r="B35" s="15" t="s">
        <v>47</v>
      </c>
      <c r="C35" s="15" t="s">
        <v>36</v>
      </c>
      <c r="D35" s="15">
        <v>7</v>
      </c>
      <c r="E35" s="14">
        <v>150</v>
      </c>
      <c r="F35" s="16">
        <f t="shared" si="1"/>
        <v>25</v>
      </c>
      <c r="G35" s="15">
        <v>4</v>
      </c>
      <c r="H35" s="15">
        <v>42</v>
      </c>
      <c r="I35" s="11">
        <f t="shared" si="3"/>
        <v>-9</v>
      </c>
      <c r="J35" s="13">
        <f t="shared" si="2"/>
        <v>37.5</v>
      </c>
      <c r="K35" s="14">
        <v>225</v>
      </c>
      <c r="L35" s="15">
        <f t="shared" si="0"/>
        <v>39.883267650425239</v>
      </c>
    </row>
    <row r="36" spans="1:12" x14ac:dyDescent="0.2">
      <c r="A36" s="14">
        <v>33</v>
      </c>
      <c r="B36" s="15" t="s">
        <v>47</v>
      </c>
      <c r="C36" s="15" t="s">
        <v>37</v>
      </c>
      <c r="D36" s="15">
        <v>5</v>
      </c>
      <c r="E36" s="14">
        <v>0</v>
      </c>
      <c r="F36" s="16">
        <f t="shared" si="1"/>
        <v>0</v>
      </c>
      <c r="G36" s="15">
        <v>0</v>
      </c>
      <c r="H36" s="15">
        <v>0</v>
      </c>
      <c r="I36" s="11">
        <f t="shared" si="3"/>
        <v>0</v>
      </c>
      <c r="J36" s="13">
        <f t="shared" si="2"/>
        <v>0</v>
      </c>
      <c r="K36" s="14">
        <v>0</v>
      </c>
      <c r="L36" s="15">
        <f t="shared" ref="L36:L67" si="7">IF(E36=0,0,SUMPRODUCT($E$2:$K$2,E36:K36))</f>
        <v>0</v>
      </c>
    </row>
    <row r="37" spans="1:12" x14ac:dyDescent="0.2">
      <c r="A37" s="14">
        <v>34</v>
      </c>
      <c r="B37" s="15" t="s">
        <v>47</v>
      </c>
      <c r="C37" s="15" t="s">
        <v>38</v>
      </c>
      <c r="D37" s="15">
        <v>3</v>
      </c>
      <c r="E37" s="14">
        <v>72</v>
      </c>
      <c r="F37" s="16">
        <f t="shared" si="1"/>
        <v>12</v>
      </c>
      <c r="G37" s="15">
        <v>5</v>
      </c>
      <c r="H37" s="15">
        <v>30</v>
      </c>
      <c r="I37" s="11">
        <f t="shared" si="3"/>
        <v>-6.833333333333333</v>
      </c>
      <c r="J37" s="13">
        <f t="shared" si="2"/>
        <v>14.4</v>
      </c>
      <c r="K37" s="14">
        <v>82</v>
      </c>
      <c r="L37" s="15">
        <f t="shared" si="7"/>
        <v>35.821189419727588</v>
      </c>
    </row>
    <row r="38" spans="1:12" x14ac:dyDescent="0.2">
      <c r="A38" s="14">
        <v>35</v>
      </c>
      <c r="B38" s="15" t="s">
        <v>47</v>
      </c>
      <c r="C38" s="15" t="s">
        <v>39</v>
      </c>
      <c r="D38" s="15">
        <v>4</v>
      </c>
      <c r="E38" s="14">
        <v>83</v>
      </c>
      <c r="F38" s="16">
        <f t="shared" si="1"/>
        <v>13.833333333333334</v>
      </c>
      <c r="G38" s="15">
        <v>3</v>
      </c>
      <c r="H38" s="15">
        <v>28</v>
      </c>
      <c r="I38" s="11">
        <f t="shared" si="3"/>
        <v>-10.409638554216867</v>
      </c>
      <c r="J38" s="13">
        <f t="shared" si="2"/>
        <v>27.666666666666668</v>
      </c>
      <c r="K38" s="14">
        <v>144</v>
      </c>
      <c r="L38" s="15">
        <f t="shared" si="7"/>
        <v>25.44334928599924</v>
      </c>
    </row>
    <row r="39" spans="1:12" x14ac:dyDescent="0.2">
      <c r="A39" s="14">
        <v>36</v>
      </c>
      <c r="B39" s="15" t="s">
        <v>47</v>
      </c>
      <c r="C39" s="15" t="s">
        <v>40</v>
      </c>
      <c r="D39" s="15">
        <v>4</v>
      </c>
      <c r="E39" s="14">
        <v>71</v>
      </c>
      <c r="F39" s="16">
        <f t="shared" si="1"/>
        <v>11.833333333333334</v>
      </c>
      <c r="G39" s="15">
        <v>4</v>
      </c>
      <c r="H39" s="15">
        <v>22</v>
      </c>
      <c r="I39" s="11">
        <f t="shared" si="3"/>
        <v>-8.535211267605634</v>
      </c>
      <c r="J39" s="13">
        <f t="shared" si="2"/>
        <v>17.75</v>
      </c>
      <c r="K39" s="14">
        <v>101</v>
      </c>
      <c r="L39" s="15">
        <f t="shared" si="7"/>
        <v>25.58914014276283</v>
      </c>
    </row>
    <row r="40" spans="1:12" x14ac:dyDescent="0.2">
      <c r="A40" s="14">
        <v>37</v>
      </c>
      <c r="B40" s="15" t="s">
        <v>47</v>
      </c>
      <c r="C40" s="15" t="s">
        <v>41</v>
      </c>
      <c r="D40" s="15">
        <v>5</v>
      </c>
      <c r="E40" s="14">
        <v>0</v>
      </c>
      <c r="F40" s="16">
        <f t="shared" si="1"/>
        <v>0</v>
      </c>
      <c r="G40" s="15">
        <v>0</v>
      </c>
      <c r="H40" s="15">
        <v>0</v>
      </c>
      <c r="I40" s="11">
        <f t="shared" si="3"/>
        <v>0</v>
      </c>
      <c r="J40" s="13">
        <f t="shared" si="2"/>
        <v>0</v>
      </c>
      <c r="K40" s="14">
        <v>0</v>
      </c>
      <c r="L40" s="15">
        <f t="shared" si="7"/>
        <v>0</v>
      </c>
    </row>
    <row r="41" spans="1:12" x14ac:dyDescent="0.2">
      <c r="A41" s="14">
        <v>38</v>
      </c>
      <c r="B41" s="15" t="s">
        <v>47</v>
      </c>
      <c r="C41" s="15" t="s">
        <v>42</v>
      </c>
      <c r="D41" s="15">
        <v>6</v>
      </c>
      <c r="E41" s="14">
        <v>90</v>
      </c>
      <c r="F41" s="16">
        <f t="shared" si="1"/>
        <v>15</v>
      </c>
      <c r="G41" s="15">
        <v>3</v>
      </c>
      <c r="H41" s="15">
        <v>21</v>
      </c>
      <c r="I41" s="11">
        <f t="shared" si="3"/>
        <v>-10.733333333333333</v>
      </c>
      <c r="J41" s="13">
        <f t="shared" si="2"/>
        <v>30</v>
      </c>
      <c r="K41" s="14">
        <v>161</v>
      </c>
      <c r="L41" s="15">
        <f t="shared" si="7"/>
        <v>20.184589791095476</v>
      </c>
    </row>
    <row r="42" spans="1:12" x14ac:dyDescent="0.2">
      <c r="A42" s="14">
        <v>39</v>
      </c>
      <c r="B42" s="15" t="s">
        <v>47</v>
      </c>
      <c r="C42" s="15" t="s">
        <v>43</v>
      </c>
      <c r="D42" s="15">
        <v>3</v>
      </c>
      <c r="E42" s="14">
        <v>0</v>
      </c>
      <c r="F42" s="16">
        <f t="shared" si="1"/>
        <v>0</v>
      </c>
      <c r="G42" s="15">
        <v>0</v>
      </c>
      <c r="H42" s="15">
        <v>0</v>
      </c>
      <c r="I42" s="11">
        <f t="shared" si="3"/>
        <v>0</v>
      </c>
      <c r="J42" s="13">
        <f t="shared" si="2"/>
        <v>0</v>
      </c>
      <c r="K42" s="14">
        <v>0</v>
      </c>
      <c r="L42" s="15">
        <f t="shared" si="7"/>
        <v>0</v>
      </c>
    </row>
    <row r="43" spans="1:12" x14ac:dyDescent="0.2">
      <c r="A43" s="14">
        <v>40</v>
      </c>
      <c r="B43" s="15" t="s">
        <v>47</v>
      </c>
      <c r="C43" s="15" t="s">
        <v>44</v>
      </c>
      <c r="D43" s="15">
        <v>6</v>
      </c>
      <c r="E43" s="14">
        <v>0</v>
      </c>
      <c r="F43" s="16">
        <f t="shared" si="1"/>
        <v>0</v>
      </c>
      <c r="G43" s="15">
        <v>0</v>
      </c>
      <c r="H43" s="15">
        <v>0</v>
      </c>
      <c r="I43" s="11">
        <f t="shared" si="3"/>
        <v>0</v>
      </c>
      <c r="J43" s="13">
        <f t="shared" si="2"/>
        <v>0</v>
      </c>
      <c r="K43" s="14">
        <v>0</v>
      </c>
      <c r="L43" s="15">
        <f t="shared" si="7"/>
        <v>0</v>
      </c>
    </row>
    <row r="44" spans="1:12" x14ac:dyDescent="0.2">
      <c r="A44" s="14">
        <v>41</v>
      </c>
      <c r="B44" s="15" t="s">
        <v>47</v>
      </c>
      <c r="C44" s="15" t="s">
        <v>45</v>
      </c>
      <c r="D44" s="15">
        <v>1</v>
      </c>
      <c r="E44" s="14">
        <v>18</v>
      </c>
      <c r="F44" s="16">
        <f t="shared" si="1"/>
        <v>3</v>
      </c>
      <c r="G44" s="15">
        <v>0</v>
      </c>
      <c r="H44" s="15">
        <v>7</v>
      </c>
      <c r="I44" s="11">
        <f t="shared" si="3"/>
        <v>-11.333333333333334</v>
      </c>
      <c r="J44" s="13">
        <f t="shared" si="2"/>
        <v>0</v>
      </c>
      <c r="K44" s="14">
        <v>34</v>
      </c>
      <c r="L44" s="15">
        <f t="shared" si="7"/>
        <v>-0.87244920720085428</v>
      </c>
    </row>
    <row r="45" spans="1:12" x14ac:dyDescent="0.2">
      <c r="A45" s="14">
        <v>42</v>
      </c>
      <c r="B45" s="15" t="s">
        <v>47</v>
      </c>
      <c r="C45" s="15" t="s">
        <v>46</v>
      </c>
      <c r="D45" s="15">
        <v>1</v>
      </c>
      <c r="E45" s="14">
        <v>0</v>
      </c>
      <c r="F45" s="16">
        <f t="shared" si="1"/>
        <v>0</v>
      </c>
      <c r="G45" s="15">
        <v>0</v>
      </c>
      <c r="H45" s="15">
        <v>0</v>
      </c>
      <c r="I45" s="11">
        <f t="shared" si="3"/>
        <v>0</v>
      </c>
      <c r="J45" s="13">
        <f t="shared" si="2"/>
        <v>0</v>
      </c>
      <c r="K45" s="14">
        <v>0</v>
      </c>
      <c r="L45" s="15">
        <f t="shared" si="7"/>
        <v>0</v>
      </c>
    </row>
    <row r="46" spans="1:12" x14ac:dyDescent="0.2">
      <c r="A46" s="19">
        <v>43</v>
      </c>
      <c r="B46" s="20" t="s">
        <v>64</v>
      </c>
      <c r="C46" s="20" t="s">
        <v>65</v>
      </c>
      <c r="D46" s="20">
        <v>14</v>
      </c>
      <c r="E46" s="19">
        <v>0</v>
      </c>
      <c r="F46" s="21">
        <f t="shared" si="1"/>
        <v>0</v>
      </c>
      <c r="G46" s="20">
        <v>0</v>
      </c>
      <c r="H46" s="20">
        <v>0</v>
      </c>
      <c r="I46" s="11">
        <f t="shared" si="3"/>
        <v>0</v>
      </c>
      <c r="J46" s="13">
        <f t="shared" si="2"/>
        <v>0</v>
      </c>
      <c r="K46" s="19">
        <v>0</v>
      </c>
      <c r="L46" s="20">
        <f t="shared" si="7"/>
        <v>0</v>
      </c>
    </row>
    <row r="47" spans="1:12" x14ac:dyDescent="0.2">
      <c r="A47" s="19">
        <v>44</v>
      </c>
      <c r="B47" s="20" t="s">
        <v>64</v>
      </c>
      <c r="C47" s="20" t="s">
        <v>48</v>
      </c>
      <c r="D47" s="20">
        <v>14</v>
      </c>
      <c r="E47" s="19">
        <v>336</v>
      </c>
      <c r="F47" s="21">
        <f t="shared" si="1"/>
        <v>56</v>
      </c>
      <c r="G47" s="20">
        <v>24</v>
      </c>
      <c r="H47" s="20">
        <v>116</v>
      </c>
      <c r="I47" s="11">
        <f t="shared" si="3"/>
        <v>-8</v>
      </c>
      <c r="J47" s="13">
        <f t="shared" si="2"/>
        <v>14</v>
      </c>
      <c r="K47" s="19">
        <v>448</v>
      </c>
      <c r="L47" s="20">
        <f t="shared" si="7"/>
        <v>164.63165630459949</v>
      </c>
    </row>
    <row r="48" spans="1:12" x14ac:dyDescent="0.2">
      <c r="A48" s="19">
        <v>45</v>
      </c>
      <c r="B48" s="20" t="s">
        <v>64</v>
      </c>
      <c r="C48" s="20" t="s">
        <v>49</v>
      </c>
      <c r="D48" s="20">
        <v>11</v>
      </c>
      <c r="E48" s="19">
        <v>0</v>
      </c>
      <c r="F48" s="21">
        <f t="shared" si="1"/>
        <v>0</v>
      </c>
      <c r="G48" s="20">
        <v>0</v>
      </c>
      <c r="H48" s="20">
        <v>0</v>
      </c>
      <c r="I48" s="11">
        <f t="shared" si="3"/>
        <v>0</v>
      </c>
      <c r="J48" s="13">
        <f t="shared" si="2"/>
        <v>0</v>
      </c>
      <c r="K48" s="19">
        <v>0</v>
      </c>
      <c r="L48" s="20">
        <f t="shared" si="7"/>
        <v>0</v>
      </c>
    </row>
    <row r="49" spans="1:12" x14ac:dyDescent="0.2">
      <c r="A49" s="19">
        <v>46</v>
      </c>
      <c r="B49" s="20" t="s">
        <v>64</v>
      </c>
      <c r="C49" s="20" t="s">
        <v>50</v>
      </c>
      <c r="D49" s="20">
        <v>14</v>
      </c>
      <c r="E49" s="19">
        <v>304</v>
      </c>
      <c r="F49" s="21">
        <f t="shared" si="1"/>
        <v>50.666666666666664</v>
      </c>
      <c r="G49" s="20">
        <v>10</v>
      </c>
      <c r="H49" s="20">
        <v>77</v>
      </c>
      <c r="I49" s="11">
        <f t="shared" si="3"/>
        <v>-8.0921052631578956</v>
      </c>
      <c r="J49" s="13">
        <f t="shared" si="2"/>
        <v>30.4</v>
      </c>
      <c r="K49" s="19">
        <v>410</v>
      </c>
      <c r="L49" s="20">
        <f t="shared" si="7"/>
        <v>86.932214820861475</v>
      </c>
    </row>
    <row r="50" spans="1:12" x14ac:dyDescent="0.2">
      <c r="A50" s="19">
        <v>47</v>
      </c>
      <c r="B50" s="20" t="s">
        <v>64</v>
      </c>
      <c r="C50" s="20" t="s">
        <v>51</v>
      </c>
      <c r="D50" s="20">
        <v>11</v>
      </c>
      <c r="E50" s="19">
        <v>248</v>
      </c>
      <c r="F50" s="21">
        <f t="shared" si="1"/>
        <v>41.333333333333336</v>
      </c>
      <c r="G50" s="20">
        <v>14</v>
      </c>
      <c r="H50" s="20">
        <v>93</v>
      </c>
      <c r="I50" s="11">
        <f t="shared" si="3"/>
        <v>-6.9919354838709671</v>
      </c>
      <c r="J50" s="13">
        <f t="shared" si="2"/>
        <v>17.714285714285715</v>
      </c>
      <c r="K50" s="19">
        <v>289</v>
      </c>
      <c r="L50" s="20">
        <f t="shared" si="7"/>
        <v>113.22766734163689</v>
      </c>
    </row>
    <row r="51" spans="1:12" x14ac:dyDescent="0.2">
      <c r="A51" s="19">
        <v>48</v>
      </c>
      <c r="B51" s="20" t="s">
        <v>64</v>
      </c>
      <c r="C51" s="20" t="s">
        <v>52</v>
      </c>
      <c r="D51" s="20">
        <v>8</v>
      </c>
      <c r="E51" s="19">
        <v>157</v>
      </c>
      <c r="F51" s="21">
        <f t="shared" si="1"/>
        <v>26.166666666666668</v>
      </c>
      <c r="G51" s="20">
        <v>11</v>
      </c>
      <c r="H51" s="20">
        <v>80</v>
      </c>
      <c r="I51" s="11">
        <f t="shared" si="3"/>
        <v>-8.5222929936305736</v>
      </c>
      <c r="J51" s="13">
        <f t="shared" si="2"/>
        <v>14.272727272727273</v>
      </c>
      <c r="K51" s="19">
        <v>223</v>
      </c>
      <c r="L51" s="20">
        <f t="shared" si="7"/>
        <v>92.408220811969713</v>
      </c>
    </row>
    <row r="52" spans="1:12" x14ac:dyDescent="0.2">
      <c r="A52" s="19">
        <v>49</v>
      </c>
      <c r="B52" s="20" t="s">
        <v>64</v>
      </c>
      <c r="C52" s="20" t="s">
        <v>53</v>
      </c>
      <c r="D52" s="20">
        <v>13</v>
      </c>
      <c r="E52" s="19">
        <v>0</v>
      </c>
      <c r="F52" s="21">
        <f t="shared" si="1"/>
        <v>0</v>
      </c>
      <c r="G52" s="20">
        <v>0</v>
      </c>
      <c r="H52" s="20">
        <v>0</v>
      </c>
      <c r="I52" s="11">
        <f t="shared" si="3"/>
        <v>0</v>
      </c>
      <c r="J52" s="13">
        <f t="shared" si="2"/>
        <v>0</v>
      </c>
      <c r="K52" s="19">
        <v>0</v>
      </c>
      <c r="L52" s="20">
        <f t="shared" si="7"/>
        <v>0</v>
      </c>
    </row>
    <row r="53" spans="1:12" x14ac:dyDescent="0.2">
      <c r="A53" s="19">
        <v>50</v>
      </c>
      <c r="B53" s="20" t="s">
        <v>64</v>
      </c>
      <c r="C53" s="20" t="s">
        <v>54</v>
      </c>
      <c r="D53" s="20">
        <v>9</v>
      </c>
      <c r="E53" s="19">
        <v>178</v>
      </c>
      <c r="F53" s="21">
        <f t="shared" si="1"/>
        <v>29.666666666666668</v>
      </c>
      <c r="G53" s="20">
        <v>7</v>
      </c>
      <c r="H53" s="20">
        <v>50</v>
      </c>
      <c r="I53" s="11">
        <f t="shared" si="3"/>
        <v>-10.853932584269662</v>
      </c>
      <c r="J53" s="13">
        <f t="shared" si="2"/>
        <v>25.428571428571427</v>
      </c>
      <c r="K53" s="19">
        <v>322</v>
      </c>
      <c r="L53" s="20">
        <f t="shared" si="7"/>
        <v>55.288042533408998</v>
      </c>
    </row>
    <row r="54" spans="1:12" x14ac:dyDescent="0.2">
      <c r="A54" s="19">
        <v>51</v>
      </c>
      <c r="B54" s="20" t="s">
        <v>64</v>
      </c>
      <c r="C54" s="20" t="s">
        <v>55</v>
      </c>
      <c r="D54" s="20">
        <v>9</v>
      </c>
      <c r="E54" s="19">
        <v>156</v>
      </c>
      <c r="F54" s="21">
        <f t="shared" si="1"/>
        <v>26</v>
      </c>
      <c r="G54" s="20">
        <v>3</v>
      </c>
      <c r="H54" s="20">
        <v>41</v>
      </c>
      <c r="I54" s="11">
        <f t="shared" si="3"/>
        <v>-8.384615384615385</v>
      </c>
      <c r="J54" s="13">
        <f t="shared" si="2"/>
        <v>52</v>
      </c>
      <c r="K54" s="19">
        <v>218</v>
      </c>
      <c r="L54" s="20">
        <f t="shared" si="7"/>
        <v>35.958528145936164</v>
      </c>
    </row>
    <row r="55" spans="1:12" x14ac:dyDescent="0.2">
      <c r="A55" s="19">
        <v>52</v>
      </c>
      <c r="B55" s="20" t="s">
        <v>64</v>
      </c>
      <c r="C55" s="20" t="s">
        <v>56</v>
      </c>
      <c r="D55" s="20">
        <v>6</v>
      </c>
      <c r="E55" s="19">
        <v>132</v>
      </c>
      <c r="F55" s="21">
        <f t="shared" si="1"/>
        <v>22</v>
      </c>
      <c r="G55" s="20">
        <v>4</v>
      </c>
      <c r="H55" s="20">
        <v>47</v>
      </c>
      <c r="I55" s="11">
        <f t="shared" si="3"/>
        <v>-10.409090909090908</v>
      </c>
      <c r="J55" s="13">
        <f t="shared" si="2"/>
        <v>33</v>
      </c>
      <c r="K55" s="19">
        <v>229</v>
      </c>
      <c r="L55" s="20">
        <f t="shared" si="7"/>
        <v>42.776780470405193</v>
      </c>
    </row>
    <row r="56" spans="1:12" x14ac:dyDescent="0.2">
      <c r="A56" s="19">
        <v>53</v>
      </c>
      <c r="B56" s="20" t="s">
        <v>64</v>
      </c>
      <c r="C56" s="20" t="s">
        <v>57</v>
      </c>
      <c r="D56" s="20">
        <v>7</v>
      </c>
      <c r="E56" s="19">
        <v>66</v>
      </c>
      <c r="F56" s="21">
        <f t="shared" si="1"/>
        <v>11</v>
      </c>
      <c r="G56" s="20">
        <v>3</v>
      </c>
      <c r="H56" s="20">
        <v>15</v>
      </c>
      <c r="I56" s="11">
        <f t="shared" si="3"/>
        <v>-10.909090909090908</v>
      </c>
      <c r="J56" s="13">
        <f t="shared" si="2"/>
        <v>22</v>
      </c>
      <c r="K56" s="19">
        <v>120</v>
      </c>
      <c r="L56" s="20">
        <f t="shared" si="7"/>
        <v>15.730569885401696</v>
      </c>
    </row>
    <row r="57" spans="1:12" x14ac:dyDescent="0.2">
      <c r="A57" s="19">
        <v>54</v>
      </c>
      <c r="B57" s="20" t="s">
        <v>64</v>
      </c>
      <c r="C57" s="20" t="s">
        <v>58</v>
      </c>
      <c r="D57" s="20">
        <v>10</v>
      </c>
      <c r="E57" s="19">
        <v>0</v>
      </c>
      <c r="F57" s="21">
        <f t="shared" si="1"/>
        <v>0</v>
      </c>
      <c r="G57" s="20">
        <v>0</v>
      </c>
      <c r="H57" s="20">
        <v>0</v>
      </c>
      <c r="I57" s="11">
        <f t="shared" si="3"/>
        <v>0</v>
      </c>
      <c r="J57" s="13">
        <f t="shared" si="2"/>
        <v>0</v>
      </c>
      <c r="K57" s="19">
        <v>0</v>
      </c>
      <c r="L57" s="20">
        <f t="shared" si="7"/>
        <v>0</v>
      </c>
    </row>
    <row r="58" spans="1:12" x14ac:dyDescent="0.2">
      <c r="A58" s="19">
        <v>55</v>
      </c>
      <c r="B58" s="20" t="s">
        <v>64</v>
      </c>
      <c r="C58" s="20" t="s">
        <v>59</v>
      </c>
      <c r="D58" s="20">
        <v>11</v>
      </c>
      <c r="E58" s="19">
        <v>0</v>
      </c>
      <c r="F58" s="21">
        <f t="shared" si="1"/>
        <v>0</v>
      </c>
      <c r="G58" s="20">
        <v>0</v>
      </c>
      <c r="H58" s="20">
        <v>0</v>
      </c>
      <c r="I58" s="11">
        <f t="shared" si="3"/>
        <v>0</v>
      </c>
      <c r="J58" s="13">
        <f t="shared" si="2"/>
        <v>0</v>
      </c>
      <c r="K58" s="19">
        <v>0</v>
      </c>
      <c r="L58" s="20">
        <f t="shared" si="7"/>
        <v>0</v>
      </c>
    </row>
    <row r="59" spans="1:12" x14ac:dyDescent="0.2">
      <c r="A59" s="19">
        <v>56</v>
      </c>
      <c r="B59" s="20" t="s">
        <v>64</v>
      </c>
      <c r="C59" s="20" t="s">
        <v>60</v>
      </c>
      <c r="D59" s="20">
        <v>8</v>
      </c>
      <c r="E59" s="19">
        <v>12</v>
      </c>
      <c r="F59" s="21">
        <f t="shared" si="1"/>
        <v>2</v>
      </c>
      <c r="G59" s="20">
        <v>0</v>
      </c>
      <c r="H59" s="20">
        <v>0</v>
      </c>
      <c r="I59" s="11">
        <f t="shared" si="3"/>
        <v>-11.5</v>
      </c>
      <c r="J59" s="13">
        <f t="shared" si="2"/>
        <v>0</v>
      </c>
      <c r="K59" s="19">
        <v>23</v>
      </c>
      <c r="L59" s="20">
        <f t="shared" si="7"/>
        <v>-6.0486171427260267</v>
      </c>
    </row>
    <row r="60" spans="1:12" x14ac:dyDescent="0.2">
      <c r="A60" s="19">
        <v>57</v>
      </c>
      <c r="B60" s="20" t="s">
        <v>64</v>
      </c>
      <c r="C60" s="20" t="s">
        <v>61</v>
      </c>
      <c r="D60" s="20">
        <v>5</v>
      </c>
      <c r="E60" s="19">
        <v>6</v>
      </c>
      <c r="F60" s="21">
        <f t="shared" si="1"/>
        <v>1</v>
      </c>
      <c r="G60" s="20">
        <v>0</v>
      </c>
      <c r="H60" s="20">
        <v>0</v>
      </c>
      <c r="I60" s="11">
        <f t="shared" si="3"/>
        <v>-10</v>
      </c>
      <c r="J60" s="13">
        <f t="shared" si="2"/>
        <v>0</v>
      </c>
      <c r="K60" s="19">
        <v>10</v>
      </c>
      <c r="L60" s="20">
        <f t="shared" si="7"/>
        <v>-5.2596670806313277</v>
      </c>
    </row>
    <row r="61" spans="1:12" x14ac:dyDescent="0.2">
      <c r="A61" s="19">
        <v>58</v>
      </c>
      <c r="B61" s="20" t="s">
        <v>64</v>
      </c>
      <c r="C61" s="20" t="s">
        <v>62</v>
      </c>
      <c r="D61" s="20">
        <v>3</v>
      </c>
      <c r="E61" s="19">
        <v>0</v>
      </c>
      <c r="F61" s="21">
        <f t="shared" si="1"/>
        <v>0</v>
      </c>
      <c r="G61" s="20">
        <v>0</v>
      </c>
      <c r="H61" s="20">
        <v>0</v>
      </c>
      <c r="I61" s="11">
        <f t="shared" si="3"/>
        <v>0</v>
      </c>
      <c r="J61" s="13">
        <f t="shared" si="2"/>
        <v>0</v>
      </c>
      <c r="K61" s="19">
        <v>0</v>
      </c>
      <c r="L61" s="20">
        <f t="shared" si="7"/>
        <v>0</v>
      </c>
    </row>
    <row r="62" spans="1:12" x14ac:dyDescent="0.2">
      <c r="A62" s="19">
        <v>59</v>
      </c>
      <c r="B62" s="20" t="s">
        <v>64</v>
      </c>
      <c r="C62" s="20" t="s">
        <v>63</v>
      </c>
      <c r="D62" s="20">
        <v>1</v>
      </c>
      <c r="E62" s="19">
        <v>0</v>
      </c>
      <c r="F62" s="21">
        <f t="shared" si="1"/>
        <v>0</v>
      </c>
      <c r="G62" s="20">
        <v>0</v>
      </c>
      <c r="H62" s="20">
        <v>0</v>
      </c>
      <c r="I62" s="11">
        <f t="shared" si="3"/>
        <v>0</v>
      </c>
      <c r="J62" s="13">
        <f t="shared" si="2"/>
        <v>0</v>
      </c>
      <c r="K62" s="19">
        <v>0</v>
      </c>
      <c r="L62" s="20">
        <f t="shared" si="7"/>
        <v>0</v>
      </c>
    </row>
    <row r="63" spans="1:12" x14ac:dyDescent="0.2">
      <c r="A63" s="23">
        <v>60</v>
      </c>
      <c r="B63" s="24" t="s">
        <v>88</v>
      </c>
      <c r="C63" s="24" t="s">
        <v>210</v>
      </c>
      <c r="D63" s="24">
        <v>16</v>
      </c>
      <c r="E63" s="23">
        <v>366</v>
      </c>
      <c r="F63" s="26">
        <f t="shared" si="1"/>
        <v>61</v>
      </c>
      <c r="G63" s="24">
        <v>17</v>
      </c>
      <c r="H63" s="24">
        <v>137</v>
      </c>
      <c r="I63" s="11">
        <f t="shared" si="3"/>
        <v>-7.6557377049180326</v>
      </c>
      <c r="J63" s="13">
        <f t="shared" si="2"/>
        <v>21.529411764705884</v>
      </c>
      <c r="K63" s="23">
        <v>467</v>
      </c>
      <c r="L63" s="24">
        <f t="shared" si="7"/>
        <v>155.42787480686329</v>
      </c>
    </row>
    <row r="64" spans="1:12" x14ac:dyDescent="0.2">
      <c r="A64" s="23">
        <v>61</v>
      </c>
      <c r="B64" s="24" t="s">
        <v>88</v>
      </c>
      <c r="C64" s="24" t="s">
        <v>73</v>
      </c>
      <c r="D64" s="24">
        <v>16</v>
      </c>
      <c r="E64" s="23">
        <v>227</v>
      </c>
      <c r="F64" s="26">
        <f t="shared" si="1"/>
        <v>37.833333333333336</v>
      </c>
      <c r="G64" s="24">
        <v>13</v>
      </c>
      <c r="H64" s="24">
        <v>76</v>
      </c>
      <c r="I64" s="11">
        <f t="shared" si="3"/>
        <v>-9.3832599118942728</v>
      </c>
      <c r="J64" s="13">
        <f t="shared" si="2"/>
        <v>17.46153846153846</v>
      </c>
      <c r="K64" s="23">
        <v>355</v>
      </c>
      <c r="L64" s="24">
        <f t="shared" si="7"/>
        <v>96.090626253735124</v>
      </c>
    </row>
    <row r="65" spans="1:12" x14ac:dyDescent="0.2">
      <c r="A65" s="23">
        <v>62</v>
      </c>
      <c r="B65" s="24" t="s">
        <v>88</v>
      </c>
      <c r="C65" s="24" t="s">
        <v>74</v>
      </c>
      <c r="D65" s="24">
        <v>16</v>
      </c>
      <c r="E65" s="23">
        <v>0</v>
      </c>
      <c r="F65" s="26">
        <f t="shared" si="1"/>
        <v>0</v>
      </c>
      <c r="G65" s="24">
        <v>0</v>
      </c>
      <c r="H65" s="24">
        <v>0</v>
      </c>
      <c r="I65" s="11">
        <f t="shared" si="3"/>
        <v>0</v>
      </c>
      <c r="J65" s="13">
        <f t="shared" si="2"/>
        <v>0</v>
      </c>
      <c r="K65" s="23">
        <v>0</v>
      </c>
      <c r="L65" s="24">
        <f t="shared" si="7"/>
        <v>0</v>
      </c>
    </row>
    <row r="66" spans="1:12" x14ac:dyDescent="0.2">
      <c r="A66" s="23">
        <v>63</v>
      </c>
      <c r="B66" s="24" t="s">
        <v>88</v>
      </c>
      <c r="C66" s="24" t="s">
        <v>75</v>
      </c>
      <c r="D66" s="24">
        <v>16</v>
      </c>
      <c r="E66" s="23">
        <v>0</v>
      </c>
      <c r="F66" s="26">
        <f t="shared" si="1"/>
        <v>0</v>
      </c>
      <c r="G66" s="24">
        <v>0</v>
      </c>
      <c r="H66" s="24">
        <v>0</v>
      </c>
      <c r="I66" s="11">
        <f t="shared" si="3"/>
        <v>0</v>
      </c>
      <c r="J66" s="13">
        <f t="shared" si="2"/>
        <v>0</v>
      </c>
      <c r="K66" s="23">
        <v>0</v>
      </c>
      <c r="L66" s="24">
        <f t="shared" si="7"/>
        <v>0</v>
      </c>
    </row>
    <row r="67" spans="1:12" x14ac:dyDescent="0.2">
      <c r="A67" s="23">
        <v>64</v>
      </c>
      <c r="B67" s="24" t="s">
        <v>88</v>
      </c>
      <c r="C67" s="24" t="s">
        <v>76</v>
      </c>
      <c r="D67" s="24">
        <v>15</v>
      </c>
      <c r="E67" s="23">
        <v>294</v>
      </c>
      <c r="F67" s="26">
        <f t="shared" si="1"/>
        <v>49</v>
      </c>
      <c r="G67" s="24">
        <v>14</v>
      </c>
      <c r="H67" s="24">
        <v>110</v>
      </c>
      <c r="I67" s="11">
        <f t="shared" si="3"/>
        <v>-8.408163265306122</v>
      </c>
      <c r="J67" s="13">
        <f t="shared" si="2"/>
        <v>21</v>
      </c>
      <c r="K67" s="23">
        <v>412</v>
      </c>
      <c r="L67" s="24">
        <f t="shared" si="7"/>
        <v>124.8405809486749</v>
      </c>
    </row>
    <row r="68" spans="1:12" x14ac:dyDescent="0.2">
      <c r="A68" s="23">
        <v>65</v>
      </c>
      <c r="B68" s="24" t="s">
        <v>88</v>
      </c>
      <c r="C68" s="24" t="s">
        <v>77</v>
      </c>
      <c r="D68" s="24">
        <v>16</v>
      </c>
      <c r="E68" s="23">
        <v>308</v>
      </c>
      <c r="F68" s="26">
        <f t="shared" si="1"/>
        <v>51.333333333333336</v>
      </c>
      <c r="G68" s="24">
        <v>17</v>
      </c>
      <c r="H68" s="24">
        <v>94</v>
      </c>
      <c r="I68" s="11">
        <f t="shared" si="3"/>
        <v>-8.1428571428571423</v>
      </c>
      <c r="J68" s="13">
        <f t="shared" si="2"/>
        <v>18.117647058823529</v>
      </c>
      <c r="K68" s="23">
        <v>418</v>
      </c>
      <c r="L68" s="24">
        <f t="shared" ref="L68:L99" si="8">IF(E68=0,0,SUMPRODUCT($E$2:$K$2,E68:K68))</f>
        <v>123.91369574920977</v>
      </c>
    </row>
    <row r="69" spans="1:12" x14ac:dyDescent="0.2">
      <c r="A69" s="23">
        <v>66</v>
      </c>
      <c r="B69" s="24" t="s">
        <v>88</v>
      </c>
      <c r="C69" s="24" t="s">
        <v>78</v>
      </c>
      <c r="D69" s="24">
        <v>16</v>
      </c>
      <c r="E69" s="23">
        <v>0</v>
      </c>
      <c r="F69" s="26">
        <f t="shared" ref="F69:F132" si="9">E69/6</f>
        <v>0</v>
      </c>
      <c r="G69" s="24">
        <v>0</v>
      </c>
      <c r="H69" s="24">
        <v>0</v>
      </c>
      <c r="I69" s="11">
        <f t="shared" si="3"/>
        <v>0</v>
      </c>
      <c r="J69" s="13">
        <f t="shared" ref="J69:J132" si="10">IF(G69=0,0,E69/G69)</f>
        <v>0</v>
      </c>
      <c r="K69" s="23">
        <v>0</v>
      </c>
      <c r="L69" s="24">
        <f t="shared" si="8"/>
        <v>0</v>
      </c>
    </row>
    <row r="70" spans="1:12" x14ac:dyDescent="0.2">
      <c r="A70" s="23">
        <v>67</v>
      </c>
      <c r="B70" s="24" t="s">
        <v>88</v>
      </c>
      <c r="C70" s="24" t="s">
        <v>79</v>
      </c>
      <c r="D70" s="24">
        <v>15</v>
      </c>
      <c r="E70" s="23">
        <v>37</v>
      </c>
      <c r="F70" s="26">
        <f t="shared" si="9"/>
        <v>6.166666666666667</v>
      </c>
      <c r="G70" s="24">
        <v>4</v>
      </c>
      <c r="H70" s="24">
        <v>17</v>
      </c>
      <c r="I70" s="11">
        <f t="shared" ref="I70:I133" si="11">IF(F70=0,0,-K70/F70)</f>
        <v>-7.1351351351351351</v>
      </c>
      <c r="J70" s="13">
        <f t="shared" si="10"/>
        <v>9.25</v>
      </c>
      <c r="K70" s="23">
        <v>44</v>
      </c>
      <c r="L70" s="24">
        <f t="shared" si="8"/>
        <v>22.690885850399923</v>
      </c>
    </row>
    <row r="71" spans="1:12" x14ac:dyDescent="0.2">
      <c r="A71" s="23">
        <v>68</v>
      </c>
      <c r="B71" s="24" t="s">
        <v>88</v>
      </c>
      <c r="C71" s="24" t="s">
        <v>80</v>
      </c>
      <c r="D71" s="24">
        <v>7</v>
      </c>
      <c r="E71" s="23">
        <v>168</v>
      </c>
      <c r="F71" s="26">
        <f t="shared" si="9"/>
        <v>28</v>
      </c>
      <c r="G71" s="24">
        <v>10</v>
      </c>
      <c r="H71" s="24">
        <v>60</v>
      </c>
      <c r="I71" s="11">
        <f t="shared" si="11"/>
        <v>-9.2857142857142865</v>
      </c>
      <c r="J71" s="13">
        <f t="shared" si="10"/>
        <v>16.8</v>
      </c>
      <c r="K71" s="23">
        <v>260</v>
      </c>
      <c r="L71" s="24">
        <f t="shared" si="8"/>
        <v>73.946613941446032</v>
      </c>
    </row>
    <row r="72" spans="1:12" x14ac:dyDescent="0.2">
      <c r="A72" s="23">
        <v>69</v>
      </c>
      <c r="B72" s="24" t="s">
        <v>88</v>
      </c>
      <c r="C72" s="24" t="s">
        <v>81</v>
      </c>
      <c r="D72" s="24">
        <v>9</v>
      </c>
      <c r="E72" s="23">
        <v>168</v>
      </c>
      <c r="F72" s="26">
        <f t="shared" si="9"/>
        <v>28</v>
      </c>
      <c r="G72" s="24">
        <v>5</v>
      </c>
      <c r="H72" s="24">
        <v>64</v>
      </c>
      <c r="I72" s="11">
        <f t="shared" si="11"/>
        <v>-9.6428571428571423</v>
      </c>
      <c r="J72" s="13">
        <f t="shared" si="10"/>
        <v>33.6</v>
      </c>
      <c r="K72" s="23">
        <v>270</v>
      </c>
      <c r="L72" s="24">
        <f t="shared" si="8"/>
        <v>59.059077972621381</v>
      </c>
    </row>
    <row r="73" spans="1:12" x14ac:dyDescent="0.2">
      <c r="A73" s="23">
        <v>70</v>
      </c>
      <c r="B73" s="24" t="s">
        <v>88</v>
      </c>
      <c r="C73" s="24" t="s">
        <v>82</v>
      </c>
      <c r="D73" s="24">
        <v>13</v>
      </c>
      <c r="E73" s="23">
        <v>0</v>
      </c>
      <c r="F73" s="26">
        <f t="shared" si="9"/>
        <v>0</v>
      </c>
      <c r="G73" s="24">
        <v>0</v>
      </c>
      <c r="H73" s="24">
        <v>0</v>
      </c>
      <c r="I73" s="11">
        <f t="shared" si="11"/>
        <v>0</v>
      </c>
      <c r="J73" s="13">
        <f t="shared" si="10"/>
        <v>0</v>
      </c>
      <c r="K73" s="23">
        <v>0</v>
      </c>
      <c r="L73" s="24">
        <f t="shared" si="8"/>
        <v>0</v>
      </c>
    </row>
    <row r="74" spans="1:12" x14ac:dyDescent="0.2">
      <c r="A74" s="23">
        <v>71</v>
      </c>
      <c r="B74" s="24" t="s">
        <v>88</v>
      </c>
      <c r="C74" s="24" t="s">
        <v>83</v>
      </c>
      <c r="D74" s="24">
        <v>6</v>
      </c>
      <c r="E74" s="23">
        <v>126</v>
      </c>
      <c r="F74" s="26">
        <f t="shared" si="9"/>
        <v>21</v>
      </c>
      <c r="G74" s="24">
        <v>2</v>
      </c>
      <c r="H74" s="24">
        <v>46</v>
      </c>
      <c r="I74" s="11">
        <f t="shared" si="11"/>
        <v>-10.285714285714286</v>
      </c>
      <c r="J74" s="13">
        <f t="shared" si="10"/>
        <v>63</v>
      </c>
      <c r="K74" s="23">
        <v>216</v>
      </c>
      <c r="L74" s="24">
        <f t="shared" si="8"/>
        <v>35.071779362542529</v>
      </c>
    </row>
    <row r="75" spans="1:12" x14ac:dyDescent="0.2">
      <c r="A75" s="23">
        <v>72</v>
      </c>
      <c r="B75" s="24" t="s">
        <v>88</v>
      </c>
      <c r="C75" s="24" t="s">
        <v>84</v>
      </c>
      <c r="D75" s="24">
        <v>5</v>
      </c>
      <c r="E75" s="23">
        <v>61</v>
      </c>
      <c r="F75" s="26">
        <f t="shared" si="9"/>
        <v>10.166666666666666</v>
      </c>
      <c r="G75" s="24">
        <v>6</v>
      </c>
      <c r="H75" s="24">
        <v>15</v>
      </c>
      <c r="I75" s="11">
        <f t="shared" si="11"/>
        <v>-11.606557377049182</v>
      </c>
      <c r="J75" s="13">
        <f t="shared" si="10"/>
        <v>10.166666666666666</v>
      </c>
      <c r="K75" s="23">
        <v>118</v>
      </c>
      <c r="L75" s="24">
        <f t="shared" si="8"/>
        <v>25.928171081694416</v>
      </c>
    </row>
    <row r="76" spans="1:12" x14ac:dyDescent="0.2">
      <c r="A76" s="23">
        <v>73</v>
      </c>
      <c r="B76" s="24" t="s">
        <v>88</v>
      </c>
      <c r="C76" s="24" t="s">
        <v>85</v>
      </c>
      <c r="D76" s="24">
        <v>4</v>
      </c>
      <c r="E76" s="23">
        <v>42</v>
      </c>
      <c r="F76" s="26">
        <f t="shared" si="9"/>
        <v>7</v>
      </c>
      <c r="G76" s="24">
        <v>2</v>
      </c>
      <c r="H76" s="24">
        <v>7</v>
      </c>
      <c r="I76" s="11">
        <f t="shared" si="11"/>
        <v>-12.714285714285714</v>
      </c>
      <c r="J76" s="13">
        <f t="shared" si="10"/>
        <v>21</v>
      </c>
      <c r="K76" s="23">
        <v>89</v>
      </c>
      <c r="L76" s="24">
        <f t="shared" si="8"/>
        <v>5.4441793739504467</v>
      </c>
    </row>
    <row r="77" spans="1:12" x14ac:dyDescent="0.2">
      <c r="A77" s="23">
        <v>74</v>
      </c>
      <c r="B77" s="24" t="s">
        <v>88</v>
      </c>
      <c r="C77" s="24" t="s">
        <v>86</v>
      </c>
      <c r="D77" s="24">
        <v>2</v>
      </c>
      <c r="E77" s="23">
        <v>23</v>
      </c>
      <c r="F77" s="26">
        <f t="shared" si="9"/>
        <v>3.8333333333333335</v>
      </c>
      <c r="G77" s="24">
        <v>2</v>
      </c>
      <c r="H77" s="24">
        <v>8</v>
      </c>
      <c r="I77" s="11">
        <f t="shared" si="11"/>
        <v>-16.956521739130434</v>
      </c>
      <c r="J77" s="13">
        <f t="shared" si="10"/>
        <v>11.5</v>
      </c>
      <c r="K77" s="23">
        <v>65</v>
      </c>
      <c r="L77" s="24">
        <f t="shared" si="8"/>
        <v>3.9398340024952745</v>
      </c>
    </row>
    <row r="78" spans="1:12" x14ac:dyDescent="0.2">
      <c r="A78" s="23">
        <v>75</v>
      </c>
      <c r="B78" s="24" t="s">
        <v>88</v>
      </c>
      <c r="C78" s="24" t="s">
        <v>87</v>
      </c>
      <c r="D78" s="24">
        <v>4</v>
      </c>
      <c r="E78" s="23">
        <v>0</v>
      </c>
      <c r="F78" s="26">
        <f t="shared" si="9"/>
        <v>0</v>
      </c>
      <c r="G78" s="24">
        <v>0</v>
      </c>
      <c r="H78" s="24">
        <v>0</v>
      </c>
      <c r="I78" s="11">
        <f t="shared" si="11"/>
        <v>0</v>
      </c>
      <c r="J78" s="13">
        <f t="shared" si="10"/>
        <v>0</v>
      </c>
      <c r="K78" s="23">
        <v>0</v>
      </c>
      <c r="L78" s="24">
        <f t="shared" si="8"/>
        <v>0</v>
      </c>
    </row>
    <row r="79" spans="1:12" x14ac:dyDescent="0.2">
      <c r="A79" s="27">
        <v>76</v>
      </c>
      <c r="B79" s="28" t="s">
        <v>104</v>
      </c>
      <c r="C79" s="28" t="s">
        <v>89</v>
      </c>
      <c r="D79" s="28">
        <v>13</v>
      </c>
      <c r="E79" s="27">
        <v>256</v>
      </c>
      <c r="F79" s="29">
        <f t="shared" si="9"/>
        <v>42.666666666666664</v>
      </c>
      <c r="G79" s="28">
        <v>18</v>
      </c>
      <c r="H79" s="28">
        <v>98</v>
      </c>
      <c r="I79" s="11">
        <f t="shared" si="11"/>
        <v>-8.9296875</v>
      </c>
      <c r="J79" s="13">
        <f t="shared" si="10"/>
        <v>14.222222222222221</v>
      </c>
      <c r="K79" s="27">
        <v>381</v>
      </c>
      <c r="L79" s="28">
        <f t="shared" si="8"/>
        <v>129.92904913737252</v>
      </c>
    </row>
    <row r="80" spans="1:12" x14ac:dyDescent="0.2">
      <c r="A80" s="27">
        <v>77</v>
      </c>
      <c r="B80" s="28" t="s">
        <v>104</v>
      </c>
      <c r="C80" s="28" t="s">
        <v>90</v>
      </c>
      <c r="D80" s="28">
        <v>14</v>
      </c>
      <c r="E80" s="27">
        <v>241</v>
      </c>
      <c r="F80" s="29">
        <f t="shared" si="9"/>
        <v>40.166666666666664</v>
      </c>
      <c r="G80" s="28">
        <v>12</v>
      </c>
      <c r="H80" s="28">
        <v>85</v>
      </c>
      <c r="I80" s="11">
        <f t="shared" si="11"/>
        <v>-7.0705394190871376</v>
      </c>
      <c r="J80" s="13">
        <f t="shared" si="10"/>
        <v>20.083333333333332</v>
      </c>
      <c r="K80" s="27">
        <v>284</v>
      </c>
      <c r="L80" s="28">
        <f t="shared" si="8"/>
        <v>100.32792436676377</v>
      </c>
    </row>
    <row r="81" spans="1:12" x14ac:dyDescent="0.2">
      <c r="A81" s="27">
        <v>78</v>
      </c>
      <c r="B81" s="28" t="s">
        <v>104</v>
      </c>
      <c r="C81" s="28" t="s">
        <v>91</v>
      </c>
      <c r="D81" s="28">
        <v>14</v>
      </c>
      <c r="E81" s="27">
        <v>0</v>
      </c>
      <c r="F81" s="29">
        <f t="shared" si="9"/>
        <v>0</v>
      </c>
      <c r="G81" s="28">
        <v>0</v>
      </c>
      <c r="H81" s="28">
        <v>0</v>
      </c>
      <c r="I81" s="11">
        <f t="shared" si="11"/>
        <v>0</v>
      </c>
      <c r="J81" s="13">
        <f t="shared" si="10"/>
        <v>0</v>
      </c>
      <c r="K81" s="27">
        <v>0</v>
      </c>
      <c r="L81" s="28">
        <f t="shared" si="8"/>
        <v>0</v>
      </c>
    </row>
    <row r="82" spans="1:12" x14ac:dyDescent="0.2">
      <c r="A82" s="27">
        <v>79</v>
      </c>
      <c r="B82" s="28" t="s">
        <v>104</v>
      </c>
      <c r="C82" s="28" t="s">
        <v>92</v>
      </c>
      <c r="D82" s="28">
        <v>14</v>
      </c>
      <c r="E82" s="27">
        <v>324</v>
      </c>
      <c r="F82" s="29">
        <f t="shared" si="9"/>
        <v>54</v>
      </c>
      <c r="G82" s="28">
        <v>17</v>
      </c>
      <c r="H82" s="28">
        <v>133</v>
      </c>
      <c r="I82" s="11">
        <f t="shared" si="11"/>
        <v>-6.8888888888888893</v>
      </c>
      <c r="J82" s="13">
        <f t="shared" si="10"/>
        <v>19.058823529411764</v>
      </c>
      <c r="K82" s="27">
        <v>372</v>
      </c>
      <c r="L82" s="28">
        <f t="shared" si="8"/>
        <v>152.9234935727753</v>
      </c>
    </row>
    <row r="83" spans="1:12" x14ac:dyDescent="0.2">
      <c r="A83" s="27">
        <v>80</v>
      </c>
      <c r="B83" s="28" t="s">
        <v>104</v>
      </c>
      <c r="C83" s="28" t="s">
        <v>93</v>
      </c>
      <c r="D83" s="28">
        <v>13</v>
      </c>
      <c r="E83" s="27">
        <v>0</v>
      </c>
      <c r="F83" s="29">
        <f t="shared" si="9"/>
        <v>0</v>
      </c>
      <c r="G83" s="28">
        <v>0</v>
      </c>
      <c r="H83" s="28">
        <v>0</v>
      </c>
      <c r="I83" s="11">
        <f t="shared" si="11"/>
        <v>0</v>
      </c>
      <c r="J83" s="13">
        <f t="shared" si="10"/>
        <v>0</v>
      </c>
      <c r="K83" s="27">
        <v>0</v>
      </c>
      <c r="L83" s="28">
        <f t="shared" si="8"/>
        <v>0</v>
      </c>
    </row>
    <row r="84" spans="1:12" x14ac:dyDescent="0.2">
      <c r="A84" s="27">
        <v>81</v>
      </c>
      <c r="B84" s="28" t="s">
        <v>104</v>
      </c>
      <c r="C84" s="28" t="s">
        <v>94</v>
      </c>
      <c r="D84" s="28">
        <v>11</v>
      </c>
      <c r="E84" s="27">
        <v>240</v>
      </c>
      <c r="F84" s="29">
        <f t="shared" si="9"/>
        <v>40</v>
      </c>
      <c r="G84" s="28">
        <v>14</v>
      </c>
      <c r="H84" s="28">
        <v>103</v>
      </c>
      <c r="I84" s="11">
        <f t="shared" si="11"/>
        <v>-8.3000000000000007</v>
      </c>
      <c r="J84" s="13">
        <f t="shared" si="10"/>
        <v>17.142857142857142</v>
      </c>
      <c r="K84" s="27">
        <v>332</v>
      </c>
      <c r="L84" s="28">
        <f t="shared" si="8"/>
        <v>119.80896440774666</v>
      </c>
    </row>
    <row r="85" spans="1:12" x14ac:dyDescent="0.2">
      <c r="A85" s="27">
        <v>82</v>
      </c>
      <c r="B85" s="28" t="s">
        <v>104</v>
      </c>
      <c r="C85" s="28" t="s">
        <v>95</v>
      </c>
      <c r="D85" s="28">
        <v>14</v>
      </c>
      <c r="E85" s="27">
        <v>264</v>
      </c>
      <c r="F85" s="29">
        <f t="shared" si="9"/>
        <v>44</v>
      </c>
      <c r="G85" s="28">
        <v>15</v>
      </c>
      <c r="H85" s="28">
        <v>87</v>
      </c>
      <c r="I85" s="11">
        <f t="shared" si="11"/>
        <v>-8.3636363636363633</v>
      </c>
      <c r="J85" s="13">
        <f t="shared" si="10"/>
        <v>17.600000000000001</v>
      </c>
      <c r="K85" s="27">
        <v>368</v>
      </c>
      <c r="L85" s="28">
        <f t="shared" si="8"/>
        <v>111.66610285278034</v>
      </c>
    </row>
    <row r="86" spans="1:12" x14ac:dyDescent="0.2">
      <c r="A86" s="27">
        <v>83</v>
      </c>
      <c r="B86" s="28" t="s">
        <v>104</v>
      </c>
      <c r="C86" s="28" t="s">
        <v>96</v>
      </c>
      <c r="D86" s="28">
        <v>14</v>
      </c>
      <c r="E86" s="27">
        <v>0</v>
      </c>
      <c r="F86" s="29">
        <f t="shared" si="9"/>
        <v>0</v>
      </c>
      <c r="G86" s="28">
        <v>0</v>
      </c>
      <c r="H86" s="28">
        <v>0</v>
      </c>
      <c r="I86" s="11">
        <f t="shared" si="11"/>
        <v>0</v>
      </c>
      <c r="J86" s="13">
        <f t="shared" si="10"/>
        <v>0</v>
      </c>
      <c r="K86" s="27">
        <v>0</v>
      </c>
      <c r="L86" s="28">
        <f t="shared" si="8"/>
        <v>0</v>
      </c>
    </row>
    <row r="87" spans="1:12" x14ac:dyDescent="0.2">
      <c r="A87" s="27">
        <v>84</v>
      </c>
      <c r="B87" s="28" t="s">
        <v>104</v>
      </c>
      <c r="C87" s="28" t="s">
        <v>97</v>
      </c>
      <c r="D87" s="28">
        <v>14</v>
      </c>
      <c r="E87" s="27">
        <v>0</v>
      </c>
      <c r="F87" s="29">
        <f t="shared" si="9"/>
        <v>0</v>
      </c>
      <c r="G87" s="28">
        <v>0</v>
      </c>
      <c r="H87" s="28">
        <v>0</v>
      </c>
      <c r="I87" s="11">
        <f t="shared" si="11"/>
        <v>0</v>
      </c>
      <c r="J87" s="13">
        <f t="shared" si="10"/>
        <v>0</v>
      </c>
      <c r="K87" s="27">
        <v>0</v>
      </c>
      <c r="L87" s="28">
        <f t="shared" si="8"/>
        <v>0</v>
      </c>
    </row>
    <row r="88" spans="1:12" x14ac:dyDescent="0.2">
      <c r="A88" s="27">
        <v>85</v>
      </c>
      <c r="B88" s="28" t="s">
        <v>104</v>
      </c>
      <c r="C88" s="28" t="s">
        <v>98</v>
      </c>
      <c r="D88" s="28">
        <v>9</v>
      </c>
      <c r="E88" s="27">
        <v>102</v>
      </c>
      <c r="F88" s="29">
        <f t="shared" si="9"/>
        <v>17</v>
      </c>
      <c r="G88" s="28">
        <v>2</v>
      </c>
      <c r="H88" s="28">
        <v>24</v>
      </c>
      <c r="I88" s="11">
        <f t="shared" si="11"/>
        <v>-9.882352941176471</v>
      </c>
      <c r="J88" s="13">
        <f t="shared" si="10"/>
        <v>51</v>
      </c>
      <c r="K88" s="27">
        <v>168</v>
      </c>
      <c r="L88" s="28">
        <f t="shared" si="8"/>
        <v>19.291484003185818</v>
      </c>
    </row>
    <row r="89" spans="1:12" x14ac:dyDescent="0.2">
      <c r="A89" s="27">
        <v>86</v>
      </c>
      <c r="B89" s="28" t="s">
        <v>104</v>
      </c>
      <c r="C89" s="28" t="s">
        <v>99</v>
      </c>
      <c r="D89" s="28">
        <v>7</v>
      </c>
      <c r="E89" s="27">
        <v>165</v>
      </c>
      <c r="F89" s="29">
        <f t="shared" si="9"/>
        <v>27.5</v>
      </c>
      <c r="G89" s="28">
        <v>7</v>
      </c>
      <c r="H89" s="28">
        <v>59</v>
      </c>
      <c r="I89" s="11">
        <f t="shared" si="11"/>
        <v>-8.3636363636363633</v>
      </c>
      <c r="J89" s="13">
        <f t="shared" si="10"/>
        <v>23.571428571428573</v>
      </c>
      <c r="K89" s="27">
        <v>230</v>
      </c>
      <c r="L89" s="28">
        <f t="shared" si="8"/>
        <v>63.140221346910664</v>
      </c>
    </row>
    <row r="90" spans="1:12" x14ac:dyDescent="0.2">
      <c r="A90" s="27">
        <v>87</v>
      </c>
      <c r="B90" s="28" t="s">
        <v>104</v>
      </c>
      <c r="C90" s="28" t="s">
        <v>100</v>
      </c>
      <c r="D90" s="28">
        <v>9</v>
      </c>
      <c r="E90" s="27">
        <v>0</v>
      </c>
      <c r="F90" s="29">
        <f t="shared" si="9"/>
        <v>0</v>
      </c>
      <c r="G90" s="28">
        <v>0</v>
      </c>
      <c r="H90" s="28">
        <v>0</v>
      </c>
      <c r="I90" s="11">
        <f t="shared" si="11"/>
        <v>0</v>
      </c>
      <c r="J90" s="13">
        <f t="shared" si="10"/>
        <v>0</v>
      </c>
      <c r="K90" s="27">
        <v>0</v>
      </c>
      <c r="L90" s="28">
        <f t="shared" si="8"/>
        <v>0</v>
      </c>
    </row>
    <row r="91" spans="1:12" x14ac:dyDescent="0.2">
      <c r="A91" s="27">
        <v>88</v>
      </c>
      <c r="B91" s="28" t="s">
        <v>104</v>
      </c>
      <c r="C91" s="28" t="s">
        <v>101</v>
      </c>
      <c r="D91" s="28">
        <v>6</v>
      </c>
      <c r="E91" s="27">
        <v>18</v>
      </c>
      <c r="F91" s="29">
        <f t="shared" si="9"/>
        <v>3</v>
      </c>
      <c r="G91" s="28">
        <v>0</v>
      </c>
      <c r="H91" s="28">
        <v>6</v>
      </c>
      <c r="I91" s="11">
        <f t="shared" si="11"/>
        <v>-12</v>
      </c>
      <c r="J91" s="13">
        <f t="shared" si="10"/>
        <v>0</v>
      </c>
      <c r="K91" s="27">
        <v>36</v>
      </c>
      <c r="L91" s="28">
        <f t="shared" si="8"/>
        <v>-1.9500232246021785</v>
      </c>
    </row>
    <row r="92" spans="1:12" x14ac:dyDescent="0.2">
      <c r="A92" s="27">
        <v>89</v>
      </c>
      <c r="B92" s="28" t="s">
        <v>104</v>
      </c>
      <c r="C92" s="28" t="s">
        <v>102</v>
      </c>
      <c r="D92" s="28">
        <v>1</v>
      </c>
      <c r="E92" s="27">
        <v>24</v>
      </c>
      <c r="F92" s="29">
        <f t="shared" si="9"/>
        <v>4</v>
      </c>
      <c r="G92" s="28">
        <v>0</v>
      </c>
      <c r="H92" s="28">
        <v>6</v>
      </c>
      <c r="I92" s="11">
        <f t="shared" si="11"/>
        <v>-11.75</v>
      </c>
      <c r="J92" s="13">
        <f t="shared" si="10"/>
        <v>0</v>
      </c>
      <c r="K92" s="27">
        <v>47</v>
      </c>
      <c r="L92" s="28">
        <f t="shared" si="8"/>
        <v>-1.818531547586395</v>
      </c>
    </row>
    <row r="93" spans="1:12" x14ac:dyDescent="0.2">
      <c r="A93" s="27">
        <v>90</v>
      </c>
      <c r="B93" s="28" t="s">
        <v>104</v>
      </c>
      <c r="C93" s="28" t="s">
        <v>103</v>
      </c>
      <c r="D93" s="28">
        <v>1</v>
      </c>
      <c r="E93" s="27">
        <v>12</v>
      </c>
      <c r="F93" s="29">
        <f t="shared" si="9"/>
        <v>2</v>
      </c>
      <c r="G93" s="28">
        <v>0</v>
      </c>
      <c r="H93" s="28">
        <v>5</v>
      </c>
      <c r="I93" s="11">
        <f t="shared" si="11"/>
        <v>-9.5</v>
      </c>
      <c r="J93" s="13">
        <f t="shared" si="10"/>
        <v>0</v>
      </c>
      <c r="K93" s="27">
        <v>19</v>
      </c>
      <c r="L93" s="28">
        <f t="shared" si="8"/>
        <v>-1.3620359998035823</v>
      </c>
    </row>
    <row r="94" spans="1:12" x14ac:dyDescent="0.2">
      <c r="A94" s="31">
        <v>91</v>
      </c>
      <c r="B94" s="32" t="s">
        <v>124</v>
      </c>
      <c r="C94" s="32" t="s">
        <v>123</v>
      </c>
      <c r="D94" s="32">
        <v>13</v>
      </c>
      <c r="E94" s="31">
        <v>0</v>
      </c>
      <c r="F94" s="33">
        <f t="shared" si="9"/>
        <v>0</v>
      </c>
      <c r="G94" s="32">
        <v>0</v>
      </c>
      <c r="H94" s="32">
        <v>0</v>
      </c>
      <c r="I94" s="11">
        <f t="shared" si="11"/>
        <v>0</v>
      </c>
      <c r="J94" s="13">
        <f t="shared" si="10"/>
        <v>0</v>
      </c>
      <c r="K94" s="31">
        <v>0</v>
      </c>
      <c r="L94" s="32">
        <f t="shared" si="8"/>
        <v>0</v>
      </c>
    </row>
    <row r="95" spans="1:12" x14ac:dyDescent="0.2">
      <c r="A95" s="31">
        <v>92</v>
      </c>
      <c r="B95" s="32" t="s">
        <v>124</v>
      </c>
      <c r="C95" s="32" t="s">
        <v>105</v>
      </c>
      <c r="D95" s="32">
        <v>15</v>
      </c>
      <c r="E95" s="31">
        <v>241</v>
      </c>
      <c r="F95" s="33">
        <f t="shared" si="9"/>
        <v>40.166666666666664</v>
      </c>
      <c r="G95" s="32">
        <v>11</v>
      </c>
      <c r="H95" s="32">
        <v>90</v>
      </c>
      <c r="I95" s="11">
        <f t="shared" si="11"/>
        <v>-7.7676348547717851</v>
      </c>
      <c r="J95" s="13">
        <f t="shared" si="10"/>
        <v>21.90909090909091</v>
      </c>
      <c r="K95" s="31">
        <v>312</v>
      </c>
      <c r="L95" s="32">
        <f t="shared" si="8"/>
        <v>100.07444132257066</v>
      </c>
    </row>
    <row r="96" spans="1:12" x14ac:dyDescent="0.2">
      <c r="A96" s="31">
        <v>93</v>
      </c>
      <c r="B96" s="32" t="s">
        <v>124</v>
      </c>
      <c r="C96" s="32" t="s">
        <v>106</v>
      </c>
      <c r="D96" s="32">
        <v>13</v>
      </c>
      <c r="E96" s="31">
        <v>222</v>
      </c>
      <c r="F96" s="33">
        <f t="shared" si="9"/>
        <v>37</v>
      </c>
      <c r="G96" s="32">
        <v>8</v>
      </c>
      <c r="H96" s="32">
        <v>77</v>
      </c>
      <c r="I96" s="11">
        <f t="shared" si="11"/>
        <v>-8.1891891891891895</v>
      </c>
      <c r="J96" s="13">
        <f t="shared" si="10"/>
        <v>27.75</v>
      </c>
      <c r="K96" s="31">
        <v>303</v>
      </c>
      <c r="L96" s="32">
        <f t="shared" si="8"/>
        <v>79.838188348928185</v>
      </c>
    </row>
    <row r="97" spans="1:12" x14ac:dyDescent="0.2">
      <c r="A97" s="31">
        <v>94</v>
      </c>
      <c r="B97" s="32" t="s">
        <v>124</v>
      </c>
      <c r="C97" s="32" t="s">
        <v>107</v>
      </c>
      <c r="D97" s="32">
        <v>15</v>
      </c>
      <c r="E97" s="31">
        <v>302</v>
      </c>
      <c r="F97" s="33">
        <f t="shared" si="9"/>
        <v>50.333333333333336</v>
      </c>
      <c r="G97" s="32">
        <v>11</v>
      </c>
      <c r="H97" s="32">
        <v>97</v>
      </c>
      <c r="I97" s="11">
        <f t="shared" si="11"/>
        <v>-9.6556291390728468</v>
      </c>
      <c r="J97" s="13">
        <f t="shared" si="10"/>
        <v>27.454545454545453</v>
      </c>
      <c r="K97" s="31">
        <v>486</v>
      </c>
      <c r="L97" s="32">
        <f t="shared" si="8"/>
        <v>104.16992600152949</v>
      </c>
    </row>
    <row r="98" spans="1:12" x14ac:dyDescent="0.2">
      <c r="A98" s="31">
        <v>95</v>
      </c>
      <c r="B98" s="32" t="s">
        <v>124</v>
      </c>
      <c r="C98" s="32" t="s">
        <v>108</v>
      </c>
      <c r="D98" s="32">
        <v>10</v>
      </c>
      <c r="E98" s="31">
        <v>233</v>
      </c>
      <c r="F98" s="33">
        <f t="shared" si="9"/>
        <v>38.833333333333336</v>
      </c>
      <c r="G98" s="32">
        <v>15</v>
      </c>
      <c r="H98" s="32">
        <v>98</v>
      </c>
      <c r="I98" s="11">
        <f t="shared" si="11"/>
        <v>-8.3690987124463518</v>
      </c>
      <c r="J98" s="13">
        <f t="shared" si="10"/>
        <v>15.533333333333333</v>
      </c>
      <c r="K98" s="31">
        <v>325</v>
      </c>
      <c r="L98" s="32">
        <f t="shared" si="8"/>
        <v>119.65945483811005</v>
      </c>
    </row>
    <row r="99" spans="1:12" x14ac:dyDescent="0.2">
      <c r="A99" s="31">
        <v>96</v>
      </c>
      <c r="B99" s="32" t="s">
        <v>124</v>
      </c>
      <c r="C99" s="32" t="s">
        <v>109</v>
      </c>
      <c r="D99" s="32">
        <v>15</v>
      </c>
      <c r="E99" s="31">
        <v>0</v>
      </c>
      <c r="F99" s="33">
        <f t="shared" si="9"/>
        <v>0</v>
      </c>
      <c r="G99" s="32">
        <v>0</v>
      </c>
      <c r="H99" s="32">
        <v>0</v>
      </c>
      <c r="I99" s="11">
        <f t="shared" si="11"/>
        <v>0</v>
      </c>
      <c r="J99" s="13">
        <f t="shared" si="10"/>
        <v>0</v>
      </c>
      <c r="K99" s="31">
        <v>0</v>
      </c>
      <c r="L99" s="32">
        <f t="shared" si="8"/>
        <v>0</v>
      </c>
    </row>
    <row r="100" spans="1:12" x14ac:dyDescent="0.2">
      <c r="A100" s="31">
        <v>97</v>
      </c>
      <c r="B100" s="32" t="s">
        <v>124</v>
      </c>
      <c r="C100" s="32" t="s">
        <v>110</v>
      </c>
      <c r="D100" s="32">
        <v>11</v>
      </c>
      <c r="E100" s="31">
        <v>186</v>
      </c>
      <c r="F100" s="33">
        <f t="shared" si="9"/>
        <v>31</v>
      </c>
      <c r="G100" s="32">
        <v>11</v>
      </c>
      <c r="H100" s="32">
        <v>68</v>
      </c>
      <c r="I100" s="11">
        <f t="shared" si="11"/>
        <v>-7.612903225806452</v>
      </c>
      <c r="J100" s="13">
        <f t="shared" si="10"/>
        <v>16.90909090909091</v>
      </c>
      <c r="K100" s="31">
        <v>236</v>
      </c>
      <c r="L100" s="32">
        <f t="shared" ref="L100:L131" si="12">IF(E100=0,0,SUMPRODUCT($E$2:$K$2,E100:K100))</f>
        <v>84.163375010187636</v>
      </c>
    </row>
    <row r="101" spans="1:12" x14ac:dyDescent="0.2">
      <c r="A101" s="31">
        <v>98</v>
      </c>
      <c r="B101" s="32" t="s">
        <v>124</v>
      </c>
      <c r="C101" s="32" t="s">
        <v>111</v>
      </c>
      <c r="D101" s="32">
        <v>15</v>
      </c>
      <c r="E101" s="31">
        <v>0</v>
      </c>
      <c r="F101" s="33">
        <f t="shared" si="9"/>
        <v>0</v>
      </c>
      <c r="G101" s="32">
        <v>0</v>
      </c>
      <c r="H101" s="32">
        <v>0</v>
      </c>
      <c r="I101" s="11">
        <f t="shared" si="11"/>
        <v>0</v>
      </c>
      <c r="J101" s="13">
        <f t="shared" si="10"/>
        <v>0</v>
      </c>
      <c r="K101" s="31">
        <v>0</v>
      </c>
      <c r="L101" s="32">
        <f t="shared" si="12"/>
        <v>0</v>
      </c>
    </row>
    <row r="102" spans="1:12" x14ac:dyDescent="0.2">
      <c r="A102" s="31">
        <v>99</v>
      </c>
      <c r="B102" s="32" t="s">
        <v>124</v>
      </c>
      <c r="C102" s="32" t="s">
        <v>112</v>
      </c>
      <c r="D102" s="32">
        <v>12</v>
      </c>
      <c r="E102" s="31">
        <v>0</v>
      </c>
      <c r="F102" s="33">
        <f t="shared" si="9"/>
        <v>0</v>
      </c>
      <c r="G102" s="32">
        <v>0</v>
      </c>
      <c r="H102" s="32">
        <v>0</v>
      </c>
      <c r="I102" s="11">
        <f t="shared" si="11"/>
        <v>0</v>
      </c>
      <c r="J102" s="13">
        <f t="shared" si="10"/>
        <v>0</v>
      </c>
      <c r="K102" s="31">
        <v>0</v>
      </c>
      <c r="L102" s="32">
        <f t="shared" si="12"/>
        <v>0</v>
      </c>
    </row>
    <row r="103" spans="1:12" x14ac:dyDescent="0.2">
      <c r="A103" s="31">
        <v>100</v>
      </c>
      <c r="B103" s="32" t="s">
        <v>124</v>
      </c>
      <c r="C103" s="32" t="s">
        <v>113</v>
      </c>
      <c r="D103" s="32">
        <v>8</v>
      </c>
      <c r="E103" s="31">
        <v>119</v>
      </c>
      <c r="F103" s="33">
        <f t="shared" si="9"/>
        <v>19.833333333333332</v>
      </c>
      <c r="G103" s="32">
        <v>4</v>
      </c>
      <c r="H103" s="32">
        <v>54</v>
      </c>
      <c r="I103" s="11">
        <f t="shared" si="11"/>
        <v>-9.4789915966386555</v>
      </c>
      <c r="J103" s="13">
        <f t="shared" si="10"/>
        <v>29.75</v>
      </c>
      <c r="K103" s="31">
        <v>188</v>
      </c>
      <c r="L103" s="32">
        <f t="shared" si="12"/>
        <v>48.354488561462134</v>
      </c>
    </row>
    <row r="104" spans="1:12" x14ac:dyDescent="0.2">
      <c r="A104" s="31">
        <v>101</v>
      </c>
      <c r="B104" s="32" t="s">
        <v>124</v>
      </c>
      <c r="C104" s="32" t="s">
        <v>114</v>
      </c>
      <c r="D104" s="32">
        <v>6</v>
      </c>
      <c r="E104" s="31">
        <v>138</v>
      </c>
      <c r="F104" s="33">
        <f t="shared" si="9"/>
        <v>23</v>
      </c>
      <c r="G104" s="32">
        <v>5</v>
      </c>
      <c r="H104" s="32">
        <v>51</v>
      </c>
      <c r="I104" s="11">
        <f t="shared" si="11"/>
        <v>-5.8695652173913047</v>
      </c>
      <c r="J104" s="13">
        <f t="shared" si="10"/>
        <v>27.6</v>
      </c>
      <c r="K104" s="31">
        <v>135</v>
      </c>
      <c r="L104" s="32">
        <f t="shared" si="12"/>
        <v>51.593619815549772</v>
      </c>
    </row>
    <row r="105" spans="1:12" x14ac:dyDescent="0.2">
      <c r="A105" s="31">
        <v>102</v>
      </c>
      <c r="B105" s="32" t="s">
        <v>124</v>
      </c>
      <c r="C105" s="32" t="s">
        <v>115</v>
      </c>
      <c r="D105" s="32">
        <v>7</v>
      </c>
      <c r="E105" s="31">
        <v>126</v>
      </c>
      <c r="F105" s="33">
        <f t="shared" si="9"/>
        <v>21</v>
      </c>
      <c r="G105" s="32">
        <v>9</v>
      </c>
      <c r="H105" s="32">
        <v>34</v>
      </c>
      <c r="I105" s="11">
        <f t="shared" si="11"/>
        <v>-10.047619047619047</v>
      </c>
      <c r="J105" s="13">
        <f t="shared" si="10"/>
        <v>14</v>
      </c>
      <c r="K105" s="31">
        <v>211</v>
      </c>
      <c r="L105" s="32">
        <f t="shared" si="12"/>
        <v>51.124227443152854</v>
      </c>
    </row>
    <row r="106" spans="1:12" x14ac:dyDescent="0.2">
      <c r="A106" s="31">
        <v>103</v>
      </c>
      <c r="B106" s="32" t="s">
        <v>124</v>
      </c>
      <c r="C106" s="32" t="s">
        <v>116</v>
      </c>
      <c r="D106" s="32">
        <v>7</v>
      </c>
      <c r="E106" s="31">
        <v>18</v>
      </c>
      <c r="F106" s="33">
        <f t="shared" si="9"/>
        <v>3</v>
      </c>
      <c r="G106" s="32">
        <v>1</v>
      </c>
      <c r="H106" s="32">
        <v>8</v>
      </c>
      <c r="I106" s="11">
        <f t="shared" si="11"/>
        <v>-6.333333333333333</v>
      </c>
      <c r="J106" s="13">
        <f t="shared" si="10"/>
        <v>18</v>
      </c>
      <c r="K106" s="31">
        <v>19</v>
      </c>
      <c r="L106" s="32">
        <f t="shared" si="12"/>
        <v>6.005795657950431</v>
      </c>
    </row>
    <row r="107" spans="1:12" x14ac:dyDescent="0.2">
      <c r="A107" s="31">
        <v>104</v>
      </c>
      <c r="B107" s="32" t="s">
        <v>124</v>
      </c>
      <c r="C107" s="32" t="s">
        <v>117</v>
      </c>
      <c r="D107" s="32">
        <v>4</v>
      </c>
      <c r="E107" s="31">
        <v>0</v>
      </c>
      <c r="F107" s="33">
        <f t="shared" si="9"/>
        <v>0</v>
      </c>
      <c r="G107" s="32">
        <v>0</v>
      </c>
      <c r="H107" s="32">
        <v>0</v>
      </c>
      <c r="I107" s="11">
        <f t="shared" si="11"/>
        <v>0</v>
      </c>
      <c r="J107" s="13">
        <f t="shared" si="10"/>
        <v>0</v>
      </c>
      <c r="K107" s="31">
        <v>0</v>
      </c>
      <c r="L107" s="32">
        <f t="shared" si="12"/>
        <v>0</v>
      </c>
    </row>
    <row r="108" spans="1:12" x14ac:dyDescent="0.2">
      <c r="A108" s="31">
        <v>105</v>
      </c>
      <c r="B108" s="32" t="s">
        <v>124</v>
      </c>
      <c r="C108" s="32" t="s">
        <v>118</v>
      </c>
      <c r="D108" s="32">
        <v>7</v>
      </c>
      <c r="E108" s="31">
        <v>12</v>
      </c>
      <c r="F108" s="33">
        <f t="shared" si="9"/>
        <v>2</v>
      </c>
      <c r="G108" s="32">
        <v>0</v>
      </c>
      <c r="H108" s="32">
        <v>2</v>
      </c>
      <c r="I108" s="11">
        <f t="shared" si="11"/>
        <v>-16.5</v>
      </c>
      <c r="J108" s="13">
        <f t="shared" si="10"/>
        <v>0</v>
      </c>
      <c r="K108" s="31">
        <v>33</v>
      </c>
      <c r="L108" s="32">
        <f t="shared" si="12"/>
        <v>-7.2245915923232191</v>
      </c>
    </row>
    <row r="109" spans="1:12" x14ac:dyDescent="0.2">
      <c r="A109" s="31">
        <v>106</v>
      </c>
      <c r="B109" s="32" t="s">
        <v>124</v>
      </c>
      <c r="C109" s="32" t="s">
        <v>119</v>
      </c>
      <c r="D109" s="32">
        <v>3</v>
      </c>
      <c r="E109" s="31">
        <v>24</v>
      </c>
      <c r="F109" s="33">
        <f t="shared" si="9"/>
        <v>4</v>
      </c>
      <c r="G109" s="32">
        <v>1</v>
      </c>
      <c r="H109" s="32">
        <v>4</v>
      </c>
      <c r="I109" s="11">
        <f t="shared" si="11"/>
        <v>-10.5</v>
      </c>
      <c r="J109" s="13">
        <f t="shared" si="10"/>
        <v>24</v>
      </c>
      <c r="K109" s="31">
        <v>42</v>
      </c>
      <c r="L109" s="32">
        <f t="shared" si="12"/>
        <v>0.9065495262504335</v>
      </c>
    </row>
    <row r="110" spans="1:12" x14ac:dyDescent="0.2">
      <c r="A110" s="31">
        <v>107</v>
      </c>
      <c r="B110" s="32" t="s">
        <v>124</v>
      </c>
      <c r="C110" s="32" t="s">
        <v>120</v>
      </c>
      <c r="D110" s="32">
        <v>1</v>
      </c>
      <c r="E110" s="31">
        <v>0</v>
      </c>
      <c r="F110" s="33">
        <f t="shared" si="9"/>
        <v>0</v>
      </c>
      <c r="G110" s="32">
        <v>0</v>
      </c>
      <c r="H110" s="32">
        <v>0</v>
      </c>
      <c r="I110" s="11">
        <f t="shared" si="11"/>
        <v>0</v>
      </c>
      <c r="J110" s="13">
        <f t="shared" si="10"/>
        <v>0</v>
      </c>
      <c r="K110" s="31">
        <v>0</v>
      </c>
      <c r="L110" s="32">
        <f t="shared" si="12"/>
        <v>0</v>
      </c>
    </row>
    <row r="111" spans="1:12" x14ac:dyDescent="0.2">
      <c r="A111" s="31">
        <v>108</v>
      </c>
      <c r="B111" s="32" t="s">
        <v>124</v>
      </c>
      <c r="C111" s="32" t="s">
        <v>121</v>
      </c>
      <c r="D111" s="32">
        <v>2</v>
      </c>
      <c r="E111" s="31">
        <v>18</v>
      </c>
      <c r="F111" s="33">
        <f t="shared" si="9"/>
        <v>3</v>
      </c>
      <c r="G111" s="32">
        <v>0</v>
      </c>
      <c r="H111" s="32">
        <v>2</v>
      </c>
      <c r="I111" s="11">
        <f t="shared" si="11"/>
        <v>-9</v>
      </c>
      <c r="J111" s="13">
        <f t="shared" si="10"/>
        <v>0</v>
      </c>
      <c r="K111" s="31">
        <v>27</v>
      </c>
      <c r="L111" s="32">
        <f t="shared" si="12"/>
        <v>-3.2798412818497233</v>
      </c>
    </row>
    <row r="112" spans="1:12" x14ac:dyDescent="0.2">
      <c r="A112" s="31">
        <v>109</v>
      </c>
      <c r="B112" s="32" t="s">
        <v>124</v>
      </c>
      <c r="C112" s="32" t="s">
        <v>122</v>
      </c>
      <c r="D112" s="32">
        <v>1</v>
      </c>
      <c r="E112" s="31">
        <v>6</v>
      </c>
      <c r="F112" s="33">
        <f t="shared" si="9"/>
        <v>1</v>
      </c>
      <c r="G112" s="32">
        <v>0</v>
      </c>
      <c r="H112" s="32">
        <v>1</v>
      </c>
      <c r="I112" s="11">
        <f t="shared" si="11"/>
        <v>-11</v>
      </c>
      <c r="J112" s="13">
        <f t="shared" si="10"/>
        <v>0</v>
      </c>
      <c r="K112" s="31">
        <v>11</v>
      </c>
      <c r="L112" s="32">
        <f t="shared" si="12"/>
        <v>-5.0587042433352245</v>
      </c>
    </row>
    <row r="113" spans="1:12" x14ac:dyDescent="0.2">
      <c r="A113" s="35">
        <v>110</v>
      </c>
      <c r="B113" s="36" t="s">
        <v>145</v>
      </c>
      <c r="C113" s="36" t="s">
        <v>219</v>
      </c>
      <c r="D113" s="36">
        <v>14</v>
      </c>
      <c r="E113" s="35">
        <v>319</v>
      </c>
      <c r="F113" s="37">
        <f t="shared" si="9"/>
        <v>53.166666666666664</v>
      </c>
      <c r="G113" s="36">
        <v>20</v>
      </c>
      <c r="H113" s="36">
        <v>148</v>
      </c>
      <c r="I113" s="11">
        <f t="shared" si="11"/>
        <v>-7.862068965517242</v>
      </c>
      <c r="J113" s="13">
        <f t="shared" si="10"/>
        <v>15.95</v>
      </c>
      <c r="K113" s="35">
        <v>418</v>
      </c>
      <c r="L113" s="36">
        <f t="shared" si="12"/>
        <v>173.88002177033616</v>
      </c>
    </row>
    <row r="114" spans="1:12" x14ac:dyDescent="0.2">
      <c r="A114" s="35">
        <v>111</v>
      </c>
      <c r="B114" s="36" t="s">
        <v>145</v>
      </c>
      <c r="C114" s="36" t="s">
        <v>126</v>
      </c>
      <c r="D114" s="36">
        <v>12</v>
      </c>
      <c r="E114" s="35">
        <v>0</v>
      </c>
      <c r="F114" s="37">
        <f t="shared" si="9"/>
        <v>0</v>
      </c>
      <c r="G114" s="36">
        <v>0</v>
      </c>
      <c r="H114" s="36">
        <v>0</v>
      </c>
      <c r="I114" s="11">
        <f t="shared" si="11"/>
        <v>0</v>
      </c>
      <c r="J114" s="13">
        <f t="shared" si="10"/>
        <v>0</v>
      </c>
      <c r="K114" s="35">
        <v>0</v>
      </c>
      <c r="L114" s="36">
        <f t="shared" si="12"/>
        <v>0</v>
      </c>
    </row>
    <row r="115" spans="1:12" x14ac:dyDescent="0.2">
      <c r="A115" s="35">
        <v>112</v>
      </c>
      <c r="B115" s="36" t="s">
        <v>145</v>
      </c>
      <c r="C115" s="36" t="s">
        <v>127</v>
      </c>
      <c r="D115" s="36">
        <v>14</v>
      </c>
      <c r="E115" s="35">
        <v>0</v>
      </c>
      <c r="F115" s="37">
        <f t="shared" si="9"/>
        <v>0</v>
      </c>
      <c r="G115" s="36">
        <v>0</v>
      </c>
      <c r="H115" s="36">
        <v>0</v>
      </c>
      <c r="I115" s="11">
        <f t="shared" si="11"/>
        <v>0</v>
      </c>
      <c r="J115" s="13">
        <f t="shared" si="10"/>
        <v>0</v>
      </c>
      <c r="K115" s="35">
        <v>0</v>
      </c>
      <c r="L115" s="36">
        <f t="shared" si="12"/>
        <v>0</v>
      </c>
    </row>
    <row r="116" spans="1:12" x14ac:dyDescent="0.2">
      <c r="A116" s="35">
        <v>113</v>
      </c>
      <c r="B116" s="36" t="s">
        <v>145</v>
      </c>
      <c r="C116" s="36" t="s">
        <v>128</v>
      </c>
      <c r="D116" s="36">
        <v>14</v>
      </c>
      <c r="E116" s="35">
        <v>300</v>
      </c>
      <c r="F116" s="37">
        <f t="shared" si="9"/>
        <v>50</v>
      </c>
      <c r="G116" s="36">
        <v>12</v>
      </c>
      <c r="H116" s="36">
        <v>128</v>
      </c>
      <c r="I116" s="11">
        <f t="shared" si="11"/>
        <v>-7.26</v>
      </c>
      <c r="J116" s="13">
        <f t="shared" si="10"/>
        <v>25</v>
      </c>
      <c r="K116" s="35">
        <v>363</v>
      </c>
      <c r="L116" s="36">
        <f t="shared" si="12"/>
        <v>131.48624485916042</v>
      </c>
    </row>
    <row r="117" spans="1:12" x14ac:dyDescent="0.2">
      <c r="A117" s="35">
        <v>114</v>
      </c>
      <c r="B117" s="36" t="s">
        <v>145</v>
      </c>
      <c r="C117" s="36" t="s">
        <v>129</v>
      </c>
      <c r="D117" s="36">
        <v>11</v>
      </c>
      <c r="E117" s="35">
        <v>246</v>
      </c>
      <c r="F117" s="37">
        <f t="shared" si="9"/>
        <v>41</v>
      </c>
      <c r="G117" s="36">
        <v>11</v>
      </c>
      <c r="H117" s="36">
        <v>90</v>
      </c>
      <c r="I117" s="11">
        <f t="shared" si="11"/>
        <v>-8.9512195121951219</v>
      </c>
      <c r="J117" s="13">
        <f t="shared" si="10"/>
        <v>22.363636363636363</v>
      </c>
      <c r="K117" s="35">
        <v>367</v>
      </c>
      <c r="L117" s="36">
        <f t="shared" si="12"/>
        <v>99.451915196591685</v>
      </c>
    </row>
    <row r="118" spans="1:12" x14ac:dyDescent="0.2">
      <c r="A118" s="35">
        <v>115</v>
      </c>
      <c r="B118" s="36" t="s">
        <v>145</v>
      </c>
      <c r="C118" s="36" t="s">
        <v>130</v>
      </c>
      <c r="D118" s="36">
        <v>8</v>
      </c>
      <c r="E118" s="35">
        <v>0</v>
      </c>
      <c r="F118" s="37">
        <f t="shared" si="9"/>
        <v>0</v>
      </c>
      <c r="G118" s="36">
        <v>0</v>
      </c>
      <c r="H118" s="36">
        <v>0</v>
      </c>
      <c r="I118" s="11">
        <f t="shared" si="11"/>
        <v>0</v>
      </c>
      <c r="J118" s="13">
        <f t="shared" si="10"/>
        <v>0</v>
      </c>
      <c r="K118" s="35">
        <v>0</v>
      </c>
      <c r="L118" s="36">
        <f t="shared" si="12"/>
        <v>0</v>
      </c>
    </row>
    <row r="119" spans="1:12" x14ac:dyDescent="0.2">
      <c r="A119" s="35">
        <v>116</v>
      </c>
      <c r="B119" s="36" t="s">
        <v>145</v>
      </c>
      <c r="C119" s="36" t="s">
        <v>131</v>
      </c>
      <c r="D119" s="36">
        <v>8</v>
      </c>
      <c r="E119" s="35">
        <v>174</v>
      </c>
      <c r="F119" s="37">
        <f t="shared" si="9"/>
        <v>29</v>
      </c>
      <c r="G119" s="36">
        <v>5</v>
      </c>
      <c r="H119" s="36">
        <v>59</v>
      </c>
      <c r="I119" s="11">
        <f t="shared" si="11"/>
        <v>-9</v>
      </c>
      <c r="J119" s="13">
        <f t="shared" si="10"/>
        <v>34.799999999999997</v>
      </c>
      <c r="K119" s="35">
        <v>261</v>
      </c>
      <c r="L119" s="36">
        <f t="shared" si="12"/>
        <v>55.762551701008633</v>
      </c>
    </row>
    <row r="120" spans="1:12" x14ac:dyDescent="0.2">
      <c r="A120" s="35">
        <v>117</v>
      </c>
      <c r="B120" s="36" t="s">
        <v>145</v>
      </c>
      <c r="C120" s="36" t="s">
        <v>132</v>
      </c>
      <c r="D120" s="36">
        <v>14</v>
      </c>
      <c r="E120" s="35">
        <v>0</v>
      </c>
      <c r="F120" s="37">
        <f t="shared" si="9"/>
        <v>0</v>
      </c>
      <c r="G120" s="36">
        <v>0</v>
      </c>
      <c r="H120" s="36">
        <v>0</v>
      </c>
      <c r="I120" s="11">
        <f t="shared" si="11"/>
        <v>0</v>
      </c>
      <c r="J120" s="13">
        <f t="shared" si="10"/>
        <v>0</v>
      </c>
      <c r="K120" s="35">
        <v>0</v>
      </c>
      <c r="L120" s="36">
        <f t="shared" si="12"/>
        <v>0</v>
      </c>
    </row>
    <row r="121" spans="1:12" x14ac:dyDescent="0.2">
      <c r="A121" s="35">
        <v>118</v>
      </c>
      <c r="B121" s="36" t="s">
        <v>145</v>
      </c>
      <c r="C121" s="36" t="s">
        <v>133</v>
      </c>
      <c r="D121" s="36">
        <v>9</v>
      </c>
      <c r="E121" s="35">
        <v>90</v>
      </c>
      <c r="F121" s="37">
        <f t="shared" si="9"/>
        <v>15</v>
      </c>
      <c r="G121" s="36">
        <v>2</v>
      </c>
      <c r="H121" s="36">
        <v>26</v>
      </c>
      <c r="I121" s="11">
        <f t="shared" si="11"/>
        <v>-8.6</v>
      </c>
      <c r="J121" s="13">
        <f t="shared" si="10"/>
        <v>45</v>
      </c>
      <c r="K121" s="35">
        <v>129</v>
      </c>
      <c r="L121" s="36">
        <f t="shared" si="12"/>
        <v>21.419818048949956</v>
      </c>
    </row>
    <row r="122" spans="1:12" x14ac:dyDescent="0.2">
      <c r="A122" s="35">
        <v>119</v>
      </c>
      <c r="B122" s="36" t="s">
        <v>145</v>
      </c>
      <c r="C122" s="36" t="s">
        <v>134</v>
      </c>
      <c r="D122" s="36">
        <v>5</v>
      </c>
      <c r="E122" s="35">
        <v>110</v>
      </c>
      <c r="F122" s="37">
        <f t="shared" si="9"/>
        <v>18.333333333333332</v>
      </c>
      <c r="G122" s="36">
        <v>8</v>
      </c>
      <c r="H122" s="36">
        <v>47</v>
      </c>
      <c r="I122" s="11">
        <f t="shared" si="11"/>
        <v>-10.363636363636365</v>
      </c>
      <c r="J122" s="13">
        <f t="shared" si="10"/>
        <v>13.75</v>
      </c>
      <c r="K122" s="35">
        <v>190</v>
      </c>
      <c r="L122" s="36">
        <f t="shared" si="12"/>
        <v>56.886615165949962</v>
      </c>
    </row>
    <row r="123" spans="1:12" x14ac:dyDescent="0.2">
      <c r="A123" s="35">
        <v>120</v>
      </c>
      <c r="B123" s="36" t="s">
        <v>145</v>
      </c>
      <c r="C123" s="36" t="s">
        <v>135</v>
      </c>
      <c r="D123" s="36">
        <v>5</v>
      </c>
      <c r="E123" s="35">
        <v>79</v>
      </c>
      <c r="F123" s="37">
        <f t="shared" si="9"/>
        <v>13.166666666666666</v>
      </c>
      <c r="G123" s="36">
        <v>3</v>
      </c>
      <c r="H123" s="36">
        <v>27</v>
      </c>
      <c r="I123" s="11">
        <f t="shared" si="11"/>
        <v>-7.3670886075949369</v>
      </c>
      <c r="J123" s="13">
        <f t="shared" si="10"/>
        <v>26.333333333333332</v>
      </c>
      <c r="K123" s="35">
        <v>97</v>
      </c>
      <c r="L123" s="36">
        <f t="shared" si="12"/>
        <v>26.316699720182399</v>
      </c>
    </row>
    <row r="124" spans="1:12" x14ac:dyDescent="0.2">
      <c r="A124" s="35">
        <v>121</v>
      </c>
      <c r="B124" s="36" t="s">
        <v>145</v>
      </c>
      <c r="C124" s="36" t="s">
        <v>136</v>
      </c>
      <c r="D124" s="36">
        <v>6</v>
      </c>
      <c r="E124" s="35">
        <v>0</v>
      </c>
      <c r="F124" s="37">
        <f t="shared" si="9"/>
        <v>0</v>
      </c>
      <c r="G124" s="36">
        <v>0</v>
      </c>
      <c r="H124" s="36">
        <v>0</v>
      </c>
      <c r="I124" s="11">
        <f t="shared" si="11"/>
        <v>0</v>
      </c>
      <c r="J124" s="13">
        <f t="shared" si="10"/>
        <v>0</v>
      </c>
      <c r="K124" s="35">
        <v>0</v>
      </c>
      <c r="L124" s="36">
        <f t="shared" si="12"/>
        <v>0</v>
      </c>
    </row>
    <row r="125" spans="1:12" x14ac:dyDescent="0.2">
      <c r="A125" s="35">
        <v>122</v>
      </c>
      <c r="B125" s="36" t="s">
        <v>145</v>
      </c>
      <c r="C125" s="36" t="s">
        <v>137</v>
      </c>
      <c r="D125" s="36">
        <v>7</v>
      </c>
      <c r="E125" s="35">
        <v>120</v>
      </c>
      <c r="F125" s="37">
        <f t="shared" si="9"/>
        <v>20</v>
      </c>
      <c r="G125" s="36">
        <v>4</v>
      </c>
      <c r="H125" s="36">
        <v>29</v>
      </c>
      <c r="I125" s="11">
        <f t="shared" si="11"/>
        <v>-9.6</v>
      </c>
      <c r="J125" s="13">
        <f t="shared" si="10"/>
        <v>30</v>
      </c>
      <c r="K125" s="35">
        <v>192</v>
      </c>
      <c r="L125" s="36">
        <f t="shared" si="12"/>
        <v>30.117603535917304</v>
      </c>
    </row>
    <row r="126" spans="1:12" x14ac:dyDescent="0.2">
      <c r="A126" s="35">
        <v>123</v>
      </c>
      <c r="B126" s="36" t="s">
        <v>145</v>
      </c>
      <c r="C126" s="36" t="s">
        <v>138</v>
      </c>
      <c r="D126" s="36">
        <v>6</v>
      </c>
      <c r="E126" s="35">
        <v>0</v>
      </c>
      <c r="F126" s="37">
        <f t="shared" si="9"/>
        <v>0</v>
      </c>
      <c r="G126" s="36">
        <v>0</v>
      </c>
      <c r="H126" s="36">
        <v>0</v>
      </c>
      <c r="I126" s="11">
        <f t="shared" si="11"/>
        <v>0</v>
      </c>
      <c r="J126" s="13">
        <f t="shared" si="10"/>
        <v>0</v>
      </c>
      <c r="K126" s="35">
        <v>0</v>
      </c>
      <c r="L126" s="36">
        <f t="shared" si="12"/>
        <v>0</v>
      </c>
    </row>
    <row r="127" spans="1:12" x14ac:dyDescent="0.2">
      <c r="A127" s="35">
        <v>124</v>
      </c>
      <c r="B127" s="36" t="s">
        <v>145</v>
      </c>
      <c r="C127" s="36" t="s">
        <v>139</v>
      </c>
      <c r="D127" s="36">
        <v>2</v>
      </c>
      <c r="E127" s="35">
        <v>42</v>
      </c>
      <c r="F127" s="37">
        <f t="shared" si="9"/>
        <v>7</v>
      </c>
      <c r="G127" s="36">
        <v>3</v>
      </c>
      <c r="H127" s="36">
        <v>20</v>
      </c>
      <c r="I127" s="11">
        <f t="shared" si="11"/>
        <v>-7.5714285714285712</v>
      </c>
      <c r="J127" s="13">
        <f t="shared" si="10"/>
        <v>14</v>
      </c>
      <c r="K127" s="35">
        <v>53</v>
      </c>
      <c r="L127" s="36">
        <f t="shared" si="12"/>
        <v>21.12071688456443</v>
      </c>
    </row>
    <row r="128" spans="1:12" x14ac:dyDescent="0.2">
      <c r="A128" s="35">
        <v>125</v>
      </c>
      <c r="B128" s="36" t="s">
        <v>145</v>
      </c>
      <c r="C128" s="36" t="s">
        <v>140</v>
      </c>
      <c r="D128" s="36">
        <v>3</v>
      </c>
      <c r="E128" s="35">
        <v>52</v>
      </c>
      <c r="F128" s="37">
        <f t="shared" si="9"/>
        <v>8.6666666666666661</v>
      </c>
      <c r="G128" s="36">
        <v>3</v>
      </c>
      <c r="H128" s="36">
        <v>16</v>
      </c>
      <c r="I128" s="11">
        <f t="shared" si="11"/>
        <v>-13.26923076923077</v>
      </c>
      <c r="J128" s="13">
        <f t="shared" si="10"/>
        <v>17.333333333333332</v>
      </c>
      <c r="K128" s="35">
        <v>115</v>
      </c>
      <c r="L128" s="36">
        <f t="shared" si="12"/>
        <v>15.216144437954586</v>
      </c>
    </row>
    <row r="129" spans="1:12" x14ac:dyDescent="0.2">
      <c r="A129" s="35">
        <v>126</v>
      </c>
      <c r="B129" s="36" t="s">
        <v>145</v>
      </c>
      <c r="C129" s="36" t="s">
        <v>141</v>
      </c>
      <c r="D129" s="36">
        <v>7</v>
      </c>
      <c r="E129" s="35">
        <v>0</v>
      </c>
      <c r="F129" s="37">
        <f t="shared" si="9"/>
        <v>0</v>
      </c>
      <c r="G129" s="36">
        <v>0</v>
      </c>
      <c r="H129" s="36">
        <v>0</v>
      </c>
      <c r="I129" s="11">
        <f t="shared" si="11"/>
        <v>0</v>
      </c>
      <c r="J129" s="13">
        <f t="shared" si="10"/>
        <v>0</v>
      </c>
      <c r="K129" s="35">
        <v>0</v>
      </c>
      <c r="L129" s="36">
        <f t="shared" si="12"/>
        <v>0</v>
      </c>
    </row>
    <row r="130" spans="1:12" x14ac:dyDescent="0.2">
      <c r="A130" s="35">
        <v>127</v>
      </c>
      <c r="B130" s="36" t="s">
        <v>145</v>
      </c>
      <c r="C130" s="36" t="s">
        <v>142</v>
      </c>
      <c r="D130" s="36">
        <v>3</v>
      </c>
      <c r="E130" s="35">
        <v>65</v>
      </c>
      <c r="F130" s="37">
        <f t="shared" si="9"/>
        <v>10.833333333333334</v>
      </c>
      <c r="G130" s="36">
        <v>2</v>
      </c>
      <c r="H130" s="36">
        <v>18</v>
      </c>
      <c r="I130" s="11">
        <f t="shared" si="11"/>
        <v>-9.8769230769230756</v>
      </c>
      <c r="J130" s="13">
        <f t="shared" si="10"/>
        <v>32.5</v>
      </c>
      <c r="K130" s="35">
        <v>107</v>
      </c>
      <c r="L130" s="36">
        <f t="shared" si="12"/>
        <v>14.932762658856991</v>
      </c>
    </row>
    <row r="131" spans="1:12" x14ac:dyDescent="0.2">
      <c r="A131" s="35">
        <v>128</v>
      </c>
      <c r="B131" s="36" t="s">
        <v>145</v>
      </c>
      <c r="C131" s="36" t="s">
        <v>143</v>
      </c>
      <c r="D131" s="36">
        <v>4</v>
      </c>
      <c r="E131" s="35">
        <v>0</v>
      </c>
      <c r="F131" s="37">
        <f t="shared" si="9"/>
        <v>0</v>
      </c>
      <c r="G131" s="36">
        <v>0</v>
      </c>
      <c r="H131" s="36">
        <v>0</v>
      </c>
      <c r="I131" s="11">
        <f t="shared" si="11"/>
        <v>0</v>
      </c>
      <c r="J131" s="13">
        <f t="shared" si="10"/>
        <v>0</v>
      </c>
      <c r="K131" s="35">
        <v>0</v>
      </c>
      <c r="L131" s="36">
        <f t="shared" si="12"/>
        <v>0</v>
      </c>
    </row>
    <row r="132" spans="1:12" x14ac:dyDescent="0.2">
      <c r="A132" s="35">
        <v>129</v>
      </c>
      <c r="B132" s="36" t="s">
        <v>145</v>
      </c>
      <c r="C132" s="36" t="s">
        <v>144</v>
      </c>
      <c r="D132" s="36">
        <v>2</v>
      </c>
      <c r="E132" s="35">
        <v>24</v>
      </c>
      <c r="F132" s="37">
        <f t="shared" si="9"/>
        <v>4</v>
      </c>
      <c r="G132" s="36">
        <v>1</v>
      </c>
      <c r="H132" s="36">
        <v>9</v>
      </c>
      <c r="I132" s="11">
        <f t="shared" si="11"/>
        <v>-12.25</v>
      </c>
      <c r="J132" s="13">
        <f t="shared" si="10"/>
        <v>24</v>
      </c>
      <c r="K132" s="35">
        <v>49</v>
      </c>
      <c r="L132" s="36">
        <f t="shared" ref="L132:L152" si="13">IF(E132=0,0,SUMPRODUCT($E$2:$K$2,E132:K132))</f>
        <v>3.6207555139361283</v>
      </c>
    </row>
    <row r="133" spans="1:12" x14ac:dyDescent="0.2">
      <c r="A133" s="38">
        <v>130</v>
      </c>
      <c r="B133" s="39" t="s">
        <v>165</v>
      </c>
      <c r="C133" s="39" t="s">
        <v>166</v>
      </c>
      <c r="D133" s="39">
        <v>17</v>
      </c>
      <c r="E133" s="38">
        <v>408</v>
      </c>
      <c r="F133" s="40">
        <f t="shared" ref="F133:F152" si="14">E133/6</f>
        <v>68</v>
      </c>
      <c r="G133" s="39">
        <v>21</v>
      </c>
      <c r="H133" s="39">
        <v>167</v>
      </c>
      <c r="I133" s="11">
        <f t="shared" si="11"/>
        <v>-6.7352941176470589</v>
      </c>
      <c r="J133" s="13">
        <f t="shared" ref="J133:J152" si="15">IF(G133=0,0,E133/G133)</f>
        <v>19.428571428571427</v>
      </c>
      <c r="K133" s="38">
        <v>458</v>
      </c>
      <c r="L133" s="39">
        <f t="shared" si="13"/>
        <v>191.80581096910061</v>
      </c>
    </row>
    <row r="134" spans="1:12" x14ac:dyDescent="0.2">
      <c r="A134" s="38">
        <v>131</v>
      </c>
      <c r="B134" s="39" t="s">
        <v>165</v>
      </c>
      <c r="C134" s="39" t="s">
        <v>146</v>
      </c>
      <c r="D134" s="39">
        <v>17</v>
      </c>
      <c r="E134" s="38">
        <v>0</v>
      </c>
      <c r="F134" s="40">
        <f t="shared" si="14"/>
        <v>0</v>
      </c>
      <c r="G134" s="39">
        <v>0</v>
      </c>
      <c r="H134" s="39">
        <v>0</v>
      </c>
      <c r="I134" s="11">
        <f t="shared" ref="I134:I152" si="16">IF(F134=0,0,-K134/F134)</f>
        <v>0</v>
      </c>
      <c r="J134" s="13">
        <f t="shared" si="15"/>
        <v>0</v>
      </c>
      <c r="K134" s="38">
        <v>0</v>
      </c>
      <c r="L134" s="39">
        <f t="shared" si="13"/>
        <v>0</v>
      </c>
    </row>
    <row r="135" spans="1:12" x14ac:dyDescent="0.2">
      <c r="A135" s="38">
        <v>132</v>
      </c>
      <c r="B135" s="39" t="s">
        <v>165</v>
      </c>
      <c r="C135" s="39" t="s">
        <v>147</v>
      </c>
      <c r="D135" s="39">
        <v>17</v>
      </c>
      <c r="E135" s="38">
        <v>342</v>
      </c>
      <c r="F135" s="40">
        <f t="shared" si="14"/>
        <v>57</v>
      </c>
      <c r="G135" s="39">
        <v>14</v>
      </c>
      <c r="H135" s="39">
        <v>98</v>
      </c>
      <c r="I135" s="11">
        <f t="shared" si="16"/>
        <v>-8</v>
      </c>
      <c r="J135" s="13">
        <f t="shared" si="15"/>
        <v>24.428571428571427</v>
      </c>
      <c r="K135" s="38">
        <v>456</v>
      </c>
      <c r="L135" s="39">
        <f t="shared" si="13"/>
        <v>116.33210669336943</v>
      </c>
    </row>
    <row r="136" spans="1:12" x14ac:dyDescent="0.2">
      <c r="A136" s="38">
        <v>133</v>
      </c>
      <c r="B136" s="39" t="s">
        <v>165</v>
      </c>
      <c r="C136" s="39" t="s">
        <v>148</v>
      </c>
      <c r="D136" s="39">
        <v>16</v>
      </c>
      <c r="E136" s="38">
        <v>0</v>
      </c>
      <c r="F136" s="40">
        <f t="shared" si="14"/>
        <v>0</v>
      </c>
      <c r="G136" s="39">
        <v>0</v>
      </c>
      <c r="H136" s="39">
        <v>0</v>
      </c>
      <c r="I136" s="11">
        <f t="shared" si="16"/>
        <v>0</v>
      </c>
      <c r="J136" s="13">
        <f t="shared" si="15"/>
        <v>0</v>
      </c>
      <c r="K136" s="38">
        <v>0</v>
      </c>
      <c r="L136" s="39">
        <f t="shared" si="13"/>
        <v>0</v>
      </c>
    </row>
    <row r="137" spans="1:12" x14ac:dyDescent="0.2">
      <c r="A137" s="38">
        <v>134</v>
      </c>
      <c r="B137" s="39" t="s">
        <v>165</v>
      </c>
      <c r="C137" s="39" t="s">
        <v>149</v>
      </c>
      <c r="D137" s="39">
        <v>17</v>
      </c>
      <c r="E137" s="38">
        <v>396</v>
      </c>
      <c r="F137" s="40">
        <f t="shared" si="14"/>
        <v>66</v>
      </c>
      <c r="G137" s="39">
        <v>21</v>
      </c>
      <c r="H137" s="39">
        <v>131</v>
      </c>
      <c r="I137" s="11">
        <f t="shared" si="16"/>
        <v>-8.2878787878787872</v>
      </c>
      <c r="J137" s="13">
        <f t="shared" si="15"/>
        <v>18.857142857142858</v>
      </c>
      <c r="K137" s="38">
        <v>547</v>
      </c>
      <c r="L137" s="39">
        <f t="shared" si="13"/>
        <v>164.81973948817705</v>
      </c>
    </row>
    <row r="138" spans="1:12" x14ac:dyDescent="0.2">
      <c r="A138" s="38">
        <v>135</v>
      </c>
      <c r="B138" s="39" t="s">
        <v>165</v>
      </c>
      <c r="C138" s="39" t="s">
        <v>150</v>
      </c>
      <c r="D138" s="39">
        <v>12</v>
      </c>
      <c r="E138" s="38">
        <v>277</v>
      </c>
      <c r="F138" s="40">
        <f t="shared" si="14"/>
        <v>46.166666666666664</v>
      </c>
      <c r="G138" s="39">
        <v>9</v>
      </c>
      <c r="H138" s="39">
        <v>124</v>
      </c>
      <c r="I138" s="11">
        <f t="shared" si="16"/>
        <v>-7.6678700361010836</v>
      </c>
      <c r="J138" s="13">
        <f t="shared" si="15"/>
        <v>30.777777777777779</v>
      </c>
      <c r="K138" s="38">
        <v>354</v>
      </c>
      <c r="L138" s="39">
        <f t="shared" si="13"/>
        <v>117.79955527908865</v>
      </c>
    </row>
    <row r="139" spans="1:12" x14ac:dyDescent="0.2">
      <c r="A139" s="38">
        <v>136</v>
      </c>
      <c r="B139" s="39" t="s">
        <v>165</v>
      </c>
      <c r="C139" s="39" t="s">
        <v>151</v>
      </c>
      <c r="D139" s="39">
        <v>12</v>
      </c>
      <c r="E139" s="38">
        <v>264</v>
      </c>
      <c r="F139" s="40">
        <f t="shared" si="14"/>
        <v>44</v>
      </c>
      <c r="G139" s="39">
        <v>12</v>
      </c>
      <c r="H139" s="39">
        <v>116</v>
      </c>
      <c r="I139" s="11">
        <f t="shared" si="16"/>
        <v>-7.5681818181818183</v>
      </c>
      <c r="J139" s="13">
        <f t="shared" si="15"/>
        <v>22</v>
      </c>
      <c r="K139" s="38">
        <v>333</v>
      </c>
      <c r="L139" s="39">
        <f t="shared" si="13"/>
        <v>122.60099693845561</v>
      </c>
    </row>
    <row r="140" spans="1:12" x14ac:dyDescent="0.2">
      <c r="A140" s="38">
        <v>137</v>
      </c>
      <c r="B140" s="39" t="s">
        <v>165</v>
      </c>
      <c r="C140" s="39" t="s">
        <v>152</v>
      </c>
      <c r="D140" s="39">
        <v>15</v>
      </c>
      <c r="E140" s="38">
        <v>12</v>
      </c>
      <c r="F140" s="40">
        <f t="shared" si="14"/>
        <v>2</v>
      </c>
      <c r="G140" s="39">
        <v>1</v>
      </c>
      <c r="H140" s="39">
        <v>2</v>
      </c>
      <c r="I140" s="11">
        <f t="shared" si="16"/>
        <v>-7</v>
      </c>
      <c r="J140" s="13">
        <f t="shared" si="15"/>
        <v>12</v>
      </c>
      <c r="K140" s="38">
        <v>14</v>
      </c>
      <c r="L140" s="39">
        <f t="shared" si="13"/>
        <v>1.293573913752927</v>
      </c>
    </row>
    <row r="141" spans="1:12" x14ac:dyDescent="0.2">
      <c r="A141" s="38">
        <v>138</v>
      </c>
      <c r="B141" s="39" t="s">
        <v>165</v>
      </c>
      <c r="C141" s="39" t="s">
        <v>153</v>
      </c>
      <c r="D141" s="39">
        <v>15</v>
      </c>
      <c r="E141" s="38">
        <v>0</v>
      </c>
      <c r="F141" s="40">
        <f t="shared" si="14"/>
        <v>0</v>
      </c>
      <c r="G141" s="39">
        <v>0</v>
      </c>
      <c r="H141" s="39">
        <v>0</v>
      </c>
      <c r="I141" s="11">
        <f t="shared" si="16"/>
        <v>0</v>
      </c>
      <c r="J141" s="13">
        <f t="shared" si="15"/>
        <v>0</v>
      </c>
      <c r="K141" s="38">
        <v>0</v>
      </c>
      <c r="L141" s="39">
        <f t="shared" si="13"/>
        <v>0</v>
      </c>
    </row>
    <row r="142" spans="1:12" x14ac:dyDescent="0.2">
      <c r="A142" s="38">
        <v>139</v>
      </c>
      <c r="B142" s="39" t="s">
        <v>165</v>
      </c>
      <c r="C142" s="39" t="s">
        <v>154</v>
      </c>
      <c r="D142" s="39">
        <v>4</v>
      </c>
      <c r="E142" s="38">
        <v>61</v>
      </c>
      <c r="F142" s="40">
        <f t="shared" si="14"/>
        <v>10.166666666666666</v>
      </c>
      <c r="G142" s="39">
        <v>5</v>
      </c>
      <c r="H142" s="39">
        <v>23</v>
      </c>
      <c r="I142" s="11">
        <f t="shared" si="16"/>
        <v>-9.2459016393442628</v>
      </c>
      <c r="J142" s="13">
        <f t="shared" si="15"/>
        <v>12.2</v>
      </c>
      <c r="K142" s="38">
        <v>94</v>
      </c>
      <c r="L142" s="39">
        <f t="shared" si="13"/>
        <v>29.463751992322919</v>
      </c>
    </row>
    <row r="143" spans="1:12" x14ac:dyDescent="0.2">
      <c r="A143" s="38">
        <v>140</v>
      </c>
      <c r="B143" s="39" t="s">
        <v>165</v>
      </c>
      <c r="C143" s="39" t="s">
        <v>155</v>
      </c>
      <c r="D143" s="39">
        <v>4</v>
      </c>
      <c r="E143" s="38">
        <v>96</v>
      </c>
      <c r="F143" s="40">
        <f t="shared" si="14"/>
        <v>16</v>
      </c>
      <c r="G143" s="39">
        <v>5</v>
      </c>
      <c r="H143" s="39">
        <v>47</v>
      </c>
      <c r="I143" s="11">
        <f t="shared" si="16"/>
        <v>-8.125</v>
      </c>
      <c r="J143" s="13">
        <f t="shared" si="15"/>
        <v>19.2</v>
      </c>
      <c r="K143" s="38">
        <v>130</v>
      </c>
      <c r="L143" s="39">
        <f t="shared" si="13"/>
        <v>47.499618026253053</v>
      </c>
    </row>
    <row r="144" spans="1:12" x14ac:dyDescent="0.2">
      <c r="A144" s="38">
        <v>141</v>
      </c>
      <c r="B144" s="39" t="s">
        <v>165</v>
      </c>
      <c r="C144" s="39" t="s">
        <v>156</v>
      </c>
      <c r="D144" s="39">
        <v>11</v>
      </c>
      <c r="E144" s="38">
        <v>0</v>
      </c>
      <c r="F144" s="40">
        <f t="shared" si="14"/>
        <v>0</v>
      </c>
      <c r="G144" s="39">
        <v>0</v>
      </c>
      <c r="H144" s="39">
        <v>0</v>
      </c>
      <c r="I144" s="11">
        <f t="shared" si="16"/>
        <v>0</v>
      </c>
      <c r="J144" s="13">
        <f t="shared" si="15"/>
        <v>0</v>
      </c>
      <c r="K144" s="38">
        <v>0</v>
      </c>
      <c r="L144" s="39">
        <f t="shared" si="13"/>
        <v>0</v>
      </c>
    </row>
    <row r="145" spans="1:12" x14ac:dyDescent="0.2">
      <c r="A145" s="38">
        <v>142</v>
      </c>
      <c r="B145" s="39" t="s">
        <v>165</v>
      </c>
      <c r="C145" s="39" t="s">
        <v>157</v>
      </c>
      <c r="D145" s="39">
        <v>6</v>
      </c>
      <c r="E145" s="38">
        <v>0</v>
      </c>
      <c r="F145" s="40">
        <f t="shared" si="14"/>
        <v>0</v>
      </c>
      <c r="G145" s="39">
        <v>0</v>
      </c>
      <c r="H145" s="39">
        <v>0</v>
      </c>
      <c r="I145" s="11">
        <f t="shared" si="16"/>
        <v>0</v>
      </c>
      <c r="J145" s="13">
        <f t="shared" si="15"/>
        <v>0</v>
      </c>
      <c r="K145" s="38">
        <v>0</v>
      </c>
      <c r="L145" s="39">
        <f t="shared" si="13"/>
        <v>0</v>
      </c>
    </row>
    <row r="146" spans="1:12" x14ac:dyDescent="0.2">
      <c r="A146" s="38">
        <v>143</v>
      </c>
      <c r="B146" s="39" t="s">
        <v>165</v>
      </c>
      <c r="C146" s="39" t="s">
        <v>158</v>
      </c>
      <c r="D146" s="39">
        <v>4</v>
      </c>
      <c r="E146" s="38">
        <v>61</v>
      </c>
      <c r="F146" s="40">
        <f t="shared" si="14"/>
        <v>10.166666666666666</v>
      </c>
      <c r="G146" s="39">
        <v>5</v>
      </c>
      <c r="H146" s="39">
        <v>17</v>
      </c>
      <c r="I146" s="11">
        <f t="shared" si="16"/>
        <v>-11.213114754098362</v>
      </c>
      <c r="J146" s="13">
        <f t="shared" si="15"/>
        <v>12.2</v>
      </c>
      <c r="K146" s="38">
        <v>114</v>
      </c>
      <c r="L146" s="39">
        <f t="shared" si="13"/>
        <v>24.067486114141669</v>
      </c>
    </row>
    <row r="147" spans="1:12" x14ac:dyDescent="0.2">
      <c r="A147" s="38">
        <v>144</v>
      </c>
      <c r="B147" s="39" t="s">
        <v>165</v>
      </c>
      <c r="C147" s="39" t="s">
        <v>159</v>
      </c>
      <c r="D147" s="39">
        <v>6</v>
      </c>
      <c r="E147" s="38">
        <v>0</v>
      </c>
      <c r="F147" s="40">
        <f t="shared" si="14"/>
        <v>0</v>
      </c>
      <c r="G147" s="39">
        <v>0</v>
      </c>
      <c r="H147" s="39">
        <v>0</v>
      </c>
      <c r="I147" s="11">
        <f t="shared" si="16"/>
        <v>0</v>
      </c>
      <c r="J147" s="13">
        <f t="shared" si="15"/>
        <v>0</v>
      </c>
      <c r="K147" s="38">
        <v>0</v>
      </c>
      <c r="L147" s="39">
        <f t="shared" si="13"/>
        <v>0</v>
      </c>
    </row>
    <row r="148" spans="1:12" x14ac:dyDescent="0.2">
      <c r="A148" s="38">
        <v>145</v>
      </c>
      <c r="B148" s="39" t="s">
        <v>165</v>
      </c>
      <c r="C148" s="39" t="s">
        <v>160</v>
      </c>
      <c r="D148" s="39">
        <v>9</v>
      </c>
      <c r="E148" s="38">
        <v>18</v>
      </c>
      <c r="F148" s="40">
        <f t="shared" si="14"/>
        <v>3</v>
      </c>
      <c r="G148" s="39">
        <v>0</v>
      </c>
      <c r="H148" s="39">
        <v>6</v>
      </c>
      <c r="I148" s="11">
        <f t="shared" si="16"/>
        <v>-8</v>
      </c>
      <c r="J148" s="13">
        <f t="shared" si="15"/>
        <v>0</v>
      </c>
      <c r="K148" s="38">
        <v>24</v>
      </c>
      <c r="L148" s="39">
        <f t="shared" si="13"/>
        <v>0.15384360765035243</v>
      </c>
    </row>
    <row r="149" spans="1:12" x14ac:dyDescent="0.2">
      <c r="A149" s="38">
        <v>146</v>
      </c>
      <c r="B149" s="39" t="s">
        <v>165</v>
      </c>
      <c r="C149" s="39" t="s">
        <v>161</v>
      </c>
      <c r="D149" s="39">
        <v>2</v>
      </c>
      <c r="E149" s="38">
        <v>30</v>
      </c>
      <c r="F149" s="40">
        <f t="shared" si="14"/>
        <v>5</v>
      </c>
      <c r="G149" s="39">
        <v>1</v>
      </c>
      <c r="H149" s="39">
        <v>12</v>
      </c>
      <c r="I149" s="11">
        <f t="shared" si="16"/>
        <v>-9.4</v>
      </c>
      <c r="J149" s="13">
        <f t="shared" si="15"/>
        <v>30</v>
      </c>
      <c r="K149" s="38">
        <v>47</v>
      </c>
      <c r="L149" s="39">
        <f t="shared" si="13"/>
        <v>7.3005492679937642</v>
      </c>
    </row>
    <row r="150" spans="1:12" x14ac:dyDescent="0.2">
      <c r="A150" s="38">
        <v>147</v>
      </c>
      <c r="B150" s="39" t="s">
        <v>165</v>
      </c>
      <c r="C150" s="39" t="s">
        <v>162</v>
      </c>
      <c r="D150" s="39">
        <v>1</v>
      </c>
      <c r="E150" s="38">
        <v>24</v>
      </c>
      <c r="F150" s="40">
        <f t="shared" si="14"/>
        <v>4</v>
      </c>
      <c r="G150" s="39">
        <v>0</v>
      </c>
      <c r="H150" s="39">
        <v>11</v>
      </c>
      <c r="I150" s="11">
        <f t="shared" si="16"/>
        <v>-7.75</v>
      </c>
      <c r="J150" s="13">
        <f t="shared" si="15"/>
        <v>0</v>
      </c>
      <c r="K150" s="38">
        <v>31</v>
      </c>
      <c r="L150" s="39">
        <f t="shared" si="13"/>
        <v>3.9199830114623149</v>
      </c>
    </row>
    <row r="151" spans="1:12" x14ac:dyDescent="0.2">
      <c r="A151" s="38">
        <v>148</v>
      </c>
      <c r="B151" s="39" t="s">
        <v>165</v>
      </c>
      <c r="C151" s="39" t="s">
        <v>163</v>
      </c>
      <c r="D151" s="39">
        <v>1</v>
      </c>
      <c r="E151" s="38">
        <v>18</v>
      </c>
      <c r="F151" s="40">
        <f t="shared" si="14"/>
        <v>3</v>
      </c>
      <c r="G151" s="39">
        <v>0</v>
      </c>
      <c r="H151" s="39">
        <v>7</v>
      </c>
      <c r="I151" s="11">
        <f t="shared" si="16"/>
        <v>-12.666666666666666</v>
      </c>
      <c r="J151" s="13">
        <f t="shared" si="15"/>
        <v>0</v>
      </c>
      <c r="K151" s="38">
        <v>38</v>
      </c>
      <c r="L151" s="39">
        <f t="shared" si="13"/>
        <v>-1.5737381512850304</v>
      </c>
    </row>
    <row r="152" spans="1:12" x14ac:dyDescent="0.2">
      <c r="A152" s="38">
        <v>149</v>
      </c>
      <c r="B152" s="39" t="s">
        <v>165</v>
      </c>
      <c r="C152" s="39" t="s">
        <v>164</v>
      </c>
      <c r="D152" s="39">
        <v>1</v>
      </c>
      <c r="E152" s="38">
        <v>0</v>
      </c>
      <c r="F152" s="40">
        <f t="shared" si="14"/>
        <v>0</v>
      </c>
      <c r="G152" s="39">
        <v>0</v>
      </c>
      <c r="H152" s="39">
        <v>0</v>
      </c>
      <c r="I152" s="11">
        <f t="shared" si="16"/>
        <v>0</v>
      </c>
      <c r="J152" s="13">
        <f t="shared" si="15"/>
        <v>0</v>
      </c>
      <c r="K152" s="38">
        <v>0</v>
      </c>
      <c r="L152" s="39">
        <f t="shared" si="1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F6EB-9FC3-274C-B037-A371CF2DCE34}">
  <dimension ref="A1:I23"/>
  <sheetViews>
    <sheetView workbookViewId="0">
      <selection activeCell="A16" sqref="A16:I23"/>
    </sheetView>
  </sheetViews>
  <sheetFormatPr baseColWidth="10" defaultRowHeight="16" x14ac:dyDescent="0.2"/>
  <cols>
    <col min="3" max="3" width="13.5" customWidth="1"/>
  </cols>
  <sheetData>
    <row r="1" spans="1:9" x14ac:dyDescent="0.2">
      <c r="A1" t="s">
        <v>183</v>
      </c>
    </row>
    <row r="2" spans="1:9" ht="17" thickBot="1" x14ac:dyDescent="0.25"/>
    <row r="3" spans="1:9" x14ac:dyDescent="0.2">
      <c r="A3" s="10" t="s">
        <v>184</v>
      </c>
      <c r="B3" s="10"/>
    </row>
    <row r="4" spans="1:9" x14ac:dyDescent="0.2">
      <c r="A4" s="7" t="s">
        <v>185</v>
      </c>
      <c r="B4" s="7">
        <v>0.89583877390957556</v>
      </c>
    </row>
    <row r="5" spans="1:9" x14ac:dyDescent="0.2">
      <c r="A5" s="7" t="s">
        <v>186</v>
      </c>
      <c r="B5" s="7">
        <v>0.80252710883981171</v>
      </c>
    </row>
    <row r="6" spans="1:9" x14ac:dyDescent="0.2">
      <c r="A6" s="7" t="s">
        <v>187</v>
      </c>
      <c r="B6" s="7">
        <v>0.79204182258351852</v>
      </c>
    </row>
    <row r="7" spans="1:9" x14ac:dyDescent="0.2">
      <c r="A7" s="7" t="s">
        <v>188</v>
      </c>
      <c r="B7" s="7">
        <v>13.293701879423352</v>
      </c>
    </row>
    <row r="8" spans="1:9" ht="17" thickBot="1" x14ac:dyDescent="0.25">
      <c r="A8" s="8" t="s">
        <v>189</v>
      </c>
      <c r="B8" s="8">
        <v>120</v>
      </c>
    </row>
    <row r="10" spans="1:9" ht="17" thickBot="1" x14ac:dyDescent="0.25">
      <c r="A10" t="s">
        <v>190</v>
      </c>
    </row>
    <row r="11" spans="1:9" x14ac:dyDescent="0.2">
      <c r="A11" s="9"/>
      <c r="B11" s="9" t="s">
        <v>195</v>
      </c>
      <c r="C11" s="9" t="s">
        <v>196</v>
      </c>
      <c r="D11" s="9" t="s">
        <v>197</v>
      </c>
      <c r="E11" s="9" t="s">
        <v>169</v>
      </c>
      <c r="F11" s="9" t="s">
        <v>198</v>
      </c>
    </row>
    <row r="12" spans="1:9" x14ac:dyDescent="0.2">
      <c r="A12" s="7" t="s">
        <v>191</v>
      </c>
      <c r="B12" s="7">
        <v>6</v>
      </c>
      <c r="C12" s="7">
        <v>81156.356408534804</v>
      </c>
      <c r="D12" s="7">
        <v>13526.059401422468</v>
      </c>
      <c r="E12" s="7">
        <v>76.538407175878675</v>
      </c>
      <c r="F12" s="7">
        <v>1.7163376110698244E-37</v>
      </c>
    </row>
    <row r="13" spans="1:9" x14ac:dyDescent="0.2">
      <c r="A13" s="7" t="s">
        <v>192</v>
      </c>
      <c r="B13" s="7">
        <v>113</v>
      </c>
      <c r="C13" s="7">
        <v>19969.643591465188</v>
      </c>
      <c r="D13" s="7">
        <v>176.72250965898397</v>
      </c>
      <c r="E13" s="7"/>
      <c r="F13" s="7"/>
    </row>
    <row r="14" spans="1:9" ht="17" thickBot="1" x14ac:dyDescent="0.25">
      <c r="A14" s="8" t="s">
        <v>193</v>
      </c>
      <c r="B14" s="8">
        <v>119</v>
      </c>
      <c r="C14" s="8">
        <v>101126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199</v>
      </c>
      <c r="C16" s="9" t="s">
        <v>188</v>
      </c>
      <c r="D16" s="9" t="s">
        <v>200</v>
      </c>
      <c r="E16" s="9" t="s">
        <v>201</v>
      </c>
      <c r="F16" s="9" t="s">
        <v>202</v>
      </c>
      <c r="G16" s="9" t="s">
        <v>203</v>
      </c>
      <c r="H16" s="9" t="s">
        <v>204</v>
      </c>
      <c r="I16" s="9" t="s">
        <v>205</v>
      </c>
    </row>
    <row r="17" spans="1:9" x14ac:dyDescent="0.2">
      <c r="A17" s="7" t="s">
        <v>194</v>
      </c>
      <c r="B17" s="7">
        <v>0</v>
      </c>
      <c r="C17" s="7">
        <v>1.2135433986848319</v>
      </c>
      <c r="D17" s="7">
        <v>0</v>
      </c>
      <c r="E17" s="7">
        <v>1</v>
      </c>
      <c r="F17" s="7">
        <v>-2.404248346771706</v>
      </c>
      <c r="G17" s="7">
        <v>2.404248346771706</v>
      </c>
      <c r="H17" s="7">
        <v>-2.404248346771706</v>
      </c>
      <c r="I17" s="7">
        <v>2.404248346771706</v>
      </c>
    </row>
    <row r="18" spans="1:9" x14ac:dyDescent="0.2">
      <c r="A18" s="7" t="s">
        <v>169</v>
      </c>
      <c r="B18" s="7">
        <v>2.0808526350330001</v>
      </c>
      <c r="C18" s="7">
        <v>0.29947140294949853</v>
      </c>
      <c r="D18" s="7">
        <v>6.948418495184014</v>
      </c>
      <c r="E18" s="7">
        <v>2.5030127927180992E-10</v>
      </c>
      <c r="F18" s="7">
        <v>1.4875457733030995</v>
      </c>
      <c r="G18" s="7">
        <v>2.6741594967629005</v>
      </c>
      <c r="H18" s="7">
        <v>1.4875457733030995</v>
      </c>
      <c r="I18" s="7">
        <v>2.6741594967629005</v>
      </c>
    </row>
    <row r="19" spans="1:9" x14ac:dyDescent="0.2">
      <c r="A19" s="7" t="s">
        <v>170</v>
      </c>
      <c r="B19" s="7">
        <v>3.0117016451739551</v>
      </c>
      <c r="C19" s="7">
        <v>0.36592913152132406</v>
      </c>
      <c r="D19" s="7">
        <v>8.2302866477260839</v>
      </c>
      <c r="E19" s="7">
        <v>3.607014032715366E-13</v>
      </c>
      <c r="F19" s="7">
        <v>2.2867300368662429</v>
      </c>
      <c r="G19" s="7">
        <v>3.7366732534816673</v>
      </c>
      <c r="H19" s="7">
        <v>2.2867300368662429</v>
      </c>
      <c r="I19" s="7">
        <v>3.7366732534816673</v>
      </c>
    </row>
    <row r="20" spans="1:9" x14ac:dyDescent="0.2">
      <c r="A20" s="7" t="s">
        <v>24</v>
      </c>
      <c r="B20" s="7">
        <v>0.1491434211914438</v>
      </c>
      <c r="C20" s="7">
        <v>7.3859563459873642E-2</v>
      </c>
      <c r="D20" s="7">
        <v>2.0192838165428681</v>
      </c>
      <c r="E20" s="7">
        <v>4.5824578821972356E-2</v>
      </c>
      <c r="F20" s="7">
        <v>2.8143047098012908E-3</v>
      </c>
      <c r="G20" s="7">
        <v>0.29547253767308634</v>
      </c>
      <c r="H20" s="7">
        <v>2.8143047098012908E-3</v>
      </c>
      <c r="I20" s="7">
        <v>0.29547253767308634</v>
      </c>
    </row>
    <row r="21" spans="1:9" x14ac:dyDescent="0.2">
      <c r="A21" s="7" t="s">
        <v>207</v>
      </c>
      <c r="B21" s="7">
        <v>1.9536063213051813</v>
      </c>
      <c r="C21" s="7">
        <v>0.25559070342623413</v>
      </c>
      <c r="D21" s="7">
        <v>7.6434952254396462</v>
      </c>
      <c r="E21" s="7">
        <v>7.5021042357783529E-12</v>
      </c>
      <c r="F21" s="7">
        <v>1.4472350396281484</v>
      </c>
      <c r="G21" s="7">
        <v>2.4599776029822142</v>
      </c>
      <c r="H21" s="7">
        <v>1.4472350396281484</v>
      </c>
      <c r="I21" s="7">
        <v>2.4599776029822142</v>
      </c>
    </row>
    <row r="22" spans="1:9" x14ac:dyDescent="0.2">
      <c r="A22" s="7" t="s">
        <v>68</v>
      </c>
      <c r="B22" s="7">
        <v>4.4196271144838448</v>
      </c>
      <c r="C22" s="7">
        <v>0.53361087250938244</v>
      </c>
      <c r="D22" s="7">
        <v>8.2824907477988745</v>
      </c>
      <c r="E22" s="7">
        <v>2.7463393456696498E-13</v>
      </c>
      <c r="F22" s="7">
        <v>3.3624477342981347</v>
      </c>
      <c r="G22" s="7">
        <v>5.4768064946695549</v>
      </c>
      <c r="H22" s="7">
        <v>3.3624477342981347</v>
      </c>
      <c r="I22" s="7">
        <v>5.4768064946695549</v>
      </c>
    </row>
    <row r="23" spans="1:9" ht="17" thickBot="1" x14ac:dyDescent="0.25">
      <c r="A23" s="8" t="s">
        <v>179</v>
      </c>
      <c r="B23" s="8">
        <v>3.2078568108083658</v>
      </c>
      <c r="C23" s="8">
        <v>0.42461105198042121</v>
      </c>
      <c r="D23" s="8">
        <v>7.5548123296524086</v>
      </c>
      <c r="E23" s="8">
        <v>1.1805100476346615E-11</v>
      </c>
      <c r="F23" s="8">
        <v>2.3666257342343568</v>
      </c>
      <c r="G23" s="8">
        <v>4.0490878873823748</v>
      </c>
      <c r="H23" s="8">
        <v>2.3666257342343568</v>
      </c>
      <c r="I23" s="8">
        <v>4.0490878873823748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F9FA-B702-4E42-9FEB-CFE0308C1809}">
  <dimension ref="A1:L121"/>
  <sheetViews>
    <sheetView workbookViewId="0">
      <selection activeCell="Q25" sqref="Q25"/>
    </sheetView>
  </sheetViews>
  <sheetFormatPr baseColWidth="10" defaultColWidth="11" defaultRowHeight="16" x14ac:dyDescent="0.2"/>
  <sheetData>
    <row r="1" spans="1:12" x14ac:dyDescent="0.2">
      <c r="A1" t="s">
        <v>0</v>
      </c>
      <c r="B1" t="s">
        <v>167</v>
      </c>
      <c r="C1" s="1" t="s">
        <v>169</v>
      </c>
      <c r="D1" s="1" t="s">
        <v>170</v>
      </c>
      <c r="E1" s="1" t="s">
        <v>24</v>
      </c>
      <c r="F1" s="1" t="s">
        <v>207</v>
      </c>
      <c r="G1" t="s">
        <v>179</v>
      </c>
      <c r="H1" s="1" t="s">
        <v>68</v>
      </c>
      <c r="I1" s="1" t="s">
        <v>208</v>
      </c>
      <c r="J1" t="s">
        <v>69</v>
      </c>
      <c r="K1" t="s">
        <v>216</v>
      </c>
      <c r="L1" t="s">
        <v>206</v>
      </c>
    </row>
    <row r="2" spans="1:12" x14ac:dyDescent="0.2">
      <c r="A2">
        <v>1</v>
      </c>
      <c r="B2" t="s">
        <v>104</v>
      </c>
      <c r="C2">
        <f>'Match Data'!I2-'Match Data'!I3</f>
        <v>7</v>
      </c>
      <c r="D2">
        <f>'Match Data'!J2-'Match Data'!J3</f>
        <v>-5</v>
      </c>
      <c r="E2">
        <f>'Match Data'!K2-'Match Data'!K3</f>
        <v>-2</v>
      </c>
      <c r="F2" s="6">
        <v>22.472222222222221</v>
      </c>
      <c r="G2" s="6">
        <v>-16.777777777777779</v>
      </c>
      <c r="H2">
        <v>5</v>
      </c>
      <c r="I2" s="6">
        <v>-4.5168067226890685</v>
      </c>
      <c r="J2">
        <v>-3</v>
      </c>
      <c r="K2">
        <v>-4</v>
      </c>
      <c r="L2">
        <v>-9</v>
      </c>
    </row>
    <row r="3" spans="1:12" x14ac:dyDescent="0.2">
      <c r="A3">
        <v>1</v>
      </c>
      <c r="B3" t="s">
        <v>23</v>
      </c>
      <c r="C3">
        <f>'Match Data'!I3-'Match Data'!I2</f>
        <v>-7</v>
      </c>
      <c r="D3">
        <f>'Match Data'!J3-'Match Data'!J2</f>
        <v>5</v>
      </c>
      <c r="E3">
        <f>'Match Data'!K3-'Match Data'!K2</f>
        <v>2</v>
      </c>
      <c r="F3" s="6">
        <v>-22.472222222222221</v>
      </c>
      <c r="G3" s="6">
        <v>16.777777777777779</v>
      </c>
      <c r="H3">
        <v>-5</v>
      </c>
      <c r="I3" s="6">
        <v>4.5168067226890685</v>
      </c>
      <c r="J3">
        <v>3</v>
      </c>
      <c r="K3">
        <v>4</v>
      </c>
      <c r="L3">
        <v>9</v>
      </c>
    </row>
    <row r="4" spans="1:12" x14ac:dyDescent="0.2">
      <c r="A4">
        <v>2</v>
      </c>
      <c r="B4" t="s">
        <v>64</v>
      </c>
      <c r="C4">
        <f>'Match Data'!I4-'Match Data'!I5</f>
        <v>5</v>
      </c>
      <c r="D4">
        <f>'Match Data'!J4-'Match Data'!J5</f>
        <v>2</v>
      </c>
      <c r="E4">
        <f>'Match Data'!K4-'Match Data'!K5</f>
        <v>-31</v>
      </c>
      <c r="F4" s="6">
        <v>18.035714285714285</v>
      </c>
      <c r="G4" s="6">
        <v>-11.107142857142858</v>
      </c>
      <c r="H4">
        <v>3</v>
      </c>
      <c r="I4" s="6">
        <v>9.4542772861356923</v>
      </c>
      <c r="J4">
        <v>-13</v>
      </c>
      <c r="K4">
        <v>1</v>
      </c>
      <c r="L4">
        <v>18</v>
      </c>
    </row>
    <row r="5" spans="1:12" x14ac:dyDescent="0.2">
      <c r="A5">
        <v>2</v>
      </c>
      <c r="B5" t="s">
        <v>47</v>
      </c>
      <c r="C5">
        <f t="shared" ref="C5:E5" si="0">-1*C4</f>
        <v>-5</v>
      </c>
      <c r="D5">
        <f t="shared" si="0"/>
        <v>-2</v>
      </c>
      <c r="E5">
        <f t="shared" si="0"/>
        <v>31</v>
      </c>
      <c r="F5" s="6">
        <v>-18.035714285714285</v>
      </c>
      <c r="G5" s="6">
        <v>11.107142857142858</v>
      </c>
      <c r="H5">
        <v>-3</v>
      </c>
      <c r="I5" s="6">
        <v>-9.4542772861356923</v>
      </c>
      <c r="J5">
        <v>13</v>
      </c>
      <c r="K5">
        <v>-1</v>
      </c>
      <c r="L5">
        <v>-18</v>
      </c>
    </row>
    <row r="6" spans="1:12" x14ac:dyDescent="0.2">
      <c r="A6">
        <v>3</v>
      </c>
      <c r="B6" t="s">
        <v>88</v>
      </c>
      <c r="C6">
        <f>'Match Data'!I6-'Match Data'!I7</f>
        <v>1</v>
      </c>
      <c r="D6">
        <f>'Match Data'!J6-'Match Data'!J7</f>
        <v>-1</v>
      </c>
      <c r="E6">
        <f>'Match Data'!K6-'Match Data'!K7</f>
        <v>3</v>
      </c>
      <c r="F6" s="6">
        <v>4.3571428571428577</v>
      </c>
      <c r="G6" s="6">
        <v>-1.6904761904761898</v>
      </c>
      <c r="H6">
        <v>1</v>
      </c>
      <c r="I6" s="6">
        <v>9.9705014749262659</v>
      </c>
      <c r="J6">
        <v>2</v>
      </c>
      <c r="K6">
        <v>1</v>
      </c>
      <c r="L6">
        <v>18</v>
      </c>
    </row>
    <row r="7" spans="1:12" x14ac:dyDescent="0.2">
      <c r="A7">
        <v>3</v>
      </c>
      <c r="B7" t="s">
        <v>145</v>
      </c>
      <c r="C7">
        <f>'Match Data'!I7-'Match Data'!I6</f>
        <v>-1</v>
      </c>
      <c r="D7">
        <f>'Match Data'!J7-'Match Data'!J6</f>
        <v>1</v>
      </c>
      <c r="E7">
        <f>'Match Data'!K7-'Match Data'!K6</f>
        <v>-3</v>
      </c>
      <c r="F7" s="6">
        <v>-4.3571428571428577</v>
      </c>
      <c r="G7" s="6">
        <v>1.6904761904761898</v>
      </c>
      <c r="H7">
        <v>-1</v>
      </c>
      <c r="I7" s="6">
        <v>-9.9705014749262659</v>
      </c>
      <c r="J7">
        <v>-2</v>
      </c>
      <c r="K7">
        <v>-1</v>
      </c>
      <c r="L7">
        <v>-18</v>
      </c>
    </row>
    <row r="8" spans="1:12" x14ac:dyDescent="0.2">
      <c r="A8">
        <v>4</v>
      </c>
      <c r="B8" t="s">
        <v>165</v>
      </c>
      <c r="C8">
        <f>'Match Data'!I8-'Match Data'!I9</f>
        <v>5</v>
      </c>
      <c r="D8">
        <f>'Match Data'!J8-'Match Data'!J9</f>
        <v>2</v>
      </c>
      <c r="E8">
        <f>'Match Data'!K8-'Match Data'!K9</f>
        <v>-30</v>
      </c>
      <c r="F8" s="6">
        <v>113.11111111111111</v>
      </c>
      <c r="G8" s="6">
        <v>-81.666666666666671</v>
      </c>
      <c r="H8">
        <v>8</v>
      </c>
      <c r="I8" s="6">
        <v>29.517543859649109</v>
      </c>
      <c r="J8">
        <v>4</v>
      </c>
      <c r="K8">
        <v>2</v>
      </c>
      <c r="L8">
        <v>43</v>
      </c>
    </row>
    <row r="9" spans="1:12" x14ac:dyDescent="0.2">
      <c r="A9">
        <v>4</v>
      </c>
      <c r="B9" t="s">
        <v>124</v>
      </c>
      <c r="C9">
        <f>'Match Data'!I9-'Match Data'!I8</f>
        <v>-5</v>
      </c>
      <c r="D9">
        <f>'Match Data'!J9-'Match Data'!J8</f>
        <v>-2</v>
      </c>
      <c r="E9">
        <f>'Match Data'!K9-'Match Data'!K8</f>
        <v>30</v>
      </c>
      <c r="F9" s="6">
        <v>-113.11111111111111</v>
      </c>
      <c r="G9" s="6">
        <v>81.666666666666671</v>
      </c>
      <c r="H9">
        <v>-8</v>
      </c>
      <c r="I9" s="6">
        <v>-29.517543859649109</v>
      </c>
      <c r="J9">
        <v>-4</v>
      </c>
      <c r="K9">
        <v>-2</v>
      </c>
      <c r="L9">
        <v>-43</v>
      </c>
    </row>
    <row r="10" spans="1:12" x14ac:dyDescent="0.2">
      <c r="A10">
        <v>5</v>
      </c>
      <c r="B10" t="s">
        <v>23</v>
      </c>
      <c r="C10">
        <f>'Match Data'!I10-'Match Data'!I11</f>
        <v>-2</v>
      </c>
      <c r="D10">
        <f>'Match Data'!J10-'Match Data'!J11</f>
        <v>-3</v>
      </c>
      <c r="E10">
        <f>'Match Data'!K10-'Match Data'!K11</f>
        <v>29</v>
      </c>
      <c r="F10" s="6">
        <v>7.3333333333333357</v>
      </c>
      <c r="G10" s="6">
        <v>-3.8000000000000007</v>
      </c>
      <c r="H10">
        <v>1</v>
      </c>
      <c r="I10" s="6">
        <v>3.9355742296918663</v>
      </c>
      <c r="J10">
        <v>14</v>
      </c>
      <c r="K10">
        <v>3</v>
      </c>
      <c r="L10">
        <v>6</v>
      </c>
    </row>
    <row r="11" spans="1:12" x14ac:dyDescent="0.2">
      <c r="A11">
        <v>5</v>
      </c>
      <c r="B11" t="s">
        <v>88</v>
      </c>
      <c r="C11">
        <f>'Match Data'!I11-'Match Data'!I10</f>
        <v>2</v>
      </c>
      <c r="D11">
        <f>'Match Data'!J11-'Match Data'!J10</f>
        <v>3</v>
      </c>
      <c r="E11">
        <f>'Match Data'!K11-'Match Data'!K10</f>
        <v>-29</v>
      </c>
      <c r="F11" s="6">
        <v>-7.3333333333333357</v>
      </c>
      <c r="G11" s="6">
        <v>3.8000000000000007</v>
      </c>
      <c r="H11">
        <v>-1</v>
      </c>
      <c r="I11" s="6">
        <v>-3.9355742296918663</v>
      </c>
      <c r="J11">
        <v>-14</v>
      </c>
      <c r="K11">
        <v>-3</v>
      </c>
      <c r="L11">
        <v>-6</v>
      </c>
    </row>
    <row r="12" spans="1:12" x14ac:dyDescent="0.2">
      <c r="A12">
        <v>6</v>
      </c>
      <c r="B12" t="s">
        <v>124</v>
      </c>
      <c r="C12">
        <f>'Match Data'!I12-'Match Data'!I13</f>
        <v>4</v>
      </c>
      <c r="D12">
        <f>'Match Data'!J12-'Match Data'!J13</f>
        <v>4</v>
      </c>
      <c r="E12">
        <f>'Match Data'!K12-'Match Data'!K13</f>
        <v>53</v>
      </c>
      <c r="F12" s="6">
        <v>15.600000000000001</v>
      </c>
      <c r="G12" s="6">
        <v>-12.399999999999999</v>
      </c>
      <c r="H12">
        <v>-1</v>
      </c>
      <c r="I12" s="6">
        <v>-23.676012461059202</v>
      </c>
      <c r="J12">
        <v>-20</v>
      </c>
      <c r="K12">
        <v>93</v>
      </c>
      <c r="L12">
        <v>-24</v>
      </c>
    </row>
    <row r="13" spans="1:12" x14ac:dyDescent="0.2">
      <c r="A13">
        <v>6</v>
      </c>
      <c r="B13" t="s">
        <v>47</v>
      </c>
      <c r="C13">
        <f>'Match Data'!I13-'Match Data'!I12</f>
        <v>-4</v>
      </c>
      <c r="D13">
        <f>'Match Data'!J13-'Match Data'!J12</f>
        <v>-4</v>
      </c>
      <c r="E13">
        <f>'Match Data'!K13-'Match Data'!K12</f>
        <v>-53</v>
      </c>
      <c r="F13" s="6">
        <v>-15.600000000000001</v>
      </c>
      <c r="G13" s="6">
        <v>12.399999999999999</v>
      </c>
      <c r="H13">
        <v>1</v>
      </c>
      <c r="I13" s="6">
        <v>23.676012461059202</v>
      </c>
      <c r="J13">
        <v>20</v>
      </c>
      <c r="K13">
        <v>-93</v>
      </c>
      <c r="L13">
        <v>24</v>
      </c>
    </row>
    <row r="14" spans="1:12" x14ac:dyDescent="0.2">
      <c r="A14">
        <v>7</v>
      </c>
      <c r="B14" t="s">
        <v>165</v>
      </c>
      <c r="C14">
        <f>'Match Data'!I14-'Match Data'!I15</f>
        <v>3</v>
      </c>
      <c r="D14">
        <f>'Match Data'!J14-'Match Data'!J15</f>
        <v>-5</v>
      </c>
      <c r="E14">
        <f>'Match Data'!K14-'Match Data'!K15</f>
        <v>22</v>
      </c>
      <c r="F14" s="6">
        <v>-1.5972222222222214</v>
      </c>
      <c r="G14" s="6">
        <v>1.6666666666666661</v>
      </c>
      <c r="H14">
        <v>-1</v>
      </c>
      <c r="I14" s="6">
        <v>3.3333333333333144</v>
      </c>
      <c r="J14">
        <v>23</v>
      </c>
      <c r="K14">
        <v>4</v>
      </c>
      <c r="L14">
        <v>4</v>
      </c>
    </row>
    <row r="15" spans="1:12" x14ac:dyDescent="0.2">
      <c r="A15">
        <v>7</v>
      </c>
      <c r="B15" t="s">
        <v>104</v>
      </c>
      <c r="C15">
        <f>'Match Data'!I15-'Match Data'!I14</f>
        <v>-3</v>
      </c>
      <c r="D15">
        <f>'Match Data'!J15-'Match Data'!J14</f>
        <v>5</v>
      </c>
      <c r="E15">
        <f>'Match Data'!K15-'Match Data'!K14</f>
        <v>-22</v>
      </c>
      <c r="F15" s="6">
        <v>1.5972222222222214</v>
      </c>
      <c r="G15" s="6">
        <v>-1.6666666666666661</v>
      </c>
      <c r="H15">
        <v>1</v>
      </c>
      <c r="I15" s="6">
        <v>-3.3333333333333144</v>
      </c>
      <c r="J15">
        <v>-23</v>
      </c>
      <c r="K15">
        <v>-4</v>
      </c>
      <c r="L15">
        <v>-4</v>
      </c>
    </row>
    <row r="16" spans="1:12" x14ac:dyDescent="0.2">
      <c r="A16">
        <v>8</v>
      </c>
      <c r="B16" t="s">
        <v>145</v>
      </c>
      <c r="C16">
        <f>'Match Data'!I16-'Match Data'!I17</f>
        <v>4</v>
      </c>
      <c r="D16">
        <f>'Match Data'!J16-'Match Data'!J17</f>
        <v>-1</v>
      </c>
      <c r="E16">
        <f>'Match Data'!K16-'Match Data'!K17</f>
        <v>-6</v>
      </c>
      <c r="F16" s="6">
        <v>11</v>
      </c>
      <c r="G16" s="6">
        <v>-7.9</v>
      </c>
      <c r="H16">
        <v>4</v>
      </c>
      <c r="I16" s="6">
        <v>2.2767462422634992</v>
      </c>
      <c r="J16">
        <v>0</v>
      </c>
      <c r="K16">
        <v>4</v>
      </c>
      <c r="L16">
        <v>11</v>
      </c>
    </row>
    <row r="17" spans="1:12" x14ac:dyDescent="0.2">
      <c r="A17">
        <v>8</v>
      </c>
      <c r="B17" t="s">
        <v>64</v>
      </c>
      <c r="C17">
        <f>'Match Data'!I17-'Match Data'!I16</f>
        <v>-4</v>
      </c>
      <c r="D17">
        <f>'Match Data'!J17-'Match Data'!J16</f>
        <v>1</v>
      </c>
      <c r="E17">
        <f>'Match Data'!K17-'Match Data'!K16</f>
        <v>6</v>
      </c>
      <c r="F17" s="6">
        <v>-11</v>
      </c>
      <c r="G17" s="6">
        <v>7.9</v>
      </c>
      <c r="H17">
        <v>-4</v>
      </c>
      <c r="I17" s="6">
        <v>-2.2767462422634992</v>
      </c>
      <c r="J17">
        <v>0</v>
      </c>
      <c r="K17">
        <v>-4</v>
      </c>
      <c r="L17">
        <v>-11</v>
      </c>
    </row>
    <row r="18" spans="1:12" x14ac:dyDescent="0.2">
      <c r="A18">
        <v>9</v>
      </c>
      <c r="B18" t="s">
        <v>104</v>
      </c>
      <c r="C18">
        <f>'Match Data'!I18-'Match Data'!I19</f>
        <v>1</v>
      </c>
      <c r="D18">
        <f>'Match Data'!J18-'Match Data'!J19</f>
        <v>-3</v>
      </c>
      <c r="E18">
        <f>'Match Data'!K18-'Match Data'!K19</f>
        <v>13</v>
      </c>
      <c r="F18" s="6">
        <v>-37.285714285714285</v>
      </c>
      <c r="G18" s="6">
        <v>22.857142857142858</v>
      </c>
      <c r="H18">
        <v>-4</v>
      </c>
      <c r="I18" s="6">
        <v>-0.83333333333334281</v>
      </c>
      <c r="J18">
        <v>-1</v>
      </c>
      <c r="K18">
        <v>-1</v>
      </c>
      <c r="L18">
        <v>-1</v>
      </c>
    </row>
    <row r="19" spans="1:12" x14ac:dyDescent="0.2">
      <c r="A19">
        <v>9</v>
      </c>
      <c r="B19" t="s">
        <v>47</v>
      </c>
      <c r="C19">
        <f>'Match Data'!I19-'Match Data'!I18</f>
        <v>-1</v>
      </c>
      <c r="D19">
        <f>'Match Data'!J19-'Match Data'!J18</f>
        <v>3</v>
      </c>
      <c r="E19">
        <f>'Match Data'!K19-'Match Data'!K18</f>
        <v>-13</v>
      </c>
      <c r="F19" s="6">
        <v>37.285714285714285</v>
      </c>
      <c r="G19" s="6">
        <v>-22.857142857142858</v>
      </c>
      <c r="H19">
        <v>4</v>
      </c>
      <c r="I19" s="6">
        <v>0.83333333333334281</v>
      </c>
      <c r="J19">
        <v>1</v>
      </c>
      <c r="K19">
        <v>1</v>
      </c>
      <c r="L19">
        <v>1</v>
      </c>
    </row>
    <row r="20" spans="1:12" x14ac:dyDescent="0.2">
      <c r="A20">
        <v>10</v>
      </c>
      <c r="B20" t="s">
        <v>88</v>
      </c>
      <c r="C20">
        <f>'Match Data'!I20-'Match Data'!I21</f>
        <v>-2</v>
      </c>
      <c r="D20">
        <f>'Match Data'!J20-'Match Data'!J21</f>
        <v>1</v>
      </c>
      <c r="E20">
        <f>'Match Data'!K20-'Match Data'!K21</f>
        <v>1</v>
      </c>
      <c r="F20" s="6">
        <v>-10.55</v>
      </c>
      <c r="G20" s="6">
        <v>7.8000000000000007</v>
      </c>
      <c r="H20">
        <v>-3</v>
      </c>
      <c r="I20" s="6">
        <v>-6.929824561403521</v>
      </c>
      <c r="J20">
        <v>-11</v>
      </c>
      <c r="K20">
        <v>-1</v>
      </c>
      <c r="L20">
        <v>-13</v>
      </c>
    </row>
    <row r="21" spans="1:12" x14ac:dyDescent="0.2">
      <c r="A21">
        <v>10</v>
      </c>
      <c r="B21" t="s">
        <v>165</v>
      </c>
      <c r="C21">
        <f>'Match Data'!I21-'Match Data'!I20</f>
        <v>2</v>
      </c>
      <c r="D21">
        <f>'Match Data'!J21-'Match Data'!J20</f>
        <v>-1</v>
      </c>
      <c r="E21">
        <f>'Match Data'!K21-'Match Data'!K20</f>
        <v>-1</v>
      </c>
      <c r="F21" s="6">
        <v>10.55</v>
      </c>
      <c r="G21" s="6">
        <v>-7.8000000000000007</v>
      </c>
      <c r="H21">
        <v>3</v>
      </c>
      <c r="I21" s="6">
        <v>6.929824561403521</v>
      </c>
      <c r="J21">
        <v>11</v>
      </c>
      <c r="K21">
        <v>1</v>
      </c>
      <c r="L21">
        <v>13</v>
      </c>
    </row>
    <row r="22" spans="1:12" x14ac:dyDescent="0.2">
      <c r="A22">
        <v>11</v>
      </c>
      <c r="B22" t="s">
        <v>145</v>
      </c>
      <c r="C22">
        <f>'Match Data'!I22-'Match Data'!I23</f>
        <v>6</v>
      </c>
      <c r="D22">
        <f>'Match Data'!J22-'Match Data'!J23</f>
        <v>-7</v>
      </c>
      <c r="E22">
        <f>'Match Data'!K22-'Match Data'!K23</f>
        <v>-1</v>
      </c>
      <c r="F22" s="6">
        <v>-21.25</v>
      </c>
      <c r="G22" s="6">
        <v>10</v>
      </c>
      <c r="H22">
        <v>-2</v>
      </c>
      <c r="I22" s="6">
        <v>-15.833333333333343</v>
      </c>
      <c r="J22">
        <v>2</v>
      </c>
      <c r="K22">
        <v>-19</v>
      </c>
      <c r="L22">
        <v>-19</v>
      </c>
    </row>
    <row r="23" spans="1:12" x14ac:dyDescent="0.2">
      <c r="A23">
        <v>11</v>
      </c>
      <c r="B23" t="s">
        <v>124</v>
      </c>
      <c r="C23">
        <f>'Match Data'!I23-'Match Data'!I22</f>
        <v>-6</v>
      </c>
      <c r="D23">
        <f>'Match Data'!J23-'Match Data'!J22</f>
        <v>7</v>
      </c>
      <c r="E23">
        <f>'Match Data'!K23-'Match Data'!K22</f>
        <v>1</v>
      </c>
      <c r="F23" s="6">
        <v>21.25</v>
      </c>
      <c r="G23" s="6">
        <v>-10</v>
      </c>
      <c r="H23">
        <v>2</v>
      </c>
      <c r="I23" s="6">
        <v>15.833333333333343</v>
      </c>
      <c r="J23">
        <v>-2</v>
      </c>
      <c r="K23">
        <v>19</v>
      </c>
      <c r="L23">
        <v>19</v>
      </c>
    </row>
    <row r="24" spans="1:12" x14ac:dyDescent="0.2">
      <c r="A24">
        <v>12</v>
      </c>
      <c r="B24" t="s">
        <v>64</v>
      </c>
      <c r="C24">
        <f>'Match Data'!I24-'Match Data'!I25</f>
        <v>4</v>
      </c>
      <c r="D24">
        <f>'Match Data'!J24-'Match Data'!J25</f>
        <v>1</v>
      </c>
      <c r="E24">
        <f>'Match Data'!K24-'Match Data'!K25</f>
        <v>-18</v>
      </c>
      <c r="F24" s="6">
        <v>-10.457142857142859</v>
      </c>
      <c r="G24" s="6">
        <v>6.8571428571428577</v>
      </c>
      <c r="H24">
        <v>-2</v>
      </c>
      <c r="I24" s="6">
        <v>3.3333333333333144</v>
      </c>
      <c r="J24">
        <v>-4</v>
      </c>
      <c r="K24">
        <v>4</v>
      </c>
      <c r="L24">
        <v>4</v>
      </c>
    </row>
    <row r="25" spans="1:12" x14ac:dyDescent="0.2">
      <c r="A25">
        <v>12</v>
      </c>
      <c r="B25" t="s">
        <v>23</v>
      </c>
      <c r="C25">
        <f>'Match Data'!I25-'Match Data'!I24</f>
        <v>-4</v>
      </c>
      <c r="D25">
        <f>'Match Data'!J25-'Match Data'!J24</f>
        <v>-1</v>
      </c>
      <c r="E25">
        <f>'Match Data'!K25-'Match Data'!K24</f>
        <v>18</v>
      </c>
      <c r="F25" s="6">
        <v>10.457142857142859</v>
      </c>
      <c r="G25" s="6">
        <v>-6.8571428571428577</v>
      </c>
      <c r="H25">
        <v>2</v>
      </c>
      <c r="I25" s="6">
        <v>-3.3333333333333144</v>
      </c>
      <c r="J25">
        <v>4</v>
      </c>
      <c r="K25">
        <v>-4</v>
      </c>
      <c r="L25">
        <v>-4</v>
      </c>
    </row>
    <row r="26" spans="1:12" x14ac:dyDescent="0.2">
      <c r="A26">
        <v>13</v>
      </c>
      <c r="B26" t="s">
        <v>88</v>
      </c>
      <c r="C26">
        <f>'Match Data'!I26-'Match Data'!I27</f>
        <v>1</v>
      </c>
      <c r="D26">
        <f>'Match Data'!J26-'Match Data'!J27</f>
        <v>10</v>
      </c>
      <c r="E26">
        <f>'Match Data'!K26-'Match Data'!K27</f>
        <v>7</v>
      </c>
      <c r="F26" s="6">
        <v>9.3222222222222211</v>
      </c>
      <c r="G26" s="6">
        <v>-4.7333333333333343</v>
      </c>
      <c r="H26">
        <v>1</v>
      </c>
      <c r="I26" s="6">
        <v>16.666666666666686</v>
      </c>
      <c r="J26">
        <v>-16</v>
      </c>
      <c r="K26">
        <v>71</v>
      </c>
      <c r="L26">
        <v>71</v>
      </c>
    </row>
    <row r="27" spans="1:12" x14ac:dyDescent="0.2">
      <c r="A27">
        <v>13</v>
      </c>
      <c r="B27" t="s">
        <v>47</v>
      </c>
      <c r="C27">
        <f>'Match Data'!I27-'Match Data'!I26</f>
        <v>-1</v>
      </c>
      <c r="D27">
        <f>'Match Data'!J27-'Match Data'!J26</f>
        <v>-10</v>
      </c>
      <c r="E27">
        <f>'Match Data'!K27-'Match Data'!K26</f>
        <v>-7</v>
      </c>
      <c r="F27" s="6">
        <v>-9.3222222222222211</v>
      </c>
      <c r="G27" s="6">
        <v>4.7333333333333343</v>
      </c>
      <c r="H27">
        <v>-1</v>
      </c>
      <c r="I27" s="6">
        <v>-16.666666666666686</v>
      </c>
      <c r="J27">
        <v>16</v>
      </c>
      <c r="K27">
        <v>-71</v>
      </c>
      <c r="L27">
        <v>-71</v>
      </c>
    </row>
    <row r="28" spans="1:12" x14ac:dyDescent="0.2">
      <c r="A28">
        <v>14</v>
      </c>
      <c r="B28" t="s">
        <v>104</v>
      </c>
      <c r="C28">
        <f>'Match Data'!I28-'Match Data'!I29</f>
        <v>6</v>
      </c>
      <c r="D28">
        <f>'Match Data'!J28-'Match Data'!J29</f>
        <v>6</v>
      </c>
      <c r="E28">
        <f>'Match Data'!K28-'Match Data'!K29</f>
        <v>-14</v>
      </c>
      <c r="F28" s="6">
        <v>14.625</v>
      </c>
      <c r="G28" s="6">
        <v>-5</v>
      </c>
      <c r="H28">
        <v>2</v>
      </c>
      <c r="I28" s="6">
        <v>38.333333333333343</v>
      </c>
      <c r="J28">
        <v>-10</v>
      </c>
      <c r="K28">
        <v>46</v>
      </c>
      <c r="L28">
        <v>46</v>
      </c>
    </row>
    <row r="29" spans="1:12" x14ac:dyDescent="0.2">
      <c r="A29">
        <v>14</v>
      </c>
      <c r="B29" t="s">
        <v>145</v>
      </c>
      <c r="C29">
        <f>'Match Data'!I29-'Match Data'!I28</f>
        <v>-6</v>
      </c>
      <c r="D29">
        <f>'Match Data'!J29-'Match Data'!J28</f>
        <v>-6</v>
      </c>
      <c r="E29">
        <f>'Match Data'!K29-'Match Data'!K28</f>
        <v>14</v>
      </c>
      <c r="F29" s="6">
        <v>-14.625</v>
      </c>
      <c r="G29" s="6">
        <v>5</v>
      </c>
      <c r="H29">
        <v>-2</v>
      </c>
      <c r="I29" s="6">
        <v>-38.333333333333343</v>
      </c>
      <c r="J29">
        <v>10</v>
      </c>
      <c r="K29">
        <v>-46</v>
      </c>
      <c r="L29">
        <v>-46</v>
      </c>
    </row>
    <row r="30" spans="1:12" x14ac:dyDescent="0.2">
      <c r="A30">
        <v>15</v>
      </c>
      <c r="B30" t="s">
        <v>124</v>
      </c>
      <c r="C30">
        <f>'Match Data'!I30-'Match Data'!I31</f>
        <v>0</v>
      </c>
      <c r="D30">
        <f>'Match Data'!J30-'Match Data'!J31</f>
        <v>-2</v>
      </c>
      <c r="E30">
        <f>'Match Data'!K30-'Match Data'!K31</f>
        <v>9</v>
      </c>
      <c r="F30" s="6">
        <v>-34.333333333333336</v>
      </c>
      <c r="G30" s="6">
        <v>22.666666666666664</v>
      </c>
      <c r="H30">
        <v>-5</v>
      </c>
      <c r="I30" s="6">
        <v>-10.914454277286154</v>
      </c>
      <c r="J30">
        <v>-4</v>
      </c>
      <c r="K30">
        <v>-3</v>
      </c>
      <c r="L30">
        <v>-19</v>
      </c>
    </row>
    <row r="31" spans="1:12" x14ac:dyDescent="0.2">
      <c r="A31">
        <v>15</v>
      </c>
      <c r="B31" t="s">
        <v>88</v>
      </c>
      <c r="C31">
        <f>'Match Data'!I31-'Match Data'!I30</f>
        <v>0</v>
      </c>
      <c r="D31">
        <f>'Match Data'!J31-'Match Data'!J30</f>
        <v>2</v>
      </c>
      <c r="E31">
        <f>'Match Data'!K31-'Match Data'!K30</f>
        <v>-9</v>
      </c>
      <c r="F31" s="6">
        <v>34.333333333333336</v>
      </c>
      <c r="G31" s="6">
        <v>-22.666666666666664</v>
      </c>
      <c r="H31">
        <v>5</v>
      </c>
      <c r="I31" s="6">
        <v>10.914454277286154</v>
      </c>
      <c r="J31">
        <v>4</v>
      </c>
      <c r="K31">
        <v>3</v>
      </c>
      <c r="L31">
        <v>19</v>
      </c>
    </row>
    <row r="32" spans="1:12" x14ac:dyDescent="0.2">
      <c r="A32">
        <v>16</v>
      </c>
      <c r="B32" t="s">
        <v>64</v>
      </c>
      <c r="C32">
        <f>'Match Data'!I32-'Match Data'!I33</f>
        <v>-1</v>
      </c>
      <c r="D32">
        <f>'Match Data'!J32-'Match Data'!J33</f>
        <v>9</v>
      </c>
      <c r="E32">
        <f>'Match Data'!K32-'Match Data'!K33</f>
        <v>-35</v>
      </c>
      <c r="F32" s="6">
        <v>19.833333333333329</v>
      </c>
      <c r="G32" s="6">
        <v>-10</v>
      </c>
      <c r="H32">
        <v>1</v>
      </c>
      <c r="I32" s="6">
        <v>12.5</v>
      </c>
      <c r="J32">
        <v>-9</v>
      </c>
      <c r="K32">
        <v>15</v>
      </c>
      <c r="L32">
        <v>15</v>
      </c>
    </row>
    <row r="33" spans="1:12" x14ac:dyDescent="0.2">
      <c r="A33">
        <v>16</v>
      </c>
      <c r="B33" t="s">
        <v>165</v>
      </c>
      <c r="C33">
        <f>'Match Data'!I33-'Match Data'!I32</f>
        <v>1</v>
      </c>
      <c r="D33">
        <f>'Match Data'!J33-'Match Data'!J32</f>
        <v>-9</v>
      </c>
      <c r="E33">
        <f>'Match Data'!K33-'Match Data'!K32</f>
        <v>35</v>
      </c>
      <c r="F33" s="6">
        <v>-19.833333333333329</v>
      </c>
      <c r="G33" s="6">
        <v>10</v>
      </c>
      <c r="H33">
        <v>-1</v>
      </c>
      <c r="I33" s="6">
        <v>-12.5</v>
      </c>
      <c r="J33">
        <v>9</v>
      </c>
      <c r="K33">
        <v>-15</v>
      </c>
      <c r="L33">
        <v>-15</v>
      </c>
    </row>
    <row r="34" spans="1:12" x14ac:dyDescent="0.2">
      <c r="A34">
        <v>17</v>
      </c>
      <c r="B34" t="s">
        <v>23</v>
      </c>
      <c r="C34">
        <f>'Match Data'!I34-'Match Data'!I35</f>
        <v>15</v>
      </c>
      <c r="D34">
        <f>'Match Data'!J34-'Match Data'!J35</f>
        <v>3</v>
      </c>
      <c r="E34">
        <f>'Match Data'!K34-'Match Data'!K35</f>
        <v>-14</v>
      </c>
      <c r="F34" s="6">
        <v>26.799999999999997</v>
      </c>
      <c r="G34" s="6">
        <v>-12.9</v>
      </c>
      <c r="H34">
        <v>5</v>
      </c>
      <c r="I34" s="6">
        <v>43.873873873873876</v>
      </c>
      <c r="J34">
        <v>2</v>
      </c>
      <c r="K34">
        <v>64</v>
      </c>
      <c r="L34">
        <v>64</v>
      </c>
    </row>
    <row r="35" spans="1:12" x14ac:dyDescent="0.2">
      <c r="A35">
        <v>17</v>
      </c>
      <c r="B35" t="s">
        <v>124</v>
      </c>
      <c r="C35">
        <f>'Match Data'!I35-'Match Data'!I34</f>
        <v>-15</v>
      </c>
      <c r="D35">
        <f>'Match Data'!J35-'Match Data'!J34</f>
        <v>-3</v>
      </c>
      <c r="E35">
        <f>'Match Data'!K35-'Match Data'!K34</f>
        <v>14</v>
      </c>
      <c r="F35" s="6">
        <v>-26.799999999999997</v>
      </c>
      <c r="G35" s="6">
        <v>12.9</v>
      </c>
      <c r="H35">
        <v>-5</v>
      </c>
      <c r="I35" s="6">
        <v>-43.873873873873876</v>
      </c>
      <c r="J35">
        <v>-2</v>
      </c>
      <c r="K35">
        <v>-64</v>
      </c>
      <c r="L35">
        <v>-64</v>
      </c>
    </row>
    <row r="36" spans="1:12" x14ac:dyDescent="0.2">
      <c r="A36">
        <v>18</v>
      </c>
      <c r="B36" t="s">
        <v>88</v>
      </c>
      <c r="C36">
        <f>'Match Data'!I36-'Match Data'!I37</f>
        <v>7</v>
      </c>
      <c r="D36">
        <f>'Match Data'!J36-'Match Data'!J37</f>
        <v>-3</v>
      </c>
      <c r="E36">
        <f>'Match Data'!K36-'Match Data'!K37</f>
        <v>55</v>
      </c>
      <c r="F36" s="6">
        <v>-98.714285714285722</v>
      </c>
      <c r="G36" s="6">
        <v>49.857142857142861</v>
      </c>
      <c r="H36">
        <v>-6</v>
      </c>
      <c r="I36" s="6">
        <v>-28.893034825870672</v>
      </c>
      <c r="J36">
        <v>-11</v>
      </c>
      <c r="K36">
        <v>65</v>
      </c>
      <c r="L36">
        <v>-46</v>
      </c>
    </row>
    <row r="37" spans="1:12" x14ac:dyDescent="0.2">
      <c r="A37">
        <v>18</v>
      </c>
      <c r="B37" t="s">
        <v>64</v>
      </c>
      <c r="C37">
        <f>'Match Data'!I37-'Match Data'!I36</f>
        <v>-7</v>
      </c>
      <c r="D37">
        <f>'Match Data'!J37-'Match Data'!J36</f>
        <v>3</v>
      </c>
      <c r="E37">
        <f>'Match Data'!K37-'Match Data'!K36</f>
        <v>-55</v>
      </c>
      <c r="F37" s="6">
        <v>98.714285714285722</v>
      </c>
      <c r="G37" s="6">
        <v>-49.857142857142861</v>
      </c>
      <c r="H37">
        <v>6</v>
      </c>
      <c r="I37" s="6">
        <v>28.893034825870672</v>
      </c>
      <c r="J37">
        <v>11</v>
      </c>
      <c r="K37">
        <v>-65</v>
      </c>
      <c r="L37">
        <v>46</v>
      </c>
    </row>
    <row r="38" spans="1:12" x14ac:dyDescent="0.2">
      <c r="A38">
        <v>19</v>
      </c>
      <c r="B38" t="s">
        <v>145</v>
      </c>
      <c r="C38">
        <f>'Match Data'!I38-'Match Data'!I39</f>
        <v>1</v>
      </c>
      <c r="D38">
        <f>'Match Data'!J38-'Match Data'!J39</f>
        <v>-1</v>
      </c>
      <c r="E38">
        <f>'Match Data'!K38-'Match Data'!K39</f>
        <v>4</v>
      </c>
      <c r="F38" s="6">
        <v>9.2000000000000028</v>
      </c>
      <c r="G38" s="6">
        <v>-3</v>
      </c>
      <c r="H38">
        <v>1</v>
      </c>
      <c r="I38" s="6">
        <v>17.962962962962962</v>
      </c>
      <c r="J38">
        <v>23</v>
      </c>
      <c r="K38">
        <v>2</v>
      </c>
      <c r="L38">
        <v>31</v>
      </c>
    </row>
    <row r="39" spans="1:12" x14ac:dyDescent="0.2">
      <c r="A39">
        <v>19</v>
      </c>
      <c r="B39" t="s">
        <v>47</v>
      </c>
      <c r="C39">
        <f>'Match Data'!I39-'Match Data'!I38</f>
        <v>-1</v>
      </c>
      <c r="D39">
        <f>'Match Data'!J39-'Match Data'!J38</f>
        <v>1</v>
      </c>
      <c r="E39">
        <f>'Match Data'!K39-'Match Data'!K38</f>
        <v>-4</v>
      </c>
      <c r="F39" s="6">
        <v>-9.2000000000000028</v>
      </c>
      <c r="G39" s="6">
        <v>3</v>
      </c>
      <c r="H39">
        <v>-1</v>
      </c>
      <c r="I39" s="6">
        <v>-17.962962962962962</v>
      </c>
      <c r="J39">
        <v>-23</v>
      </c>
      <c r="K39">
        <v>-2</v>
      </c>
      <c r="L39">
        <v>-31</v>
      </c>
    </row>
    <row r="40" spans="1:12" x14ac:dyDescent="0.2">
      <c r="A40">
        <v>20</v>
      </c>
      <c r="B40" t="s">
        <v>165</v>
      </c>
      <c r="C40">
        <f>'Match Data'!I40-'Match Data'!I41</f>
        <v>-8</v>
      </c>
      <c r="D40">
        <f>'Match Data'!J40-'Match Data'!J41</f>
        <v>4</v>
      </c>
      <c r="E40">
        <f>'Match Data'!K40-'Match Data'!K41</f>
        <v>4</v>
      </c>
      <c r="F40" s="6">
        <v>-30.999999999999996</v>
      </c>
      <c r="G40" s="6">
        <v>20</v>
      </c>
      <c r="H40">
        <v>-3</v>
      </c>
      <c r="I40" s="6">
        <v>-3.3333333333333144</v>
      </c>
      <c r="J40">
        <v>-5</v>
      </c>
      <c r="K40">
        <v>-4</v>
      </c>
      <c r="L40">
        <v>-4</v>
      </c>
    </row>
    <row r="41" spans="1:12" x14ac:dyDescent="0.2">
      <c r="A41">
        <v>20</v>
      </c>
      <c r="B41" t="s">
        <v>23</v>
      </c>
      <c r="C41">
        <f>'Match Data'!I41-'Match Data'!I40</f>
        <v>8</v>
      </c>
      <c r="D41">
        <f>'Match Data'!J41-'Match Data'!J40</f>
        <v>-4</v>
      </c>
      <c r="E41">
        <f>'Match Data'!K41-'Match Data'!K40</f>
        <v>-4</v>
      </c>
      <c r="F41" s="6">
        <v>30.999999999999996</v>
      </c>
      <c r="G41" s="6">
        <v>-20</v>
      </c>
      <c r="H41">
        <v>3</v>
      </c>
      <c r="I41" s="6">
        <v>3.3333333333333144</v>
      </c>
      <c r="J41">
        <v>5</v>
      </c>
      <c r="K41">
        <v>4</v>
      </c>
      <c r="L41">
        <v>4</v>
      </c>
    </row>
    <row r="42" spans="1:12" x14ac:dyDescent="0.2">
      <c r="A42">
        <v>21</v>
      </c>
      <c r="B42" t="s">
        <v>124</v>
      </c>
      <c r="C42">
        <f>'Match Data'!I42-'Match Data'!I43</f>
        <v>1</v>
      </c>
      <c r="D42">
        <f>'Match Data'!J42-'Match Data'!J43</f>
        <v>-4</v>
      </c>
      <c r="E42">
        <f>'Match Data'!K42-'Match Data'!K43</f>
        <v>21</v>
      </c>
      <c r="F42" s="6">
        <v>0.14285714285714235</v>
      </c>
      <c r="G42" s="6">
        <v>0.2857142857142847</v>
      </c>
      <c r="H42">
        <v>0</v>
      </c>
      <c r="I42" s="6">
        <v>3.2062146892655505</v>
      </c>
      <c r="J42">
        <v>12</v>
      </c>
      <c r="K42">
        <v>1</v>
      </c>
      <c r="L42">
        <v>6</v>
      </c>
    </row>
    <row r="43" spans="1:12" x14ac:dyDescent="0.2">
      <c r="A43">
        <v>21</v>
      </c>
      <c r="B43" t="s">
        <v>104</v>
      </c>
      <c r="C43">
        <f>'Match Data'!I43-'Match Data'!I42</f>
        <v>-1</v>
      </c>
      <c r="D43">
        <f>'Match Data'!J43-'Match Data'!J42</f>
        <v>4</v>
      </c>
      <c r="E43">
        <f>'Match Data'!K43-'Match Data'!K42</f>
        <v>-21</v>
      </c>
      <c r="F43" s="6">
        <v>-0.14285714285714235</v>
      </c>
      <c r="G43" s="6">
        <v>-0.2857142857142847</v>
      </c>
      <c r="H43">
        <v>0</v>
      </c>
      <c r="I43" s="6">
        <v>-3.2062146892655505</v>
      </c>
      <c r="J43">
        <v>-12</v>
      </c>
      <c r="K43">
        <v>-1</v>
      </c>
      <c r="L43">
        <v>-6</v>
      </c>
    </row>
    <row r="44" spans="1:12" x14ac:dyDescent="0.2">
      <c r="A44">
        <v>22</v>
      </c>
      <c r="B44" t="s">
        <v>47</v>
      </c>
      <c r="C44">
        <f>'Match Data'!I44-'Match Data'!I45</f>
        <v>-1</v>
      </c>
      <c r="D44">
        <f>'Match Data'!J44-'Match Data'!J45</f>
        <v>1</v>
      </c>
      <c r="E44">
        <f>'Match Data'!K44-'Match Data'!K45</f>
        <v>-6</v>
      </c>
      <c r="F44" s="6">
        <v>-0.5</v>
      </c>
      <c r="G44" s="6">
        <v>0</v>
      </c>
      <c r="H44">
        <v>0</v>
      </c>
      <c r="I44" s="6">
        <v>-3.3333333333333286</v>
      </c>
      <c r="J44">
        <v>-3</v>
      </c>
      <c r="K44">
        <v>-4</v>
      </c>
      <c r="L44">
        <v>-4</v>
      </c>
    </row>
    <row r="45" spans="1:12" x14ac:dyDescent="0.2">
      <c r="A45">
        <v>22</v>
      </c>
      <c r="B45" t="s">
        <v>64</v>
      </c>
      <c r="C45">
        <f>'Match Data'!I45-'Match Data'!I44</f>
        <v>1</v>
      </c>
      <c r="D45">
        <f>'Match Data'!J45-'Match Data'!J44</f>
        <v>-1</v>
      </c>
      <c r="E45">
        <f>'Match Data'!K45-'Match Data'!K44</f>
        <v>6</v>
      </c>
      <c r="F45" s="6">
        <v>0.5</v>
      </c>
      <c r="G45" s="6">
        <v>0</v>
      </c>
      <c r="H45">
        <v>0</v>
      </c>
      <c r="I45" s="6">
        <v>3.3333333333333286</v>
      </c>
      <c r="J45">
        <v>3</v>
      </c>
      <c r="K45">
        <v>4</v>
      </c>
      <c r="L45">
        <v>4</v>
      </c>
    </row>
    <row r="46" spans="1:12" x14ac:dyDescent="0.2">
      <c r="A46">
        <v>23</v>
      </c>
      <c r="B46" t="s">
        <v>104</v>
      </c>
      <c r="C46">
        <f>'Match Data'!I46-'Match Data'!I47</f>
        <v>-3</v>
      </c>
      <c r="D46">
        <f>'Match Data'!J46-'Match Data'!J47</f>
        <v>0</v>
      </c>
      <c r="E46">
        <f>'Match Data'!K46-'Match Data'!K47</f>
        <v>-19</v>
      </c>
      <c r="F46" s="6">
        <v>-3.1000000000000014</v>
      </c>
      <c r="G46" s="6">
        <v>-0.10000000000000142</v>
      </c>
      <c r="H46">
        <v>0</v>
      </c>
      <c r="I46" s="6">
        <v>-28.365992414664987</v>
      </c>
      <c r="J46">
        <v>-12</v>
      </c>
      <c r="K46">
        <v>-31</v>
      </c>
      <c r="L46">
        <v>-31</v>
      </c>
    </row>
    <row r="47" spans="1:12" x14ac:dyDescent="0.2">
      <c r="A47">
        <v>23</v>
      </c>
      <c r="B47" t="s">
        <v>165</v>
      </c>
      <c r="C47">
        <f>'Match Data'!I47-'Match Data'!I46</f>
        <v>3</v>
      </c>
      <c r="D47">
        <f>'Match Data'!J47-'Match Data'!J46</f>
        <v>0</v>
      </c>
      <c r="E47">
        <f>'Match Data'!K47-'Match Data'!K46</f>
        <v>19</v>
      </c>
      <c r="F47" s="6">
        <v>3.1000000000000014</v>
      </c>
      <c r="G47" s="6">
        <v>0.10000000000000142</v>
      </c>
      <c r="H47">
        <v>0</v>
      </c>
      <c r="I47" s="6">
        <v>28.365992414664987</v>
      </c>
      <c r="J47">
        <v>12</v>
      </c>
      <c r="K47">
        <v>31</v>
      </c>
      <c r="L47">
        <v>31</v>
      </c>
    </row>
    <row r="48" spans="1:12" x14ac:dyDescent="0.2">
      <c r="A48">
        <v>24</v>
      </c>
      <c r="B48" t="s">
        <v>145</v>
      </c>
      <c r="C48">
        <f>'Match Data'!I48-'Match Data'!I49</f>
        <v>0</v>
      </c>
      <c r="D48">
        <f>'Match Data'!J48-'Match Data'!J49</f>
        <v>-1</v>
      </c>
      <c r="E48">
        <f>'Match Data'!K48-'Match Data'!K49</f>
        <v>4</v>
      </c>
      <c r="F48" s="6">
        <v>-15.774999999999999</v>
      </c>
      <c r="G48" s="6">
        <v>8.6000000000000014</v>
      </c>
      <c r="H48">
        <v>-3</v>
      </c>
      <c r="I48" s="6">
        <v>-4.5903954802259932</v>
      </c>
      <c r="J48">
        <v>-5</v>
      </c>
      <c r="K48">
        <v>-2</v>
      </c>
      <c r="L48">
        <v>-8</v>
      </c>
    </row>
    <row r="49" spans="1:12" x14ac:dyDescent="0.2">
      <c r="A49">
        <v>24</v>
      </c>
      <c r="B49" t="s">
        <v>23</v>
      </c>
      <c r="C49">
        <f>'Match Data'!I49-'Match Data'!I48</f>
        <v>0</v>
      </c>
      <c r="D49">
        <f>'Match Data'!J49-'Match Data'!J48</f>
        <v>1</v>
      </c>
      <c r="E49">
        <f>'Match Data'!K49-'Match Data'!K48</f>
        <v>-4</v>
      </c>
      <c r="F49" s="6">
        <v>15.774999999999999</v>
      </c>
      <c r="G49" s="6">
        <v>-8.6000000000000014</v>
      </c>
      <c r="H49">
        <v>3</v>
      </c>
      <c r="I49" s="6">
        <v>4.5903954802259932</v>
      </c>
      <c r="J49">
        <v>5</v>
      </c>
      <c r="K49">
        <v>2</v>
      </c>
      <c r="L49">
        <v>8</v>
      </c>
    </row>
    <row r="50" spans="1:12" x14ac:dyDescent="0.2">
      <c r="A50">
        <v>25</v>
      </c>
      <c r="B50" t="s">
        <v>165</v>
      </c>
      <c r="C50">
        <f>'Match Data'!I50-'Match Data'!I51</f>
        <v>2</v>
      </c>
      <c r="D50">
        <f>'Match Data'!J50-'Match Data'!J51</f>
        <v>-2</v>
      </c>
      <c r="E50">
        <f>'Match Data'!K50-'Match Data'!K51</f>
        <v>17</v>
      </c>
      <c r="F50" s="6">
        <v>10.1</v>
      </c>
      <c r="G50" s="6">
        <v>-8.4</v>
      </c>
      <c r="H50">
        <v>4</v>
      </c>
      <c r="I50" s="6">
        <v>7.4137931034482847</v>
      </c>
      <c r="J50">
        <v>-3</v>
      </c>
      <c r="K50">
        <v>13</v>
      </c>
      <c r="L50">
        <v>13</v>
      </c>
    </row>
    <row r="51" spans="1:12" x14ac:dyDescent="0.2">
      <c r="A51">
        <v>25</v>
      </c>
      <c r="B51" t="s">
        <v>64</v>
      </c>
      <c r="C51">
        <f>'Match Data'!I51-'Match Data'!I50</f>
        <v>-2</v>
      </c>
      <c r="D51">
        <f>'Match Data'!J51-'Match Data'!J50</f>
        <v>2</v>
      </c>
      <c r="E51">
        <f>'Match Data'!K51-'Match Data'!K50</f>
        <v>-17</v>
      </c>
      <c r="F51" s="6">
        <v>-10.1</v>
      </c>
      <c r="G51" s="6">
        <v>8.4</v>
      </c>
      <c r="H51">
        <v>-4</v>
      </c>
      <c r="I51" s="6">
        <v>-7.4137931034482847</v>
      </c>
      <c r="J51">
        <v>3</v>
      </c>
      <c r="K51">
        <v>-13</v>
      </c>
      <c r="L51">
        <v>-13</v>
      </c>
    </row>
    <row r="52" spans="1:12" x14ac:dyDescent="0.2">
      <c r="A52">
        <v>26</v>
      </c>
      <c r="B52" t="s">
        <v>47</v>
      </c>
      <c r="C52">
        <f>'Match Data'!I52-'Match Data'!I53</f>
        <v>3</v>
      </c>
      <c r="D52">
        <f>'Match Data'!J52-'Match Data'!J53</f>
        <v>7</v>
      </c>
      <c r="E52">
        <f>'Match Data'!K52-'Match Data'!K53</f>
        <v>1</v>
      </c>
      <c r="F52" s="6">
        <v>36.527777777777779</v>
      </c>
      <c r="G52" s="6">
        <v>-16.666666666666664</v>
      </c>
      <c r="H52">
        <v>5</v>
      </c>
      <c r="I52" s="6">
        <v>45.833333333333343</v>
      </c>
      <c r="J52">
        <v>8</v>
      </c>
      <c r="K52">
        <v>55</v>
      </c>
      <c r="L52">
        <v>55</v>
      </c>
    </row>
    <row r="53" spans="1:12" x14ac:dyDescent="0.2">
      <c r="A53">
        <v>26</v>
      </c>
      <c r="B53" t="s">
        <v>88</v>
      </c>
      <c r="C53">
        <f>'Match Data'!I53-'Match Data'!I52</f>
        <v>-3</v>
      </c>
      <c r="D53">
        <f>'Match Data'!J53-'Match Data'!J52</f>
        <v>-7</v>
      </c>
      <c r="E53">
        <f>'Match Data'!K53-'Match Data'!K52</f>
        <v>-1</v>
      </c>
      <c r="F53" s="6">
        <v>-36.527777777777779</v>
      </c>
      <c r="G53" s="6">
        <v>16.666666666666664</v>
      </c>
      <c r="H53">
        <v>-5</v>
      </c>
      <c r="I53" s="6">
        <v>-45.833333333333343</v>
      </c>
      <c r="J53">
        <v>-8</v>
      </c>
      <c r="K53">
        <v>-55</v>
      </c>
      <c r="L53">
        <v>-55</v>
      </c>
    </row>
    <row r="54" spans="1:12" x14ac:dyDescent="0.2">
      <c r="A54">
        <v>27</v>
      </c>
      <c r="B54" t="s">
        <v>23</v>
      </c>
      <c r="C54">
        <f>'Match Data'!I54-'Match Data'!I55</f>
        <v>-2</v>
      </c>
      <c r="D54">
        <f>'Match Data'!J54-'Match Data'!J55</f>
        <v>3</v>
      </c>
      <c r="E54">
        <f>'Match Data'!K54-'Match Data'!K55</f>
        <v>-11</v>
      </c>
      <c r="F54" s="6">
        <v>-51.2</v>
      </c>
      <c r="G54" s="6">
        <v>35</v>
      </c>
      <c r="H54">
        <v>-3</v>
      </c>
      <c r="I54" s="6">
        <v>-3.2344632768361521</v>
      </c>
      <c r="J54">
        <v>-5</v>
      </c>
      <c r="K54">
        <v>-1</v>
      </c>
      <c r="L54">
        <v>-6</v>
      </c>
    </row>
    <row r="55" spans="1:12" x14ac:dyDescent="0.2">
      <c r="A55">
        <v>27</v>
      </c>
      <c r="B55" t="s">
        <v>104</v>
      </c>
      <c r="C55">
        <f>'Match Data'!I55-'Match Data'!I54</f>
        <v>2</v>
      </c>
      <c r="D55">
        <f>'Match Data'!J55-'Match Data'!J54</f>
        <v>-3</v>
      </c>
      <c r="E55">
        <f>'Match Data'!K55-'Match Data'!K54</f>
        <v>11</v>
      </c>
      <c r="F55" s="6">
        <v>51.2</v>
      </c>
      <c r="G55" s="6">
        <v>-35</v>
      </c>
      <c r="H55">
        <v>3</v>
      </c>
      <c r="I55" s="6">
        <v>3.2344632768361521</v>
      </c>
      <c r="J55">
        <v>5</v>
      </c>
      <c r="K55">
        <v>1</v>
      </c>
      <c r="L55">
        <v>6</v>
      </c>
    </row>
    <row r="56" spans="1:12" x14ac:dyDescent="0.2">
      <c r="A56">
        <v>28</v>
      </c>
      <c r="B56" t="s">
        <v>124</v>
      </c>
      <c r="C56">
        <f>'Match Data'!I56-'Match Data'!I57</f>
        <v>-6</v>
      </c>
      <c r="D56">
        <f>'Match Data'!J56-'Match Data'!J57</f>
        <v>0</v>
      </c>
      <c r="E56">
        <f>'Match Data'!K56-'Match Data'!K57</f>
        <v>13</v>
      </c>
      <c r="F56" s="6">
        <v>1.7619047619047592</v>
      </c>
      <c r="G56" s="6">
        <v>-2.8571428571428577</v>
      </c>
      <c r="H56">
        <v>1</v>
      </c>
      <c r="I56" s="6">
        <v>-9.1666666666666572</v>
      </c>
      <c r="J56">
        <v>4</v>
      </c>
      <c r="K56">
        <v>-11</v>
      </c>
      <c r="L56">
        <v>-11</v>
      </c>
    </row>
    <row r="57" spans="1:12" x14ac:dyDescent="0.2">
      <c r="A57">
        <v>28</v>
      </c>
      <c r="B57" t="s">
        <v>165</v>
      </c>
      <c r="C57">
        <f>'Match Data'!I57-'Match Data'!I56</f>
        <v>6</v>
      </c>
      <c r="D57">
        <f>'Match Data'!J57-'Match Data'!J56</f>
        <v>0</v>
      </c>
      <c r="E57">
        <f>'Match Data'!K57-'Match Data'!K56</f>
        <v>-13</v>
      </c>
      <c r="F57" s="6">
        <v>-1.7619047619047592</v>
      </c>
      <c r="G57" s="6">
        <v>2.8571428571428577</v>
      </c>
      <c r="H57">
        <v>-1</v>
      </c>
      <c r="I57" s="6">
        <v>9.1666666666666572</v>
      </c>
      <c r="J57">
        <v>-4</v>
      </c>
      <c r="K57">
        <v>11</v>
      </c>
      <c r="L57">
        <v>11</v>
      </c>
    </row>
    <row r="58" spans="1:12" x14ac:dyDescent="0.2">
      <c r="A58">
        <v>29</v>
      </c>
      <c r="B58" t="s">
        <v>145</v>
      </c>
      <c r="C58">
        <f>'Match Data'!I58-'Match Data'!I59</f>
        <v>-6</v>
      </c>
      <c r="D58">
        <f>'Match Data'!J58-'Match Data'!J59</f>
        <v>3</v>
      </c>
      <c r="E58">
        <f>'Match Data'!K58-'Match Data'!K59</f>
        <v>5</v>
      </c>
      <c r="F58" s="6">
        <v>-0.25</v>
      </c>
      <c r="G58" s="6">
        <v>-1.25</v>
      </c>
      <c r="H58">
        <v>0</v>
      </c>
      <c r="I58" s="6">
        <v>-7.2101449275362484</v>
      </c>
      <c r="J58">
        <v>-5</v>
      </c>
      <c r="K58">
        <v>-1</v>
      </c>
      <c r="L58">
        <v>-13</v>
      </c>
    </row>
    <row r="59" spans="1:12" x14ac:dyDescent="0.2">
      <c r="A59">
        <v>29</v>
      </c>
      <c r="B59" t="s">
        <v>88</v>
      </c>
      <c r="C59">
        <f>'Match Data'!I59-'Match Data'!I58</f>
        <v>6</v>
      </c>
      <c r="D59">
        <f>'Match Data'!J59-'Match Data'!J58</f>
        <v>-3</v>
      </c>
      <c r="E59">
        <f>'Match Data'!K59-'Match Data'!K58</f>
        <v>-5</v>
      </c>
      <c r="F59" s="6">
        <v>0.25</v>
      </c>
      <c r="G59" s="6">
        <v>1.25</v>
      </c>
      <c r="H59">
        <v>0</v>
      </c>
      <c r="I59" s="6">
        <v>7.2101449275362484</v>
      </c>
      <c r="J59">
        <v>5</v>
      </c>
      <c r="K59">
        <v>1</v>
      </c>
      <c r="L59">
        <v>13</v>
      </c>
    </row>
    <row r="60" spans="1:12" x14ac:dyDescent="0.2">
      <c r="A60">
        <v>30</v>
      </c>
      <c r="B60" t="s">
        <v>23</v>
      </c>
      <c r="C60">
        <f>'Match Data'!I60-'Match Data'!I61</f>
        <v>-1</v>
      </c>
      <c r="D60">
        <f>'Match Data'!J60-'Match Data'!J61</f>
        <v>3</v>
      </c>
      <c r="E60">
        <f>'Match Data'!K60-'Match Data'!K61</f>
        <v>-1</v>
      </c>
      <c r="F60" s="6">
        <v>13.149999999999999</v>
      </c>
      <c r="G60" s="6">
        <v>-6</v>
      </c>
      <c r="H60">
        <v>1</v>
      </c>
      <c r="I60" s="6">
        <v>10.833333333333343</v>
      </c>
      <c r="J60">
        <v>1</v>
      </c>
      <c r="K60">
        <v>13</v>
      </c>
      <c r="L60">
        <v>13</v>
      </c>
    </row>
    <row r="61" spans="1:12" x14ac:dyDescent="0.2">
      <c r="A61">
        <v>30</v>
      </c>
      <c r="B61" t="s">
        <v>47</v>
      </c>
      <c r="C61">
        <f>'Match Data'!I61-'Match Data'!I60</f>
        <v>1</v>
      </c>
      <c r="D61">
        <f>'Match Data'!J61-'Match Data'!J60</f>
        <v>-3</v>
      </c>
      <c r="E61">
        <f>'Match Data'!K61-'Match Data'!K60</f>
        <v>1</v>
      </c>
      <c r="F61" s="6">
        <v>-13.149999999999999</v>
      </c>
      <c r="G61" s="6">
        <v>6</v>
      </c>
      <c r="H61">
        <v>-1</v>
      </c>
      <c r="I61" s="6">
        <v>-10.833333333333343</v>
      </c>
      <c r="J61">
        <v>-1</v>
      </c>
      <c r="K61">
        <v>-13</v>
      </c>
      <c r="L61">
        <v>-13</v>
      </c>
    </row>
    <row r="62" spans="1:12" x14ac:dyDescent="0.2">
      <c r="A62">
        <v>31</v>
      </c>
      <c r="B62" t="s">
        <v>145</v>
      </c>
      <c r="C62">
        <f>'Match Data'!I62-'Match Data'!I63</f>
        <v>-3</v>
      </c>
      <c r="D62">
        <f>'Match Data'!J62-'Match Data'!J63</f>
        <v>8</v>
      </c>
      <c r="E62">
        <f>'Match Data'!K62-'Match Data'!K63</f>
        <v>-22</v>
      </c>
      <c r="F62" s="6">
        <v>2</v>
      </c>
      <c r="G62" s="6">
        <v>0</v>
      </c>
      <c r="H62">
        <v>0</v>
      </c>
      <c r="I62" s="6">
        <v>11.666666666666671</v>
      </c>
      <c r="J62">
        <v>0</v>
      </c>
      <c r="K62">
        <v>14</v>
      </c>
      <c r="L62">
        <v>14</v>
      </c>
    </row>
    <row r="63" spans="1:12" x14ac:dyDescent="0.2">
      <c r="A63">
        <v>31</v>
      </c>
      <c r="B63" t="s">
        <v>104</v>
      </c>
      <c r="C63">
        <f>'Match Data'!I63-'Match Data'!I62</f>
        <v>3</v>
      </c>
      <c r="D63">
        <f>'Match Data'!J63-'Match Data'!J62</f>
        <v>-8</v>
      </c>
      <c r="E63">
        <f>'Match Data'!K63-'Match Data'!K62</f>
        <v>22</v>
      </c>
      <c r="F63" s="6">
        <v>-2</v>
      </c>
      <c r="G63" s="6">
        <v>0</v>
      </c>
      <c r="H63">
        <v>0</v>
      </c>
      <c r="I63" s="6">
        <v>-11.666666666666671</v>
      </c>
      <c r="J63">
        <v>0</v>
      </c>
      <c r="K63">
        <v>-14</v>
      </c>
      <c r="L63">
        <v>-14</v>
      </c>
    </row>
    <row r="64" spans="1:12" x14ac:dyDescent="0.2">
      <c r="A64">
        <v>32</v>
      </c>
      <c r="B64" t="s">
        <v>47</v>
      </c>
      <c r="C64">
        <f>'Match Data'!I64-'Match Data'!I65</f>
        <v>7</v>
      </c>
      <c r="D64">
        <f>'Match Data'!J64-'Match Data'!J65</f>
        <v>1</v>
      </c>
      <c r="E64">
        <f>'Match Data'!K64-'Match Data'!K65</f>
        <v>16</v>
      </c>
      <c r="F64" s="6">
        <v>3.466666666666665</v>
      </c>
      <c r="G64" s="6">
        <v>-2.7666666666666675</v>
      </c>
      <c r="H64">
        <v>-1</v>
      </c>
      <c r="I64" s="6">
        <v>-12.486515641855448</v>
      </c>
      <c r="J64">
        <v>-18</v>
      </c>
      <c r="K64">
        <v>50</v>
      </c>
      <c r="L64">
        <v>4</v>
      </c>
    </row>
    <row r="65" spans="1:12" x14ac:dyDescent="0.2">
      <c r="A65">
        <v>32</v>
      </c>
      <c r="B65" t="s">
        <v>124</v>
      </c>
      <c r="C65">
        <f>'Match Data'!I65-'Match Data'!I64</f>
        <v>-7</v>
      </c>
      <c r="D65">
        <f>'Match Data'!J65-'Match Data'!J64</f>
        <v>-1</v>
      </c>
      <c r="E65">
        <f>'Match Data'!K65-'Match Data'!K64</f>
        <v>-16</v>
      </c>
      <c r="F65" s="6">
        <v>-3.466666666666665</v>
      </c>
      <c r="G65" s="6">
        <v>2.7666666666666675</v>
      </c>
      <c r="H65">
        <v>1</v>
      </c>
      <c r="I65" s="6">
        <v>12.486515641855448</v>
      </c>
      <c r="J65">
        <v>18</v>
      </c>
      <c r="K65">
        <v>-50</v>
      </c>
      <c r="L65">
        <v>-4</v>
      </c>
    </row>
    <row r="66" spans="1:12" x14ac:dyDescent="0.2">
      <c r="A66">
        <v>33</v>
      </c>
      <c r="B66" t="s">
        <v>88</v>
      </c>
      <c r="C66">
        <f>'Match Data'!I66-'Match Data'!I67</f>
        <v>3</v>
      </c>
      <c r="D66">
        <f>'Match Data'!J66-'Match Data'!J67</f>
        <v>0</v>
      </c>
      <c r="E66">
        <f>'Match Data'!K66-'Match Data'!K67</f>
        <v>-9</v>
      </c>
      <c r="F66" s="6">
        <v>9.6000000000000014</v>
      </c>
      <c r="G66" s="6">
        <v>-2.5</v>
      </c>
      <c r="H66">
        <v>1</v>
      </c>
      <c r="I66" s="6">
        <v>22.311320754716974</v>
      </c>
      <c r="J66">
        <v>-2</v>
      </c>
      <c r="K66">
        <v>3</v>
      </c>
      <c r="L66">
        <v>36</v>
      </c>
    </row>
    <row r="67" spans="1:12" x14ac:dyDescent="0.2">
      <c r="A67">
        <v>33</v>
      </c>
      <c r="B67" t="s">
        <v>23</v>
      </c>
      <c r="C67">
        <f>'Match Data'!I67-'Match Data'!I66</f>
        <v>-3</v>
      </c>
      <c r="D67">
        <f>'Match Data'!J67-'Match Data'!J66</f>
        <v>0</v>
      </c>
      <c r="E67">
        <f>'Match Data'!K67-'Match Data'!K66</f>
        <v>9</v>
      </c>
      <c r="F67" s="6">
        <v>-9.6000000000000014</v>
      </c>
      <c r="G67" s="6">
        <v>2.5</v>
      </c>
      <c r="H67">
        <v>-1</v>
      </c>
      <c r="I67" s="6">
        <v>-22.311320754716974</v>
      </c>
      <c r="J67">
        <v>2</v>
      </c>
      <c r="K67">
        <v>-3</v>
      </c>
      <c r="L67">
        <v>-36</v>
      </c>
    </row>
    <row r="68" spans="1:12" x14ac:dyDescent="0.2">
      <c r="A68">
        <v>34</v>
      </c>
      <c r="B68" t="s">
        <v>64</v>
      </c>
      <c r="C68">
        <f>'Match Data'!I68-'Match Data'!I69</f>
        <v>-3</v>
      </c>
      <c r="D68">
        <f>'Match Data'!J68-'Match Data'!J69</f>
        <v>0</v>
      </c>
      <c r="E68">
        <f>'Match Data'!K68-'Match Data'!K69</f>
        <v>10</v>
      </c>
      <c r="F68" s="6">
        <v>-15</v>
      </c>
      <c r="G68" s="6">
        <v>8.5</v>
      </c>
      <c r="H68">
        <v>-2</v>
      </c>
      <c r="I68" s="6">
        <v>-9.3859649122806843</v>
      </c>
      <c r="J68">
        <v>-2</v>
      </c>
      <c r="K68">
        <v>-2</v>
      </c>
      <c r="L68">
        <v>-17</v>
      </c>
    </row>
    <row r="69" spans="1:12" x14ac:dyDescent="0.2">
      <c r="A69">
        <v>34</v>
      </c>
      <c r="B69" t="s">
        <v>104</v>
      </c>
      <c r="C69">
        <f>'Match Data'!I69-'Match Data'!I68</f>
        <v>3</v>
      </c>
      <c r="D69">
        <f>'Match Data'!J69-'Match Data'!J68</f>
        <v>0</v>
      </c>
      <c r="E69">
        <f>'Match Data'!K69-'Match Data'!K68</f>
        <v>-10</v>
      </c>
      <c r="F69" s="6">
        <v>15</v>
      </c>
      <c r="G69" s="6">
        <v>-8.5</v>
      </c>
      <c r="H69">
        <v>2</v>
      </c>
      <c r="I69" s="6">
        <v>9.3859649122806843</v>
      </c>
      <c r="J69">
        <v>2</v>
      </c>
      <c r="K69">
        <v>2</v>
      </c>
      <c r="L69">
        <v>17</v>
      </c>
    </row>
    <row r="70" spans="1:12" x14ac:dyDescent="0.2">
      <c r="A70">
        <v>35</v>
      </c>
      <c r="B70" t="s">
        <v>23</v>
      </c>
      <c r="C70">
        <f>'Match Data'!I70-'Match Data'!I71</f>
        <v>-3</v>
      </c>
      <c r="D70">
        <f>'Match Data'!J70-'Match Data'!J71</f>
        <v>5</v>
      </c>
      <c r="E70">
        <f>'Match Data'!K70-'Match Data'!K71</f>
        <v>-17</v>
      </c>
      <c r="F70" s="6">
        <v>17.888888888888889</v>
      </c>
      <c r="G70" s="6">
        <v>-13.666666666666666</v>
      </c>
      <c r="H70">
        <v>5</v>
      </c>
      <c r="I70" s="6">
        <v>12.685185185185176</v>
      </c>
      <c r="J70">
        <v>-2</v>
      </c>
      <c r="K70">
        <v>1</v>
      </c>
      <c r="L70">
        <v>22</v>
      </c>
    </row>
    <row r="71" spans="1:12" x14ac:dyDescent="0.2">
      <c r="A71">
        <v>35</v>
      </c>
      <c r="B71" t="s">
        <v>145</v>
      </c>
      <c r="C71">
        <f>'Match Data'!I71-'Match Data'!I70</f>
        <v>3</v>
      </c>
      <c r="D71">
        <f>'Match Data'!J71-'Match Data'!J70</f>
        <v>-5</v>
      </c>
      <c r="E71">
        <f>'Match Data'!K71-'Match Data'!K70</f>
        <v>17</v>
      </c>
      <c r="F71" s="6">
        <v>-17.888888888888889</v>
      </c>
      <c r="G71" s="6">
        <v>13.666666666666666</v>
      </c>
      <c r="H71">
        <v>-5</v>
      </c>
      <c r="I71" s="6">
        <v>-12.685185185185176</v>
      </c>
      <c r="J71">
        <v>2</v>
      </c>
      <c r="K71">
        <v>-1</v>
      </c>
      <c r="L71">
        <v>-22</v>
      </c>
    </row>
    <row r="72" spans="1:12" x14ac:dyDescent="0.2">
      <c r="A72">
        <v>36</v>
      </c>
      <c r="B72" t="s">
        <v>165</v>
      </c>
      <c r="C72">
        <f>'Match Data'!I72-'Match Data'!I73</f>
        <v>-2</v>
      </c>
      <c r="D72">
        <f>'Match Data'!J72-'Match Data'!J73</f>
        <v>1</v>
      </c>
      <c r="E72">
        <f>'Match Data'!K72-'Match Data'!K73</f>
        <v>3</v>
      </c>
      <c r="F72" s="6">
        <v>22.066666666666663</v>
      </c>
      <c r="G72" s="6">
        <v>-15.666666666666664</v>
      </c>
      <c r="H72">
        <v>2</v>
      </c>
      <c r="I72" s="6">
        <v>1.9817927170868188</v>
      </c>
      <c r="J72">
        <v>1</v>
      </c>
      <c r="K72">
        <v>1</v>
      </c>
      <c r="L72">
        <v>4</v>
      </c>
    </row>
    <row r="73" spans="1:12" x14ac:dyDescent="0.2">
      <c r="A73">
        <v>36</v>
      </c>
      <c r="B73" t="s">
        <v>47</v>
      </c>
      <c r="C73">
        <f>'Match Data'!I73-'Match Data'!I72</f>
        <v>2</v>
      </c>
      <c r="D73">
        <f>'Match Data'!J73-'Match Data'!J72</f>
        <v>-1</v>
      </c>
      <c r="E73">
        <f>'Match Data'!K73-'Match Data'!K72</f>
        <v>-3</v>
      </c>
      <c r="F73" s="6">
        <v>-22.066666666666663</v>
      </c>
      <c r="G73" s="6">
        <v>15.666666666666664</v>
      </c>
      <c r="H73">
        <v>-2</v>
      </c>
      <c r="I73" s="6">
        <v>-1.9817927170868188</v>
      </c>
      <c r="J73">
        <v>-1</v>
      </c>
      <c r="K73">
        <v>-1</v>
      </c>
      <c r="L73">
        <v>-4</v>
      </c>
    </row>
    <row r="74" spans="1:12" x14ac:dyDescent="0.2">
      <c r="A74">
        <v>37</v>
      </c>
      <c r="B74" t="s">
        <v>104</v>
      </c>
      <c r="C74">
        <f>'Match Data'!I74-'Match Data'!I75</f>
        <v>-3</v>
      </c>
      <c r="D74">
        <f>'Match Data'!J74-'Match Data'!J75</f>
        <v>2</v>
      </c>
      <c r="E74">
        <f>'Match Data'!K74-'Match Data'!K75</f>
        <v>13</v>
      </c>
      <c r="F74" s="6">
        <v>17.25</v>
      </c>
      <c r="G74" s="6">
        <v>-10</v>
      </c>
      <c r="H74">
        <v>2</v>
      </c>
      <c r="I74" s="6">
        <v>10.833333333333343</v>
      </c>
      <c r="J74">
        <v>11</v>
      </c>
      <c r="K74">
        <v>13</v>
      </c>
      <c r="L74">
        <v>13</v>
      </c>
    </row>
    <row r="75" spans="1:12" x14ac:dyDescent="0.2">
      <c r="A75">
        <v>37</v>
      </c>
      <c r="B75" t="s">
        <v>88</v>
      </c>
      <c r="C75">
        <f>'Match Data'!I75-'Match Data'!I74</f>
        <v>3</v>
      </c>
      <c r="D75">
        <f>'Match Data'!J75-'Match Data'!J74</f>
        <v>-2</v>
      </c>
      <c r="E75">
        <f>'Match Data'!K75-'Match Data'!K74</f>
        <v>-13</v>
      </c>
      <c r="F75" s="6">
        <v>-17.25</v>
      </c>
      <c r="G75" s="6">
        <v>10</v>
      </c>
      <c r="H75">
        <v>-2</v>
      </c>
      <c r="I75" s="6">
        <v>-10.833333333333343</v>
      </c>
      <c r="J75">
        <v>-11</v>
      </c>
      <c r="K75">
        <v>-13</v>
      </c>
      <c r="L75">
        <v>-13</v>
      </c>
    </row>
    <row r="76" spans="1:12" x14ac:dyDescent="0.2">
      <c r="A76">
        <v>38</v>
      </c>
      <c r="B76" t="s">
        <v>64</v>
      </c>
      <c r="C76">
        <f>'Match Data'!I76-'Match Data'!I77</f>
        <v>-3</v>
      </c>
      <c r="D76">
        <f>'Match Data'!J76-'Match Data'!J77</f>
        <v>5</v>
      </c>
      <c r="E76">
        <f>'Match Data'!K76-'Match Data'!K77</f>
        <v>-15</v>
      </c>
      <c r="F76" s="6">
        <v>21.861111111111111</v>
      </c>
      <c r="G76" s="6">
        <v>-14.666666666666666</v>
      </c>
      <c r="H76">
        <v>5</v>
      </c>
      <c r="I76" s="6">
        <v>11.726190476190482</v>
      </c>
      <c r="J76">
        <v>-5</v>
      </c>
      <c r="K76">
        <v>3</v>
      </c>
      <c r="L76">
        <v>20</v>
      </c>
    </row>
    <row r="77" spans="1:12" x14ac:dyDescent="0.2">
      <c r="A77">
        <v>38</v>
      </c>
      <c r="B77" t="s">
        <v>124</v>
      </c>
      <c r="C77">
        <f>'Match Data'!I77-'Match Data'!I76</f>
        <v>3</v>
      </c>
      <c r="D77">
        <f>'Match Data'!J77-'Match Data'!J76</f>
        <v>-5</v>
      </c>
      <c r="E77">
        <f>'Match Data'!K77-'Match Data'!K76</f>
        <v>15</v>
      </c>
      <c r="F77" s="6">
        <v>-21.861111111111111</v>
      </c>
      <c r="G77" s="6">
        <v>14.666666666666666</v>
      </c>
      <c r="H77">
        <v>-5</v>
      </c>
      <c r="I77" s="6">
        <v>-11.726190476190482</v>
      </c>
      <c r="J77">
        <v>5</v>
      </c>
      <c r="K77">
        <v>-3</v>
      </c>
      <c r="L77">
        <v>-20</v>
      </c>
    </row>
    <row r="78" spans="1:12" x14ac:dyDescent="0.2">
      <c r="A78">
        <v>39</v>
      </c>
      <c r="B78" t="s">
        <v>165</v>
      </c>
      <c r="C78">
        <f>'Match Data'!I78-'Match Data'!I79</f>
        <v>1</v>
      </c>
      <c r="D78">
        <f>'Match Data'!J78-'Match Data'!J79</f>
        <v>0</v>
      </c>
      <c r="E78">
        <f>'Match Data'!K78-'Match Data'!K79</f>
        <v>1</v>
      </c>
      <c r="F78" s="6">
        <v>-8.9</v>
      </c>
      <c r="G78" s="6">
        <v>8</v>
      </c>
      <c r="H78">
        <v>-4</v>
      </c>
      <c r="I78" s="6">
        <v>4.1666666666666572</v>
      </c>
      <c r="J78">
        <v>0</v>
      </c>
      <c r="K78">
        <v>5</v>
      </c>
      <c r="L78">
        <v>5</v>
      </c>
    </row>
    <row r="79" spans="1:12" x14ac:dyDescent="0.2">
      <c r="A79">
        <v>39</v>
      </c>
      <c r="B79" t="s">
        <v>145</v>
      </c>
      <c r="C79">
        <f>'Match Data'!I79-'Match Data'!I78</f>
        <v>-1</v>
      </c>
      <c r="D79">
        <f>'Match Data'!J79-'Match Data'!J78</f>
        <v>0</v>
      </c>
      <c r="E79">
        <f>'Match Data'!K79-'Match Data'!K78</f>
        <v>-1</v>
      </c>
      <c r="F79" s="6">
        <v>8.9</v>
      </c>
      <c r="G79" s="6">
        <v>-8</v>
      </c>
      <c r="H79">
        <v>4</v>
      </c>
      <c r="I79" s="6">
        <v>-4.1666666666666572</v>
      </c>
      <c r="J79">
        <v>0</v>
      </c>
      <c r="K79">
        <v>-5</v>
      </c>
      <c r="L79">
        <v>-5</v>
      </c>
    </row>
    <row r="80" spans="1:12" x14ac:dyDescent="0.2">
      <c r="A80">
        <v>40</v>
      </c>
      <c r="B80" t="s">
        <v>124</v>
      </c>
      <c r="C80">
        <f>'Match Data'!I80-'Match Data'!I81</f>
        <v>0</v>
      </c>
      <c r="D80">
        <f>'Match Data'!J80-'Match Data'!J81</f>
        <v>2</v>
      </c>
      <c r="E80">
        <f>'Match Data'!K80-'Match Data'!K81</f>
        <v>3</v>
      </c>
      <c r="F80" s="6">
        <v>-0.67857142857142705</v>
      </c>
      <c r="G80" s="6">
        <v>2.1428571428571423</v>
      </c>
      <c r="H80">
        <v>-1</v>
      </c>
      <c r="I80" s="6">
        <v>12.499999999999986</v>
      </c>
      <c r="J80">
        <v>7</v>
      </c>
      <c r="K80">
        <v>15</v>
      </c>
      <c r="L80">
        <v>15</v>
      </c>
    </row>
    <row r="81" spans="1:12" x14ac:dyDescent="0.2">
      <c r="A81">
        <v>40</v>
      </c>
      <c r="B81" t="s">
        <v>64</v>
      </c>
      <c r="C81">
        <f>'Match Data'!I81-'Match Data'!I80</f>
        <v>0</v>
      </c>
      <c r="D81">
        <f>'Match Data'!J81-'Match Data'!J80</f>
        <v>-2</v>
      </c>
      <c r="E81">
        <f>'Match Data'!K81-'Match Data'!K80</f>
        <v>-3</v>
      </c>
      <c r="F81" s="6">
        <v>0.67857142857142705</v>
      </c>
      <c r="G81" s="6">
        <v>-2.1428571428571423</v>
      </c>
      <c r="H81">
        <v>1</v>
      </c>
      <c r="I81" s="6">
        <v>-12.499999999999986</v>
      </c>
      <c r="J81">
        <v>-7</v>
      </c>
      <c r="K81">
        <v>-15</v>
      </c>
      <c r="L81">
        <v>-15</v>
      </c>
    </row>
    <row r="82" spans="1:12" x14ac:dyDescent="0.2">
      <c r="A82">
        <v>41</v>
      </c>
      <c r="B82" t="s">
        <v>88</v>
      </c>
      <c r="C82">
        <f>'Match Data'!I82-'Match Data'!I83</f>
        <v>-4</v>
      </c>
      <c r="D82">
        <f>'Match Data'!J82-'Match Data'!J83</f>
        <v>-10</v>
      </c>
      <c r="E82">
        <f>'Match Data'!K82-'Match Data'!K83</f>
        <v>-26</v>
      </c>
      <c r="F82" s="6">
        <v>-24.2</v>
      </c>
      <c r="G82" s="6">
        <v>9.1</v>
      </c>
      <c r="H82">
        <v>-4</v>
      </c>
      <c r="I82" s="6">
        <v>-75.917431192660544</v>
      </c>
      <c r="J82">
        <v>-17</v>
      </c>
      <c r="K82">
        <v>-102</v>
      </c>
      <c r="L82">
        <v>-102</v>
      </c>
    </row>
    <row r="83" spans="1:12" x14ac:dyDescent="0.2">
      <c r="A83">
        <v>41</v>
      </c>
      <c r="B83" t="s">
        <v>104</v>
      </c>
      <c r="C83">
        <f>'Match Data'!I83-'Match Data'!I82</f>
        <v>4</v>
      </c>
      <c r="D83">
        <f>'Match Data'!J83-'Match Data'!J82</f>
        <v>10</v>
      </c>
      <c r="E83">
        <f>'Match Data'!K83-'Match Data'!K82</f>
        <v>26</v>
      </c>
      <c r="F83" s="6">
        <v>24.2</v>
      </c>
      <c r="G83" s="6">
        <v>-9.1</v>
      </c>
      <c r="H83">
        <v>4</v>
      </c>
      <c r="I83" s="6">
        <v>75.917431192660544</v>
      </c>
      <c r="J83">
        <v>17</v>
      </c>
      <c r="K83">
        <v>102</v>
      </c>
      <c r="L83">
        <v>102</v>
      </c>
    </row>
    <row r="84" spans="1:12" x14ac:dyDescent="0.2">
      <c r="A84">
        <v>42</v>
      </c>
      <c r="B84" t="s">
        <v>47</v>
      </c>
      <c r="C84">
        <f>'Match Data'!I84-'Match Data'!I85</f>
        <v>-1</v>
      </c>
      <c r="D84">
        <f>'Match Data'!J84-'Match Data'!J85</f>
        <v>3</v>
      </c>
      <c r="E84">
        <f>'Match Data'!K84-'Match Data'!K85</f>
        <v>-18</v>
      </c>
      <c r="F84" s="6">
        <v>-153.6</v>
      </c>
      <c r="G84" s="6">
        <v>89</v>
      </c>
      <c r="H84">
        <v>-4</v>
      </c>
      <c r="I84" s="6">
        <v>-13.193215339233035</v>
      </c>
      <c r="J84">
        <v>-18</v>
      </c>
      <c r="K84">
        <v>-4</v>
      </c>
      <c r="L84">
        <v>-24</v>
      </c>
    </row>
    <row r="85" spans="1:12" x14ac:dyDescent="0.2">
      <c r="A85">
        <v>42</v>
      </c>
      <c r="B85" t="s">
        <v>165</v>
      </c>
      <c r="C85">
        <f>'Match Data'!I85-'Match Data'!I84</f>
        <v>1</v>
      </c>
      <c r="D85">
        <f>'Match Data'!J85-'Match Data'!J84</f>
        <v>-3</v>
      </c>
      <c r="E85">
        <f>'Match Data'!K85-'Match Data'!K84</f>
        <v>18</v>
      </c>
      <c r="F85" s="6">
        <v>153.6</v>
      </c>
      <c r="G85" s="6">
        <v>-89</v>
      </c>
      <c r="H85">
        <v>4</v>
      </c>
      <c r="I85" s="6">
        <v>13.193215339233035</v>
      </c>
      <c r="J85">
        <v>18</v>
      </c>
      <c r="K85">
        <v>4</v>
      </c>
      <c r="L85">
        <v>24</v>
      </c>
    </row>
    <row r="86" spans="1:12" x14ac:dyDescent="0.2">
      <c r="A86">
        <v>43</v>
      </c>
      <c r="B86" t="s">
        <v>124</v>
      </c>
      <c r="C86">
        <f>'Match Data'!I86-'Match Data'!I87</f>
        <v>4</v>
      </c>
      <c r="D86">
        <f>'Match Data'!J86-'Match Data'!J87</f>
        <v>2</v>
      </c>
      <c r="E86">
        <f>'Match Data'!K86-'Match Data'!K87</f>
        <v>-27</v>
      </c>
      <c r="F86" s="6">
        <v>-14.5</v>
      </c>
      <c r="G86" s="6">
        <v>10.166666666666668</v>
      </c>
      <c r="H86">
        <v>-2</v>
      </c>
      <c r="I86" s="6">
        <v>2.0728291316526679</v>
      </c>
      <c r="J86">
        <v>-13</v>
      </c>
      <c r="K86">
        <v>1</v>
      </c>
      <c r="L86">
        <v>4</v>
      </c>
    </row>
    <row r="87" spans="1:12" x14ac:dyDescent="0.2">
      <c r="A87">
        <v>43</v>
      </c>
      <c r="B87" t="s">
        <v>23</v>
      </c>
      <c r="C87">
        <f>'Match Data'!I87-'Match Data'!I86</f>
        <v>-4</v>
      </c>
      <c r="D87">
        <f>'Match Data'!J87-'Match Data'!J86</f>
        <v>-2</v>
      </c>
      <c r="E87">
        <f>'Match Data'!K87-'Match Data'!K86</f>
        <v>27</v>
      </c>
      <c r="F87" s="6">
        <v>14.5</v>
      </c>
      <c r="G87" s="6">
        <v>-10.166666666666668</v>
      </c>
      <c r="H87">
        <v>2</v>
      </c>
      <c r="I87" s="6">
        <v>-2.0728291316526679</v>
      </c>
      <c r="J87">
        <v>13</v>
      </c>
      <c r="K87">
        <v>-1</v>
      </c>
      <c r="L87">
        <v>-4</v>
      </c>
    </row>
    <row r="88" spans="1:12" x14ac:dyDescent="0.2">
      <c r="A88">
        <v>44</v>
      </c>
      <c r="B88" t="s">
        <v>64</v>
      </c>
      <c r="C88">
        <f>'Match Data'!I88-'Match Data'!I89</f>
        <v>-12</v>
      </c>
      <c r="D88">
        <f>'Match Data'!J88-'Match Data'!J89</f>
        <v>1</v>
      </c>
      <c r="E88">
        <f>'Match Data'!K88-'Match Data'!K89</f>
        <v>11</v>
      </c>
      <c r="F88" s="6">
        <v>-14.083333333333336</v>
      </c>
      <c r="G88" s="6">
        <v>5</v>
      </c>
      <c r="H88">
        <v>-2</v>
      </c>
      <c r="I88" s="6">
        <v>-25.833333333333314</v>
      </c>
      <c r="J88">
        <v>-2</v>
      </c>
      <c r="K88">
        <v>-31</v>
      </c>
      <c r="L88">
        <v>-31</v>
      </c>
    </row>
    <row r="89" spans="1:12" x14ac:dyDescent="0.2">
      <c r="A89">
        <v>44</v>
      </c>
      <c r="B89" t="s">
        <v>88</v>
      </c>
      <c r="C89">
        <f>'Match Data'!I89-'Match Data'!I88</f>
        <v>12</v>
      </c>
      <c r="D89">
        <f>'Match Data'!J89-'Match Data'!J88</f>
        <v>-1</v>
      </c>
      <c r="E89">
        <f>'Match Data'!K89-'Match Data'!K88</f>
        <v>-11</v>
      </c>
      <c r="F89" s="6">
        <v>14.083333333333336</v>
      </c>
      <c r="G89" s="6">
        <v>-5</v>
      </c>
      <c r="H89">
        <v>2</v>
      </c>
      <c r="I89" s="6">
        <v>25.833333333333314</v>
      </c>
      <c r="J89">
        <v>2</v>
      </c>
      <c r="K89">
        <v>31</v>
      </c>
      <c r="L89">
        <v>31</v>
      </c>
    </row>
    <row r="90" spans="1:12" x14ac:dyDescent="0.2">
      <c r="A90">
        <v>45</v>
      </c>
      <c r="B90" t="s">
        <v>47</v>
      </c>
      <c r="C90">
        <f>'Match Data'!I90-'Match Data'!I91</f>
        <v>0</v>
      </c>
      <c r="D90">
        <f>'Match Data'!J90-'Match Data'!J91</f>
        <v>-1</v>
      </c>
      <c r="E90">
        <f>'Match Data'!K90-'Match Data'!K91</f>
        <v>0</v>
      </c>
      <c r="F90" s="6">
        <v>7.8500000000000014</v>
      </c>
      <c r="G90" s="6">
        <v>-7.1999999999999993</v>
      </c>
      <c r="H90">
        <v>1</v>
      </c>
      <c r="I90" s="6">
        <v>-13.201754385964904</v>
      </c>
      <c r="J90">
        <v>-3</v>
      </c>
      <c r="K90">
        <v>-6</v>
      </c>
      <c r="L90">
        <v>-22</v>
      </c>
    </row>
    <row r="91" spans="1:12" x14ac:dyDescent="0.2">
      <c r="A91">
        <v>45</v>
      </c>
      <c r="B91" t="s">
        <v>145</v>
      </c>
      <c r="C91">
        <f>'Match Data'!I91-'Match Data'!I90</f>
        <v>0</v>
      </c>
      <c r="D91">
        <f>'Match Data'!J91-'Match Data'!J90</f>
        <v>1</v>
      </c>
      <c r="E91">
        <f>'Match Data'!K91-'Match Data'!K90</f>
        <v>0</v>
      </c>
      <c r="F91" s="6">
        <v>-7.8500000000000014</v>
      </c>
      <c r="G91" s="6">
        <v>7.1999999999999993</v>
      </c>
      <c r="H91">
        <v>-1</v>
      </c>
      <c r="I91" s="6">
        <v>13.201754385964904</v>
      </c>
      <c r="J91">
        <v>3</v>
      </c>
      <c r="K91">
        <v>6</v>
      </c>
      <c r="L91">
        <v>22</v>
      </c>
    </row>
    <row r="92" spans="1:12" x14ac:dyDescent="0.2">
      <c r="A92">
        <v>46</v>
      </c>
      <c r="B92" t="s">
        <v>23</v>
      </c>
      <c r="C92">
        <f>'Match Data'!I92-'Match Data'!I93</f>
        <v>-4</v>
      </c>
      <c r="D92">
        <f>'Match Data'!J92-'Match Data'!J93</f>
        <v>5</v>
      </c>
      <c r="E92">
        <f>'Match Data'!K92-'Match Data'!K93</f>
        <v>-13</v>
      </c>
      <c r="F92" s="6">
        <v>45.25</v>
      </c>
      <c r="G92" s="6">
        <v>-27</v>
      </c>
      <c r="H92">
        <v>2</v>
      </c>
      <c r="I92" s="6">
        <v>8.728070175438603</v>
      </c>
      <c r="J92">
        <v>7</v>
      </c>
      <c r="K92">
        <v>1</v>
      </c>
      <c r="L92">
        <v>17</v>
      </c>
    </row>
    <row r="93" spans="1:12" x14ac:dyDescent="0.2">
      <c r="A93">
        <v>46</v>
      </c>
      <c r="B93" t="s">
        <v>165</v>
      </c>
      <c r="C93">
        <f>'Match Data'!I93-'Match Data'!I92</f>
        <v>4</v>
      </c>
      <c r="D93">
        <f>'Match Data'!J93-'Match Data'!J92</f>
        <v>-5</v>
      </c>
      <c r="E93">
        <f>'Match Data'!K93-'Match Data'!K92</f>
        <v>13</v>
      </c>
      <c r="F93" s="6">
        <v>-45.25</v>
      </c>
      <c r="G93" s="6">
        <v>27</v>
      </c>
      <c r="H93">
        <v>-2</v>
      </c>
      <c r="I93" s="6">
        <v>-8.728070175438603</v>
      </c>
      <c r="J93">
        <v>-7</v>
      </c>
      <c r="K93">
        <v>-1</v>
      </c>
      <c r="L93">
        <v>-17</v>
      </c>
    </row>
    <row r="94" spans="1:12" x14ac:dyDescent="0.2">
      <c r="A94">
        <v>47</v>
      </c>
      <c r="B94" t="s">
        <v>104</v>
      </c>
      <c r="C94">
        <f>'Match Data'!I94-'Match Data'!I95</f>
        <v>1</v>
      </c>
      <c r="D94">
        <f>'Match Data'!J94-'Match Data'!J95</f>
        <v>0</v>
      </c>
      <c r="E94">
        <f>'Match Data'!K94-'Match Data'!K95</f>
        <v>-7</v>
      </c>
      <c r="F94" s="6">
        <v>-29</v>
      </c>
      <c r="G94" s="6">
        <v>16</v>
      </c>
      <c r="H94">
        <v>-3</v>
      </c>
      <c r="I94" s="6">
        <v>-18.333333333333314</v>
      </c>
      <c r="J94">
        <v>-13</v>
      </c>
      <c r="K94">
        <v>-3</v>
      </c>
      <c r="L94">
        <v>-31</v>
      </c>
    </row>
    <row r="95" spans="1:12" x14ac:dyDescent="0.2">
      <c r="A95">
        <v>47</v>
      </c>
      <c r="B95" t="s">
        <v>124</v>
      </c>
      <c r="C95">
        <f>'Match Data'!I95-'Match Data'!I94</f>
        <v>-1</v>
      </c>
      <c r="D95">
        <f>'Match Data'!J95-'Match Data'!J94</f>
        <v>0</v>
      </c>
      <c r="E95">
        <f>'Match Data'!K95-'Match Data'!K94</f>
        <v>7</v>
      </c>
      <c r="F95" s="6">
        <v>29</v>
      </c>
      <c r="G95" s="6">
        <v>-16</v>
      </c>
      <c r="H95">
        <v>3</v>
      </c>
      <c r="I95" s="6">
        <v>18.333333333333314</v>
      </c>
      <c r="J95">
        <v>13</v>
      </c>
      <c r="K95">
        <v>3</v>
      </c>
      <c r="L95">
        <v>31</v>
      </c>
    </row>
    <row r="96" spans="1:12" x14ac:dyDescent="0.2">
      <c r="A96">
        <v>48</v>
      </c>
      <c r="B96" t="s">
        <v>64</v>
      </c>
      <c r="C96">
        <f>'Match Data'!I96-'Match Data'!I97</f>
        <v>-8</v>
      </c>
      <c r="D96">
        <f>'Match Data'!J96-'Match Data'!J97</f>
        <v>3</v>
      </c>
      <c r="E96">
        <f>'Match Data'!K96-'Match Data'!K97</f>
        <v>10</v>
      </c>
      <c r="F96" s="6">
        <v>0</v>
      </c>
      <c r="G96" s="6">
        <v>0</v>
      </c>
      <c r="H96">
        <v>-10</v>
      </c>
      <c r="I96" s="6">
        <v>-91.051805337519625</v>
      </c>
      <c r="J96">
        <v>-37</v>
      </c>
      <c r="K96">
        <v>-4</v>
      </c>
      <c r="L96">
        <v>-74</v>
      </c>
    </row>
    <row r="97" spans="1:12" x14ac:dyDescent="0.2">
      <c r="A97">
        <v>48</v>
      </c>
      <c r="B97" t="s">
        <v>145</v>
      </c>
      <c r="C97">
        <f>'Match Data'!I97-'Match Data'!I96</f>
        <v>8</v>
      </c>
      <c r="D97">
        <f>'Match Data'!J97-'Match Data'!J96</f>
        <v>-3</v>
      </c>
      <c r="E97">
        <f>'Match Data'!K97-'Match Data'!K96</f>
        <v>-10</v>
      </c>
      <c r="F97" s="6">
        <v>0</v>
      </c>
      <c r="G97" s="6">
        <v>0</v>
      </c>
      <c r="H97">
        <v>10</v>
      </c>
      <c r="I97" s="6">
        <v>91.051805337519625</v>
      </c>
      <c r="J97">
        <v>37</v>
      </c>
      <c r="K97">
        <v>4</v>
      </c>
      <c r="L97">
        <v>74</v>
      </c>
    </row>
    <row r="98" spans="1:12" x14ac:dyDescent="0.2">
      <c r="A98">
        <v>49</v>
      </c>
      <c r="B98" t="s">
        <v>88</v>
      </c>
      <c r="C98">
        <f>'Match Data'!I98-'Match Data'!I99</f>
        <v>0</v>
      </c>
      <c r="D98">
        <f>'Match Data'!J98-'Match Data'!J99</f>
        <v>1</v>
      </c>
      <c r="E98">
        <f>'Match Data'!K98-'Match Data'!K99</f>
        <v>-3</v>
      </c>
      <c r="F98" s="6">
        <v>22.05</v>
      </c>
      <c r="G98" s="6">
        <v>-15.6</v>
      </c>
      <c r="H98">
        <v>6</v>
      </c>
      <c r="I98" s="6">
        <v>9.6978557504873208</v>
      </c>
      <c r="J98">
        <v>5</v>
      </c>
      <c r="K98">
        <v>3</v>
      </c>
      <c r="L98">
        <v>26</v>
      </c>
    </row>
    <row r="99" spans="1:12" x14ac:dyDescent="0.2">
      <c r="A99">
        <v>49</v>
      </c>
      <c r="B99" t="s">
        <v>124</v>
      </c>
      <c r="C99">
        <f>'Match Data'!I99-'Match Data'!I98</f>
        <v>0</v>
      </c>
      <c r="D99">
        <f>'Match Data'!J99-'Match Data'!J98</f>
        <v>-1</v>
      </c>
      <c r="E99">
        <f>'Match Data'!K99-'Match Data'!K98</f>
        <v>3</v>
      </c>
      <c r="F99" s="6">
        <v>-22.05</v>
      </c>
      <c r="G99" s="6">
        <v>15.6</v>
      </c>
      <c r="H99">
        <v>-6</v>
      </c>
      <c r="I99" s="6">
        <v>-9.6978557504873208</v>
      </c>
      <c r="J99">
        <v>-5</v>
      </c>
      <c r="K99">
        <v>-3</v>
      </c>
      <c r="L99">
        <v>-26</v>
      </c>
    </row>
    <row r="100" spans="1:12" x14ac:dyDescent="0.2">
      <c r="A100">
        <v>50</v>
      </c>
      <c r="B100" t="s">
        <v>104</v>
      </c>
      <c r="C100">
        <f>'Match Data'!I100-'Match Data'!I101</f>
        <v>-4</v>
      </c>
      <c r="D100">
        <f>'Match Data'!J100-'Match Data'!J101</f>
        <v>5</v>
      </c>
      <c r="E100">
        <f>'Match Data'!K100-'Match Data'!K101</f>
        <v>-11</v>
      </c>
      <c r="F100" s="6">
        <v>-13.350000000000001</v>
      </c>
      <c r="G100" s="6">
        <v>9</v>
      </c>
      <c r="H100">
        <v>-3</v>
      </c>
      <c r="I100" s="6">
        <v>2.5</v>
      </c>
      <c r="J100">
        <v>-12</v>
      </c>
      <c r="K100">
        <v>3</v>
      </c>
      <c r="L100">
        <v>3</v>
      </c>
    </row>
    <row r="101" spans="1:12" x14ac:dyDescent="0.2">
      <c r="A101">
        <v>50</v>
      </c>
      <c r="B101" t="s">
        <v>64</v>
      </c>
      <c r="C101">
        <f>'Match Data'!I101-'Match Data'!I100</f>
        <v>4</v>
      </c>
      <c r="D101">
        <f>'Match Data'!J101-'Match Data'!J100</f>
        <v>-5</v>
      </c>
      <c r="E101">
        <f>'Match Data'!K101-'Match Data'!K100</f>
        <v>11</v>
      </c>
      <c r="F101" s="6">
        <v>13.350000000000001</v>
      </c>
      <c r="G101" s="6">
        <v>-9</v>
      </c>
      <c r="H101">
        <v>3</v>
      </c>
      <c r="I101" s="6">
        <v>-2.5</v>
      </c>
      <c r="J101">
        <v>12</v>
      </c>
      <c r="K101">
        <v>-3</v>
      </c>
      <c r="L101">
        <v>-3</v>
      </c>
    </row>
    <row r="102" spans="1:12" x14ac:dyDescent="0.2">
      <c r="A102">
        <v>51</v>
      </c>
      <c r="B102" t="s">
        <v>145</v>
      </c>
      <c r="C102">
        <f>'Match Data'!I102-'Match Data'!I103</f>
        <v>4</v>
      </c>
      <c r="D102">
        <f>'Match Data'!J102-'Match Data'!J103</f>
        <v>0</v>
      </c>
      <c r="E102">
        <f>'Match Data'!K102-'Match Data'!K103</f>
        <v>-2</v>
      </c>
      <c r="F102" s="6">
        <v>-31.666666666666664</v>
      </c>
      <c r="G102" s="6">
        <v>20</v>
      </c>
      <c r="H102">
        <v>-3</v>
      </c>
      <c r="I102" s="6">
        <v>11.666666666666657</v>
      </c>
      <c r="J102">
        <v>1</v>
      </c>
      <c r="K102">
        <v>14</v>
      </c>
      <c r="L102">
        <v>14</v>
      </c>
    </row>
    <row r="103" spans="1:12" x14ac:dyDescent="0.2">
      <c r="A103">
        <v>51</v>
      </c>
      <c r="B103" t="s">
        <v>165</v>
      </c>
      <c r="C103">
        <f>'Match Data'!I103-'Match Data'!I102</f>
        <v>-4</v>
      </c>
      <c r="D103">
        <f>'Match Data'!J103-'Match Data'!J102</f>
        <v>0</v>
      </c>
      <c r="E103">
        <f>'Match Data'!K103-'Match Data'!K102</f>
        <v>2</v>
      </c>
      <c r="F103" s="6">
        <v>31.666666666666664</v>
      </c>
      <c r="G103" s="6">
        <v>-20</v>
      </c>
      <c r="H103">
        <v>3</v>
      </c>
      <c r="I103" s="6">
        <v>-11.666666666666657</v>
      </c>
      <c r="J103">
        <v>-1</v>
      </c>
      <c r="K103">
        <v>-14</v>
      </c>
      <c r="L103">
        <v>-14</v>
      </c>
    </row>
    <row r="104" spans="1:12" x14ac:dyDescent="0.2">
      <c r="A104">
        <v>52</v>
      </c>
      <c r="B104" t="s">
        <v>47</v>
      </c>
      <c r="C104">
        <f>'Match Data'!I104-'Match Data'!I105</f>
        <v>4</v>
      </c>
      <c r="D104">
        <f>'Match Data'!J104-'Match Data'!J105</f>
        <v>2</v>
      </c>
      <c r="E104">
        <f>'Match Data'!K104-'Match Data'!K105</f>
        <v>6</v>
      </c>
      <c r="F104" s="6">
        <v>11.066666666666666</v>
      </c>
      <c r="G104" s="6">
        <v>-4</v>
      </c>
      <c r="H104">
        <v>1</v>
      </c>
      <c r="I104" s="6">
        <v>28.333333333333329</v>
      </c>
      <c r="J104">
        <v>4</v>
      </c>
      <c r="K104">
        <v>34</v>
      </c>
      <c r="L104">
        <v>34</v>
      </c>
    </row>
    <row r="105" spans="1:12" x14ac:dyDescent="0.2">
      <c r="A105">
        <v>52</v>
      </c>
      <c r="B105" t="s">
        <v>23</v>
      </c>
      <c r="C105">
        <f>'Match Data'!I105-'Match Data'!I104</f>
        <v>-4</v>
      </c>
      <c r="D105">
        <f>'Match Data'!J105-'Match Data'!J104</f>
        <v>-2</v>
      </c>
      <c r="E105">
        <f>'Match Data'!K105-'Match Data'!K104</f>
        <v>-6</v>
      </c>
      <c r="F105" s="6">
        <v>-11.066666666666666</v>
      </c>
      <c r="G105" s="6">
        <v>4</v>
      </c>
      <c r="H105">
        <v>-1</v>
      </c>
      <c r="I105" s="6">
        <v>-28.333333333333329</v>
      </c>
      <c r="J105">
        <v>-4</v>
      </c>
      <c r="K105">
        <v>-34</v>
      </c>
      <c r="L105">
        <v>-34</v>
      </c>
    </row>
    <row r="106" spans="1:12" x14ac:dyDescent="0.2">
      <c r="A106">
        <v>53</v>
      </c>
      <c r="B106" t="s">
        <v>124</v>
      </c>
      <c r="C106">
        <f>'Match Data'!I106-'Match Data'!I107</f>
        <v>-4</v>
      </c>
      <c r="D106">
        <f>'Match Data'!J106-'Match Data'!J107</f>
        <v>4</v>
      </c>
      <c r="E106">
        <f>'Match Data'!K106-'Match Data'!K107</f>
        <v>22</v>
      </c>
      <c r="F106" s="6">
        <v>19.399999999999999</v>
      </c>
      <c r="G106" s="6">
        <v>-12.4</v>
      </c>
      <c r="H106">
        <v>5</v>
      </c>
      <c r="I106" s="6">
        <v>21.149425287356308</v>
      </c>
      <c r="J106">
        <v>9</v>
      </c>
      <c r="K106">
        <v>30</v>
      </c>
      <c r="L106">
        <v>30</v>
      </c>
    </row>
    <row r="107" spans="1:12" x14ac:dyDescent="0.2">
      <c r="A107">
        <v>53</v>
      </c>
      <c r="B107" t="s">
        <v>145</v>
      </c>
      <c r="C107">
        <f>'Match Data'!I107-'Match Data'!I106</f>
        <v>4</v>
      </c>
      <c r="D107">
        <f>'Match Data'!J107-'Match Data'!J106</f>
        <v>-4</v>
      </c>
      <c r="E107">
        <f>'Match Data'!K107-'Match Data'!K106</f>
        <v>-22</v>
      </c>
      <c r="F107" s="6">
        <v>-19.399999999999999</v>
      </c>
      <c r="G107" s="6">
        <v>12.4</v>
      </c>
      <c r="H107">
        <v>-5</v>
      </c>
      <c r="I107" s="6">
        <v>-21.149425287356308</v>
      </c>
      <c r="J107">
        <v>-9</v>
      </c>
      <c r="K107">
        <v>-30</v>
      </c>
      <c r="L107">
        <v>-30</v>
      </c>
    </row>
    <row r="108" spans="1:12" x14ac:dyDescent="0.2">
      <c r="A108">
        <v>54</v>
      </c>
      <c r="B108" t="s">
        <v>165</v>
      </c>
      <c r="C108">
        <f>'Match Data'!I108-'Match Data'!I109</f>
        <v>0</v>
      </c>
      <c r="D108">
        <f>'Match Data'!J108-'Match Data'!J109</f>
        <v>-2</v>
      </c>
      <c r="E108">
        <f>'Match Data'!K108-'Match Data'!K109</f>
        <v>11</v>
      </c>
      <c r="F108" s="6">
        <v>-15.488888888888891</v>
      </c>
      <c r="G108" s="6">
        <v>10.266666666666667</v>
      </c>
      <c r="H108">
        <v>-4</v>
      </c>
      <c r="I108" s="6">
        <v>-3.2768361581920828</v>
      </c>
      <c r="J108">
        <v>-1</v>
      </c>
      <c r="K108">
        <v>-1</v>
      </c>
      <c r="L108">
        <v>-6</v>
      </c>
    </row>
    <row r="109" spans="1:12" x14ac:dyDescent="0.2">
      <c r="A109">
        <v>54</v>
      </c>
      <c r="B109" t="s">
        <v>88</v>
      </c>
      <c r="C109">
        <f>'Match Data'!I109-'Match Data'!I108</f>
        <v>0</v>
      </c>
      <c r="D109">
        <f>'Match Data'!J109-'Match Data'!J108</f>
        <v>2</v>
      </c>
      <c r="E109">
        <f>'Match Data'!K109-'Match Data'!K108</f>
        <v>-11</v>
      </c>
      <c r="F109" s="6">
        <v>15.488888888888891</v>
      </c>
      <c r="G109" s="6">
        <v>-10.266666666666667</v>
      </c>
      <c r="H109">
        <v>4</v>
      </c>
      <c r="I109" s="6">
        <v>3.2768361581920828</v>
      </c>
      <c r="J109">
        <v>1</v>
      </c>
      <c r="K109">
        <v>1</v>
      </c>
      <c r="L109">
        <v>6</v>
      </c>
    </row>
    <row r="110" spans="1:12" x14ac:dyDescent="0.2">
      <c r="A110">
        <v>55</v>
      </c>
      <c r="B110" t="s">
        <v>47</v>
      </c>
      <c r="C110">
        <f>'Match Data'!I110-'Match Data'!I111</f>
        <v>3</v>
      </c>
      <c r="D110">
        <f>'Match Data'!J110-'Match Data'!J111</f>
        <v>-2</v>
      </c>
      <c r="E110">
        <f>'Match Data'!K110-'Match Data'!K111</f>
        <v>11</v>
      </c>
      <c r="F110" s="6">
        <v>27.2</v>
      </c>
      <c r="G110" s="6">
        <v>-18.3</v>
      </c>
      <c r="H110">
        <v>6</v>
      </c>
      <c r="I110" s="6">
        <v>5.6837606837606813</v>
      </c>
      <c r="J110">
        <v>12</v>
      </c>
      <c r="K110">
        <v>11</v>
      </c>
      <c r="L110">
        <v>11</v>
      </c>
    </row>
    <row r="111" spans="1:12" x14ac:dyDescent="0.2">
      <c r="A111">
        <v>55</v>
      </c>
      <c r="B111" t="s">
        <v>104</v>
      </c>
      <c r="C111">
        <f>'Match Data'!I111-'Match Data'!I110</f>
        <v>-3</v>
      </c>
      <c r="D111">
        <f>'Match Data'!J111-'Match Data'!J110</f>
        <v>2</v>
      </c>
      <c r="E111">
        <f>'Match Data'!K111-'Match Data'!K110</f>
        <v>-11</v>
      </c>
      <c r="F111" s="6">
        <v>-27.2</v>
      </c>
      <c r="G111" s="6">
        <v>18.3</v>
      </c>
      <c r="H111">
        <v>-6</v>
      </c>
      <c r="I111" s="6">
        <v>-5.6837606837606813</v>
      </c>
      <c r="J111">
        <v>-12</v>
      </c>
      <c r="K111">
        <v>-11</v>
      </c>
      <c r="L111">
        <v>-11</v>
      </c>
    </row>
    <row r="112" spans="1:12" x14ac:dyDescent="0.2">
      <c r="A112">
        <v>56</v>
      </c>
      <c r="B112" t="s">
        <v>23</v>
      </c>
      <c r="C112">
        <f>'Match Data'!I112-'Match Data'!I113</f>
        <v>2</v>
      </c>
      <c r="D112">
        <f>'Match Data'!J112-'Match Data'!J113</f>
        <v>-1</v>
      </c>
      <c r="E112">
        <f>'Match Data'!K112-'Match Data'!K113</f>
        <v>4</v>
      </c>
      <c r="F112" s="6">
        <v>16.5</v>
      </c>
      <c r="G112" s="6">
        <v>-11.2</v>
      </c>
      <c r="H112">
        <v>5</v>
      </c>
      <c r="I112" s="6">
        <v>8.599852616064851</v>
      </c>
      <c r="J112">
        <v>7</v>
      </c>
      <c r="K112">
        <v>6</v>
      </c>
      <c r="L112">
        <v>6</v>
      </c>
    </row>
    <row r="113" spans="1:12" x14ac:dyDescent="0.2">
      <c r="A113">
        <v>56</v>
      </c>
      <c r="B113" t="s">
        <v>64</v>
      </c>
      <c r="C113">
        <f>'Match Data'!I113-'Match Data'!I112</f>
        <v>-2</v>
      </c>
      <c r="D113">
        <f>'Match Data'!J113-'Match Data'!J112</f>
        <v>1</v>
      </c>
      <c r="E113">
        <f>'Match Data'!K113-'Match Data'!K112</f>
        <v>-4</v>
      </c>
      <c r="F113" s="6">
        <v>-16.5</v>
      </c>
      <c r="G113" s="6">
        <v>11.2</v>
      </c>
      <c r="H113">
        <v>-5</v>
      </c>
      <c r="I113" s="6">
        <v>-8.599852616064851</v>
      </c>
      <c r="J113">
        <v>-7</v>
      </c>
      <c r="K113">
        <v>-6</v>
      </c>
      <c r="L113">
        <v>-6</v>
      </c>
    </row>
    <row r="114" spans="1:12" x14ac:dyDescent="0.2">
      <c r="A114">
        <v>57</v>
      </c>
      <c r="B114" t="s">
        <v>165</v>
      </c>
      <c r="C114">
        <f>'Match Data'!I114-'Match Data'!I115</f>
        <v>-1</v>
      </c>
      <c r="D114">
        <f>'Match Data'!J114-'Match Data'!J115</f>
        <v>-1</v>
      </c>
      <c r="E114">
        <f>'Match Data'!K114-'Match Data'!K115</f>
        <v>9</v>
      </c>
      <c r="F114" s="6">
        <v>2.3571428571428577</v>
      </c>
      <c r="G114" s="6">
        <v>-2.7678571428571423</v>
      </c>
      <c r="H114">
        <v>1</v>
      </c>
      <c r="I114" s="6">
        <v>-5.9057971014492807</v>
      </c>
      <c r="J114">
        <v>-4</v>
      </c>
      <c r="K114">
        <v>-1</v>
      </c>
      <c r="L114">
        <v>-9</v>
      </c>
    </row>
    <row r="115" spans="1:12" x14ac:dyDescent="0.2">
      <c r="A115">
        <v>57</v>
      </c>
      <c r="B115" t="s">
        <v>23</v>
      </c>
      <c r="C115">
        <f>'Match Data'!I115-'Match Data'!I114</f>
        <v>1</v>
      </c>
      <c r="D115">
        <f>'Match Data'!J115-'Match Data'!J114</f>
        <v>1</v>
      </c>
      <c r="E115">
        <f>'Match Data'!K115-'Match Data'!K114</f>
        <v>-9</v>
      </c>
      <c r="F115" s="6">
        <v>-2.3571428571428577</v>
      </c>
      <c r="G115" s="6">
        <v>2.7678571428571423</v>
      </c>
      <c r="H115">
        <v>-1</v>
      </c>
      <c r="I115" s="6">
        <v>5.9057971014492807</v>
      </c>
      <c r="J115">
        <v>4</v>
      </c>
      <c r="K115">
        <v>1</v>
      </c>
      <c r="L115">
        <v>9</v>
      </c>
    </row>
    <row r="116" spans="1:12" x14ac:dyDescent="0.2">
      <c r="A116">
        <v>58</v>
      </c>
      <c r="B116" t="s">
        <v>88</v>
      </c>
      <c r="C116">
        <f>'Match Data'!I116-'Match Data'!I117</f>
        <v>2</v>
      </c>
      <c r="D116">
        <f>'Match Data'!J116-'Match Data'!J117</f>
        <v>3</v>
      </c>
      <c r="E116">
        <f>'Match Data'!K116-'Match Data'!K117</f>
        <v>-1</v>
      </c>
      <c r="F116" s="6">
        <v>-11.857142857142858</v>
      </c>
      <c r="G116" s="6">
        <v>12.857142857142858</v>
      </c>
      <c r="H116">
        <v>-3</v>
      </c>
      <c r="I116" s="6">
        <v>20.833333333333343</v>
      </c>
      <c r="J116">
        <v>-2</v>
      </c>
      <c r="K116">
        <v>25</v>
      </c>
      <c r="L116">
        <v>25</v>
      </c>
    </row>
    <row r="117" spans="1:12" x14ac:dyDescent="0.2">
      <c r="A117">
        <v>58</v>
      </c>
      <c r="B117" t="s">
        <v>124</v>
      </c>
      <c r="C117">
        <f>'Match Data'!I117-'Match Data'!I116</f>
        <v>-2</v>
      </c>
      <c r="D117">
        <f>'Match Data'!J117-'Match Data'!J116</f>
        <v>-3</v>
      </c>
      <c r="E117">
        <f>'Match Data'!K117-'Match Data'!K116</f>
        <v>1</v>
      </c>
      <c r="F117" s="6">
        <v>11.857142857142858</v>
      </c>
      <c r="G117" s="6">
        <v>-12.857142857142858</v>
      </c>
      <c r="H117">
        <v>3</v>
      </c>
      <c r="I117" s="6">
        <v>-20.833333333333343</v>
      </c>
      <c r="J117">
        <v>2</v>
      </c>
      <c r="K117">
        <v>-25</v>
      </c>
      <c r="L117">
        <v>-25</v>
      </c>
    </row>
    <row r="118" spans="1:12" x14ac:dyDescent="0.2">
      <c r="A118">
        <v>59</v>
      </c>
      <c r="B118" t="s">
        <v>165</v>
      </c>
      <c r="C118">
        <f>'Match Data'!I118-'Match Data'!I119</f>
        <v>1</v>
      </c>
      <c r="D118">
        <f>'Match Data'!J118-'Match Data'!J119</f>
        <v>0</v>
      </c>
      <c r="E118">
        <f>'Match Data'!K118-'Match Data'!K119</f>
        <v>10</v>
      </c>
      <c r="F118" s="6">
        <v>7.0793650793650791</v>
      </c>
      <c r="G118" s="6">
        <v>-3.8095238095238084</v>
      </c>
      <c r="H118">
        <v>2</v>
      </c>
      <c r="I118" s="6">
        <v>11.666666666666686</v>
      </c>
      <c r="J118">
        <v>8</v>
      </c>
      <c r="K118">
        <v>14</v>
      </c>
      <c r="L118">
        <v>14</v>
      </c>
    </row>
    <row r="119" spans="1:12" x14ac:dyDescent="0.2">
      <c r="A119">
        <v>59</v>
      </c>
      <c r="B119" t="s">
        <v>88</v>
      </c>
      <c r="C119">
        <f>'Match Data'!I119-'Match Data'!I118</f>
        <v>-1</v>
      </c>
      <c r="D119">
        <f>'Match Data'!J119-'Match Data'!J118</f>
        <v>0</v>
      </c>
      <c r="E119">
        <f>'Match Data'!K119-'Match Data'!K118</f>
        <v>-10</v>
      </c>
      <c r="F119" s="6">
        <v>-7.0793650793650791</v>
      </c>
      <c r="G119" s="6">
        <v>3.8095238095238084</v>
      </c>
      <c r="H119">
        <v>-2</v>
      </c>
      <c r="I119" s="6">
        <v>-11.666666666666686</v>
      </c>
      <c r="J119">
        <v>-8</v>
      </c>
      <c r="K119">
        <v>-14</v>
      </c>
      <c r="L119">
        <v>-14</v>
      </c>
    </row>
    <row r="120" spans="1:12" x14ac:dyDescent="0.2">
      <c r="A120">
        <v>60</v>
      </c>
      <c r="B120" t="s">
        <v>23</v>
      </c>
      <c r="C120">
        <f>'Match Data'!I120-'Match Data'!I121</f>
        <v>4</v>
      </c>
      <c r="D120">
        <f>'Match Data'!J120-'Match Data'!J121</f>
        <v>1</v>
      </c>
      <c r="E120">
        <f>'Match Data'!K120-'Match Data'!K121</f>
        <v>-19</v>
      </c>
      <c r="F120" s="6">
        <v>60.833333333333329</v>
      </c>
      <c r="G120" s="6">
        <v>-35.5</v>
      </c>
      <c r="H120">
        <v>4</v>
      </c>
      <c r="I120" s="6">
        <v>14.729729729729712</v>
      </c>
      <c r="J120">
        <v>-1</v>
      </c>
      <c r="K120">
        <v>3</v>
      </c>
      <c r="L120">
        <v>26</v>
      </c>
    </row>
    <row r="121" spans="1:12" x14ac:dyDescent="0.2">
      <c r="A121">
        <v>60</v>
      </c>
      <c r="B121" t="s">
        <v>165</v>
      </c>
      <c r="C121">
        <f>'Match Data'!I121-'Match Data'!I120</f>
        <v>-4</v>
      </c>
      <c r="D121">
        <f>'Match Data'!J121-'Match Data'!J120</f>
        <v>-1</v>
      </c>
      <c r="E121">
        <f>'Match Data'!K121-'Match Data'!K120</f>
        <v>19</v>
      </c>
      <c r="F121" s="6">
        <v>-60.833333333333329</v>
      </c>
      <c r="G121" s="6">
        <v>35.5</v>
      </c>
      <c r="H121">
        <v>-4</v>
      </c>
      <c r="I121" s="6">
        <v>-14.729729729729712</v>
      </c>
      <c r="J121">
        <v>1</v>
      </c>
      <c r="K121">
        <v>-3</v>
      </c>
      <c r="L121">
        <v>-26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863D-8AFB-9C46-8852-94A56442CC0B}">
  <dimension ref="A1:AD152"/>
  <sheetViews>
    <sheetView tabSelected="1" zoomScale="75" workbookViewId="0">
      <selection activeCell="V13" sqref="V13:AD34"/>
    </sheetView>
  </sheetViews>
  <sheetFormatPr baseColWidth="10" defaultRowHeight="16" x14ac:dyDescent="0.2"/>
  <cols>
    <col min="1" max="1" width="4.83203125" style="1" bestFit="1" customWidth="1"/>
    <col min="2" max="2" width="5.83203125" style="1" bestFit="1" customWidth="1"/>
    <col min="3" max="3" width="20.1640625" style="1" bestFit="1" customWidth="1"/>
    <col min="4" max="4" width="3.6640625" style="1" bestFit="1" customWidth="1"/>
    <col min="5" max="6" width="4.83203125" style="1" bestFit="1" customWidth="1"/>
    <col min="7" max="7" width="4.1640625" style="1" bestFit="1" customWidth="1"/>
    <col min="8" max="13" width="13.6640625" style="1" bestFit="1" customWidth="1"/>
    <col min="14" max="14" width="12.6640625" style="1" bestFit="1" customWidth="1"/>
    <col min="15" max="15" width="14.33203125" style="1" bestFit="1" customWidth="1"/>
    <col min="16" max="16" width="3.6640625" style="1" bestFit="1" customWidth="1"/>
    <col min="17" max="18" width="12.1640625" style="1" bestFit="1" customWidth="1"/>
    <col min="19" max="19" width="13.6640625" style="1" bestFit="1" customWidth="1"/>
    <col min="20" max="20" width="14.33203125" style="1" bestFit="1" customWidth="1"/>
    <col min="21" max="21" width="10.83203125" style="1"/>
    <col min="22" max="22" width="5.5" style="1" bestFit="1" customWidth="1"/>
    <col min="23" max="23" width="5.83203125" style="1" bestFit="1" customWidth="1"/>
    <col min="24" max="24" width="14.33203125" style="1" bestFit="1" customWidth="1"/>
    <col min="25" max="25" width="12.83203125" style="1" bestFit="1" customWidth="1"/>
    <col min="26" max="26" width="6.1640625" style="1" bestFit="1" customWidth="1"/>
    <col min="27" max="27" width="5.5" style="1" bestFit="1" customWidth="1"/>
    <col min="28" max="28" width="6.33203125" style="1" bestFit="1" customWidth="1"/>
    <col min="29" max="29" width="8" style="1" bestFit="1" customWidth="1"/>
    <col min="30" max="30" width="14.5" style="1" bestFit="1" customWidth="1"/>
    <col min="31" max="16384" width="10.83203125" style="1"/>
  </cols>
  <sheetData>
    <row r="1" spans="1:30" ht="17" thickBot="1" x14ac:dyDescent="0.25">
      <c r="H1" s="7" t="s">
        <v>169</v>
      </c>
      <c r="I1" s="7" t="s">
        <v>170</v>
      </c>
      <c r="J1" s="7" t="s">
        <v>24</v>
      </c>
      <c r="K1" s="7" t="s">
        <v>207</v>
      </c>
      <c r="L1" s="7" t="s">
        <v>68</v>
      </c>
      <c r="M1" s="8" t="s">
        <v>179</v>
      </c>
      <c r="N1" t="s">
        <v>208</v>
      </c>
      <c r="O1" s="7"/>
      <c r="P1" s="7"/>
      <c r="Q1" s="7"/>
      <c r="R1" s="7"/>
    </row>
    <row r="2" spans="1:30" ht="17" thickBot="1" x14ac:dyDescent="0.25">
      <c r="H2" s="7">
        <v>2.0808526350330001</v>
      </c>
      <c r="I2" s="7">
        <v>3.0117016451739551</v>
      </c>
      <c r="J2" s="7">
        <v>0.1491434211914438</v>
      </c>
      <c r="K2" s="7">
        <v>1.9536063213051813</v>
      </c>
      <c r="L2" s="7">
        <v>4.4196271144838448</v>
      </c>
      <c r="M2" s="8">
        <v>3.2078568108083658</v>
      </c>
      <c r="N2">
        <v>0.92794065011402038</v>
      </c>
      <c r="O2" s="7"/>
      <c r="P2" s="7"/>
      <c r="Q2" s="7"/>
      <c r="R2" s="7"/>
    </row>
    <row r="3" spans="1:30" x14ac:dyDescent="0.2">
      <c r="A3" s="1" t="s">
        <v>71</v>
      </c>
      <c r="B3" s="1" t="s">
        <v>22</v>
      </c>
      <c r="C3" s="1" t="s">
        <v>1</v>
      </c>
      <c r="D3" s="1" t="s">
        <v>66</v>
      </c>
      <c r="E3" s="1" t="s">
        <v>67</v>
      </c>
      <c r="F3" s="1" t="s">
        <v>209</v>
      </c>
      <c r="G3" s="1" t="s">
        <v>212</v>
      </c>
      <c r="H3" s="1" t="s">
        <v>169</v>
      </c>
      <c r="I3" s="1" t="s">
        <v>170</v>
      </c>
      <c r="J3" s="1" t="s">
        <v>24</v>
      </c>
      <c r="K3" s="1" t="s">
        <v>180</v>
      </c>
      <c r="L3" s="1" t="s">
        <v>68</v>
      </c>
      <c r="M3" s="1" t="s">
        <v>179</v>
      </c>
      <c r="N3" s="1" t="s">
        <v>182</v>
      </c>
      <c r="O3" s="1" t="s">
        <v>217</v>
      </c>
      <c r="P3" s="1" t="s">
        <v>70</v>
      </c>
      <c r="S3" s="1" t="s">
        <v>211</v>
      </c>
    </row>
    <row r="4" spans="1:30" x14ac:dyDescent="0.2">
      <c r="A4" s="11">
        <v>1</v>
      </c>
      <c r="B4" s="12" t="s">
        <v>23</v>
      </c>
      <c r="C4" s="12" t="s">
        <v>221</v>
      </c>
      <c r="D4" s="11">
        <v>15</v>
      </c>
      <c r="E4" s="11">
        <v>555</v>
      </c>
      <c r="F4" s="11">
        <v>359</v>
      </c>
      <c r="G4" s="11">
        <v>1</v>
      </c>
      <c r="H4" s="11">
        <v>44</v>
      </c>
      <c r="I4" s="11">
        <v>35</v>
      </c>
      <c r="J4" s="11">
        <f t="shared" ref="J4:J67" si="0">E4-(H4*4) - (I4*6)</f>
        <v>169</v>
      </c>
      <c r="K4" s="17">
        <f>IF(D4=G4,E4/D4,E4/(D4-G4))</f>
        <v>39.642857142857146</v>
      </c>
      <c r="L4" s="11">
        <v>6</v>
      </c>
      <c r="M4" s="11">
        <v>57</v>
      </c>
      <c r="N4" s="17">
        <f t="shared" ref="N4:N35" si="1">IF(F4=0,0,100*E4/F4)</f>
        <v>154.59610027855155</v>
      </c>
      <c r="O4" s="11">
        <v>-8.9642857142857135</v>
      </c>
      <c r="P4" s="3">
        <v>3</v>
      </c>
      <c r="S4" s="1">
        <f>SUMPRODUCT($H$2:$M$2,H4:M4)</f>
        <v>508.98444891575832</v>
      </c>
    </row>
    <row r="5" spans="1:30" x14ac:dyDescent="0.2">
      <c r="A5" s="11">
        <v>2</v>
      </c>
      <c r="B5" s="12" t="s">
        <v>23</v>
      </c>
      <c r="C5" s="12" t="s">
        <v>3</v>
      </c>
      <c r="D5" s="11">
        <v>16</v>
      </c>
      <c r="E5" s="11">
        <v>602</v>
      </c>
      <c r="F5" s="11">
        <v>402</v>
      </c>
      <c r="G5" s="11">
        <v>2</v>
      </c>
      <c r="H5" s="11">
        <v>53</v>
      </c>
      <c r="I5" s="11">
        <v>34</v>
      </c>
      <c r="J5" s="11">
        <f t="shared" si="0"/>
        <v>186</v>
      </c>
      <c r="K5" s="17">
        <f t="shared" ref="K5:K68" si="2">IF(D5=G5,E5/D5,E5/(D5-G5))</f>
        <v>43</v>
      </c>
      <c r="L5" s="11">
        <v>0</v>
      </c>
      <c r="M5" s="11">
        <v>0</v>
      </c>
      <c r="N5" s="17">
        <f t="shared" si="1"/>
        <v>149.75124378109453</v>
      </c>
      <c r="O5" s="11">
        <v>0</v>
      </c>
      <c r="P5" s="3">
        <v>2</v>
      </c>
      <c r="S5" s="1">
        <f t="shared" ref="S5:S68" si="3">SUMPRODUCT($H$2:$M$2,H5:M5)</f>
        <v>324.42879375039485</v>
      </c>
    </row>
    <row r="6" spans="1:30" x14ac:dyDescent="0.2">
      <c r="A6" s="11">
        <v>3</v>
      </c>
      <c r="B6" s="12" t="s">
        <v>23</v>
      </c>
      <c r="C6" s="12" t="s">
        <v>4</v>
      </c>
      <c r="D6" s="11">
        <v>16</v>
      </c>
      <c r="E6" s="11">
        <v>141</v>
      </c>
      <c r="F6" s="11">
        <v>91</v>
      </c>
      <c r="G6" s="11">
        <v>6</v>
      </c>
      <c r="H6" s="11">
        <v>8</v>
      </c>
      <c r="I6" s="11">
        <v>10</v>
      </c>
      <c r="J6" s="11">
        <f t="shared" si="0"/>
        <v>49</v>
      </c>
      <c r="K6" s="17">
        <f t="shared" si="2"/>
        <v>14.1</v>
      </c>
      <c r="L6" s="11">
        <v>14</v>
      </c>
      <c r="M6" s="11">
        <v>90</v>
      </c>
      <c r="N6" s="17">
        <f t="shared" si="1"/>
        <v>154.94505494505495</v>
      </c>
      <c r="O6" s="11">
        <v>-9.9626168224299061</v>
      </c>
      <c r="P6" s="3">
        <v>9</v>
      </c>
      <c r="S6" s="1">
        <f t="shared" si="3"/>
        <v>432.19960687631414</v>
      </c>
    </row>
    <row r="7" spans="1:30" x14ac:dyDescent="0.2">
      <c r="A7" s="11">
        <v>4</v>
      </c>
      <c r="B7" s="12" t="s">
        <v>23</v>
      </c>
      <c r="C7" s="12" t="s">
        <v>5</v>
      </c>
      <c r="D7" s="11">
        <v>16</v>
      </c>
      <c r="E7" s="11">
        <v>455</v>
      </c>
      <c r="F7" s="11">
        <v>302</v>
      </c>
      <c r="G7" s="11">
        <v>9</v>
      </c>
      <c r="H7" s="11">
        <v>24</v>
      </c>
      <c r="I7" s="11">
        <v>30</v>
      </c>
      <c r="J7" s="11">
        <f t="shared" si="0"/>
        <v>179</v>
      </c>
      <c r="K7" s="17">
        <f t="shared" si="2"/>
        <v>65</v>
      </c>
      <c r="L7" s="11">
        <v>0</v>
      </c>
      <c r="M7" s="11">
        <v>0</v>
      </c>
      <c r="N7" s="17">
        <f t="shared" si="1"/>
        <v>150.66225165562915</v>
      </c>
      <c r="O7" s="11">
        <v>0</v>
      </c>
      <c r="P7" s="3">
        <v>11</v>
      </c>
      <c r="S7" s="1">
        <f t="shared" si="3"/>
        <v>293.97259587411588</v>
      </c>
    </row>
    <row r="8" spans="1:30" x14ac:dyDescent="0.2">
      <c r="A8" s="11">
        <v>5</v>
      </c>
      <c r="B8" s="12" t="s">
        <v>23</v>
      </c>
      <c r="C8" s="12" t="s">
        <v>6</v>
      </c>
      <c r="D8" s="11">
        <v>13</v>
      </c>
      <c r="E8" s="11">
        <v>15</v>
      </c>
      <c r="F8" s="11">
        <v>5</v>
      </c>
      <c r="G8" s="11">
        <v>1</v>
      </c>
      <c r="H8" s="11">
        <v>3</v>
      </c>
      <c r="I8" s="11">
        <v>0</v>
      </c>
      <c r="J8" s="11">
        <f t="shared" si="0"/>
        <v>3</v>
      </c>
      <c r="K8" s="17">
        <f t="shared" si="2"/>
        <v>1.25</v>
      </c>
      <c r="L8" s="11">
        <v>16</v>
      </c>
      <c r="M8" s="11">
        <v>113</v>
      </c>
      <c r="N8" s="17">
        <f t="shared" si="1"/>
        <v>300</v>
      </c>
      <c r="O8" s="11">
        <v>-9.2357142857142858</v>
      </c>
      <c r="P8" s="3">
        <v>4</v>
      </c>
      <c r="S8" s="1">
        <f t="shared" si="3"/>
        <v>442.33384952339168</v>
      </c>
    </row>
    <row r="9" spans="1:30" x14ac:dyDescent="0.2">
      <c r="A9" s="11">
        <v>6</v>
      </c>
      <c r="B9" s="12" t="s">
        <v>23</v>
      </c>
      <c r="C9" s="12" t="s">
        <v>7</v>
      </c>
      <c r="D9" s="11">
        <v>15</v>
      </c>
      <c r="E9" s="11">
        <v>445</v>
      </c>
      <c r="F9" s="11">
        <v>336</v>
      </c>
      <c r="G9" s="11">
        <v>3</v>
      </c>
      <c r="H9" s="11">
        <v>46</v>
      </c>
      <c r="I9" s="11">
        <v>12</v>
      </c>
      <c r="J9" s="11">
        <f t="shared" si="0"/>
        <v>189</v>
      </c>
      <c r="K9" s="17">
        <f t="shared" si="2"/>
        <v>37.083333333333336</v>
      </c>
      <c r="L9" s="11">
        <v>0</v>
      </c>
      <c r="M9" s="11">
        <v>0</v>
      </c>
      <c r="N9" s="17">
        <f t="shared" si="1"/>
        <v>132.4404761904762</v>
      </c>
      <c r="O9" s="11">
        <v>0</v>
      </c>
      <c r="P9" s="3">
        <v>9</v>
      </c>
      <c r="S9" s="1">
        <f t="shared" si="3"/>
        <v>232.49398197385545</v>
      </c>
    </row>
    <row r="10" spans="1:30" x14ac:dyDescent="0.2">
      <c r="A10" s="11">
        <v>7</v>
      </c>
      <c r="B10" s="12" t="s">
        <v>23</v>
      </c>
      <c r="C10" s="12" t="s">
        <v>8</v>
      </c>
      <c r="D10" s="11">
        <v>12</v>
      </c>
      <c r="E10" s="11">
        <v>50</v>
      </c>
      <c r="F10" s="11">
        <v>29</v>
      </c>
      <c r="G10" s="11">
        <v>1</v>
      </c>
      <c r="H10" s="11">
        <v>1</v>
      </c>
      <c r="I10" s="11">
        <v>4</v>
      </c>
      <c r="J10" s="11">
        <f t="shared" si="0"/>
        <v>22</v>
      </c>
      <c r="K10" s="17">
        <f t="shared" si="2"/>
        <v>4.5454545454545459</v>
      </c>
      <c r="L10" s="11">
        <v>10</v>
      </c>
      <c r="M10" s="11">
        <v>117</v>
      </c>
      <c r="N10" s="17">
        <f t="shared" si="1"/>
        <v>172.41379310344828</v>
      </c>
      <c r="O10" s="11">
        <v>-7.2838427947598259</v>
      </c>
      <c r="P10" s="3">
        <v>1</v>
      </c>
      <c r="S10" s="1">
        <f t="shared" si="3"/>
        <v>445.80436122456319</v>
      </c>
    </row>
    <row r="11" spans="1:30" x14ac:dyDescent="0.2">
      <c r="A11" s="11">
        <v>8</v>
      </c>
      <c r="B11" s="12" t="s">
        <v>23</v>
      </c>
      <c r="C11" s="12" t="s">
        <v>9</v>
      </c>
      <c r="D11" s="11">
        <v>16</v>
      </c>
      <c r="E11" s="11">
        <v>89</v>
      </c>
      <c r="F11" s="11">
        <v>74</v>
      </c>
      <c r="G11" s="11">
        <v>5</v>
      </c>
      <c r="H11" s="11">
        <v>3</v>
      </c>
      <c r="I11" s="11">
        <v>4</v>
      </c>
      <c r="J11" s="11">
        <f t="shared" si="0"/>
        <v>53</v>
      </c>
      <c r="K11" s="17">
        <f t="shared" si="2"/>
        <v>8.0909090909090917</v>
      </c>
      <c r="L11" s="11">
        <v>11</v>
      </c>
      <c r="M11" s="11">
        <v>82</v>
      </c>
      <c r="N11" s="17">
        <f t="shared" si="1"/>
        <v>120.27027027027027</v>
      </c>
      <c r="O11" s="11">
        <v>-7.3902439024390247</v>
      </c>
      <c r="P11" s="3">
        <v>11</v>
      </c>
      <c r="S11" s="1">
        <f t="shared" si="3"/>
        <v>353.66057369965523</v>
      </c>
    </row>
    <row r="12" spans="1:30" x14ac:dyDescent="0.2">
      <c r="A12" s="11">
        <v>9</v>
      </c>
      <c r="B12" s="12" t="s">
        <v>23</v>
      </c>
      <c r="C12" s="12" t="s">
        <v>10</v>
      </c>
      <c r="D12" s="11">
        <v>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f t="shared" si="0"/>
        <v>0</v>
      </c>
      <c r="K12" s="17">
        <f t="shared" si="2"/>
        <v>0</v>
      </c>
      <c r="L12" s="11">
        <v>11</v>
      </c>
      <c r="M12" s="11">
        <v>79</v>
      </c>
      <c r="N12" s="17">
        <f t="shared" si="1"/>
        <v>0</v>
      </c>
      <c r="O12" s="11">
        <v>-6</v>
      </c>
      <c r="P12" s="3">
        <v>1</v>
      </c>
      <c r="S12" s="1">
        <f t="shared" si="3"/>
        <v>302.03658631318319</v>
      </c>
    </row>
    <row r="13" spans="1:30" x14ac:dyDescent="0.2">
      <c r="A13" s="11">
        <v>10</v>
      </c>
      <c r="B13" s="12" t="s">
        <v>23</v>
      </c>
      <c r="C13" s="12" t="s">
        <v>11</v>
      </c>
      <c r="D13" s="11">
        <v>13</v>
      </c>
      <c r="E13" s="11">
        <v>29</v>
      </c>
      <c r="F13" s="11">
        <v>36</v>
      </c>
      <c r="G13" s="11">
        <v>0</v>
      </c>
      <c r="H13" s="11">
        <v>3</v>
      </c>
      <c r="I13" s="11">
        <v>1</v>
      </c>
      <c r="J13" s="11">
        <f t="shared" si="0"/>
        <v>11</v>
      </c>
      <c r="K13" s="17">
        <f t="shared" si="2"/>
        <v>2.2307692307692308</v>
      </c>
      <c r="L13" s="11">
        <v>7</v>
      </c>
      <c r="M13" s="11">
        <v>68</v>
      </c>
      <c r="N13" s="17">
        <f t="shared" si="1"/>
        <v>80.555555555555557</v>
      </c>
      <c r="O13" s="11">
        <v>-8.4816753926701569</v>
      </c>
      <c r="P13" s="3">
        <v>4</v>
      </c>
      <c r="S13" s="1">
        <f t="shared" si="3"/>
        <v>264.32453499033852</v>
      </c>
      <c r="V13" s="50" t="s">
        <v>227</v>
      </c>
      <c r="W13" s="50"/>
      <c r="X13" s="50"/>
      <c r="Y13" s="50"/>
      <c r="Z13" s="50"/>
      <c r="AA13" s="50"/>
      <c r="AB13" s="50"/>
      <c r="AC13" s="50"/>
      <c r="AD13" s="50"/>
    </row>
    <row r="14" spans="1:30" x14ac:dyDescent="0.2">
      <c r="A14" s="11">
        <v>11</v>
      </c>
      <c r="B14" s="12" t="s">
        <v>23</v>
      </c>
      <c r="C14" s="12" t="s">
        <v>12</v>
      </c>
      <c r="D14" s="11">
        <v>6</v>
      </c>
      <c r="E14" s="11">
        <v>162</v>
      </c>
      <c r="F14" s="11">
        <v>129</v>
      </c>
      <c r="G14" s="11">
        <v>1</v>
      </c>
      <c r="H14" s="11">
        <v>17</v>
      </c>
      <c r="I14" s="11">
        <v>6</v>
      </c>
      <c r="J14" s="11">
        <f t="shared" si="0"/>
        <v>58</v>
      </c>
      <c r="K14" s="17">
        <f t="shared" si="2"/>
        <v>32.4</v>
      </c>
      <c r="L14" s="11">
        <v>0</v>
      </c>
      <c r="M14" s="11">
        <v>0</v>
      </c>
      <c r="N14" s="17">
        <f t="shared" si="1"/>
        <v>125.58139534883721</v>
      </c>
      <c r="O14" s="11">
        <v>0</v>
      </c>
      <c r="P14" s="3">
        <v>1</v>
      </c>
      <c r="S14" s="1">
        <f t="shared" si="3"/>
        <v>125.39186790599635</v>
      </c>
      <c r="V14" s="48" t="s">
        <v>222</v>
      </c>
      <c r="W14" s="48" t="s">
        <v>22</v>
      </c>
      <c r="X14" s="48" t="s">
        <v>228</v>
      </c>
      <c r="Y14" s="48" t="s">
        <v>229</v>
      </c>
      <c r="Z14" s="48" t="s">
        <v>224</v>
      </c>
      <c r="AA14" s="48" t="s">
        <v>225</v>
      </c>
      <c r="AB14" s="48" t="s">
        <v>180</v>
      </c>
      <c r="AC14" s="48" t="s">
        <v>230</v>
      </c>
      <c r="AD14" s="48" t="s">
        <v>217</v>
      </c>
    </row>
    <row r="15" spans="1:30" x14ac:dyDescent="0.2">
      <c r="A15" s="11">
        <v>12</v>
      </c>
      <c r="B15" s="12" t="s">
        <v>23</v>
      </c>
      <c r="C15" s="12" t="s">
        <v>13</v>
      </c>
      <c r="D15" s="11">
        <v>6</v>
      </c>
      <c r="E15" s="11">
        <v>2</v>
      </c>
      <c r="F15" s="11">
        <v>2</v>
      </c>
      <c r="G15" s="11">
        <v>1</v>
      </c>
      <c r="H15" s="11">
        <v>0</v>
      </c>
      <c r="I15" s="11">
        <v>0</v>
      </c>
      <c r="J15" s="11">
        <f t="shared" si="0"/>
        <v>2</v>
      </c>
      <c r="K15" s="17">
        <f t="shared" si="2"/>
        <v>0.4</v>
      </c>
      <c r="L15" s="11">
        <v>6</v>
      </c>
      <c r="M15" s="11">
        <v>40</v>
      </c>
      <c r="N15" s="17">
        <f t="shared" si="1"/>
        <v>100</v>
      </c>
      <c r="O15" s="11">
        <v>-9.0967741935483861</v>
      </c>
      <c r="P15" s="3">
        <v>2</v>
      </c>
      <c r="S15" s="1">
        <f t="shared" si="3"/>
        <v>155.91176449014267</v>
      </c>
      <c r="V15" s="49">
        <v>1</v>
      </c>
      <c r="W15" s="44" t="s">
        <v>88</v>
      </c>
      <c r="X15" s="44" t="s">
        <v>210</v>
      </c>
      <c r="Y15" s="46">
        <v>719.50259016170946</v>
      </c>
      <c r="Z15" s="44">
        <f>VLOOKUP($X15,$C$3:$O$152,6,FALSE)</f>
        <v>40</v>
      </c>
      <c r="AA15" s="44">
        <f>VLOOKUP($X15,$C$3:$O$152,7,FALSE)</f>
        <v>23</v>
      </c>
      <c r="AB15" s="46">
        <f>VLOOKUP($X15,$C$3:$O$152,9,FALSE)</f>
        <v>22.3125</v>
      </c>
      <c r="AC15" s="51">
        <f>VLOOKUP($X15,$C$3:$O$152,10,FALSE)</f>
        <v>17</v>
      </c>
      <c r="AD15" s="46">
        <f>VLOOKUP($X15,$C$3:$O$152,13,FALSE)*-1</f>
        <v>7.6557377049180326</v>
      </c>
    </row>
    <row r="16" spans="1:30" x14ac:dyDescent="0.2">
      <c r="A16" s="11">
        <v>13</v>
      </c>
      <c r="B16" s="12" t="s">
        <v>23</v>
      </c>
      <c r="C16" s="12" t="s">
        <v>14</v>
      </c>
      <c r="D16" s="11">
        <v>10</v>
      </c>
      <c r="E16" s="11">
        <v>108</v>
      </c>
      <c r="F16" s="11">
        <v>78</v>
      </c>
      <c r="G16" s="11">
        <v>0</v>
      </c>
      <c r="H16" s="11">
        <v>8</v>
      </c>
      <c r="I16" s="11">
        <v>5</v>
      </c>
      <c r="J16" s="11">
        <f t="shared" si="0"/>
        <v>46</v>
      </c>
      <c r="K16" s="17">
        <f t="shared" si="2"/>
        <v>10.8</v>
      </c>
      <c r="L16" s="11">
        <v>0</v>
      </c>
      <c r="M16" s="11">
        <v>0</v>
      </c>
      <c r="N16" s="17">
        <f t="shared" si="1"/>
        <v>138.46153846153845</v>
      </c>
      <c r="O16" s="11">
        <v>0</v>
      </c>
      <c r="P16" s="3">
        <v>5</v>
      </c>
      <c r="S16" s="1">
        <f t="shared" si="3"/>
        <v>59.664874951036154</v>
      </c>
      <c r="V16" s="52">
        <v>2</v>
      </c>
      <c r="W16" s="53" t="s">
        <v>165</v>
      </c>
      <c r="X16" s="53" t="s">
        <v>166</v>
      </c>
      <c r="Y16" s="54">
        <v>662.16178708220684</v>
      </c>
      <c r="Z16" s="53">
        <f t="shared" ref="Z16:Z24" si="4">VLOOKUP(X16,$C$3:$O$152,6,FALSE)</f>
        <v>3</v>
      </c>
      <c r="AA16" s="53">
        <f t="shared" ref="AA16:AA34" si="5">VLOOKUP($X16,$C$3:$O$152,7,FALSE)</f>
        <v>6</v>
      </c>
      <c r="AB16" s="54">
        <f t="shared" ref="AB16:AB34" si="6">VLOOKUP($X16,$C$3:$O$152,9,FALSE)</f>
        <v>3.9333333333333331</v>
      </c>
      <c r="AC16" s="55">
        <f t="shared" ref="AC16:AC34" si="7">VLOOKUP($X16,$C$3:$O$152,10,FALSE)</f>
        <v>21</v>
      </c>
      <c r="AD16" s="54">
        <f t="shared" ref="AD16:AD34" si="8">VLOOKUP($X16,$C$3:$O$152,13,FALSE)*-1</f>
        <v>6.7352941176470589</v>
      </c>
    </row>
    <row r="17" spans="1:30" x14ac:dyDescent="0.2">
      <c r="A17" s="11">
        <v>14</v>
      </c>
      <c r="B17" s="12" t="s">
        <v>23</v>
      </c>
      <c r="C17" s="12" t="s">
        <v>15</v>
      </c>
      <c r="D17" s="11">
        <v>6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f t="shared" si="0"/>
        <v>0</v>
      </c>
      <c r="K17" s="17">
        <f t="shared" si="2"/>
        <v>0</v>
      </c>
      <c r="L17" s="11">
        <v>4</v>
      </c>
      <c r="M17" s="11">
        <v>16</v>
      </c>
      <c r="N17" s="17">
        <f t="shared" si="1"/>
        <v>0</v>
      </c>
      <c r="O17" s="11">
        <v>-9.3684210526315788</v>
      </c>
      <c r="P17" s="3">
        <v>3</v>
      </c>
      <c r="S17" s="1">
        <f t="shared" si="3"/>
        <v>69.004217430869232</v>
      </c>
      <c r="V17" s="49">
        <v>3</v>
      </c>
      <c r="W17" s="44" t="s">
        <v>145</v>
      </c>
      <c r="X17" s="44" t="s">
        <v>219</v>
      </c>
      <c r="Y17" s="46">
        <v>564.05361278088287</v>
      </c>
      <c r="Z17" s="44">
        <f t="shared" si="4"/>
        <v>0</v>
      </c>
      <c r="AA17" s="44">
        <f t="shared" si="5"/>
        <v>0</v>
      </c>
      <c r="AB17" s="46">
        <f t="shared" si="6"/>
        <v>0.23076923076923078</v>
      </c>
      <c r="AC17" s="51">
        <f t="shared" si="7"/>
        <v>20</v>
      </c>
      <c r="AD17" s="46">
        <f t="shared" si="8"/>
        <v>7.862068965517242</v>
      </c>
    </row>
    <row r="18" spans="1:30" x14ac:dyDescent="0.2">
      <c r="A18" s="11">
        <v>15</v>
      </c>
      <c r="B18" s="12" t="s">
        <v>23</v>
      </c>
      <c r="C18" s="12" t="s">
        <v>16</v>
      </c>
      <c r="D18" s="11">
        <v>3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f t="shared" si="0"/>
        <v>0</v>
      </c>
      <c r="K18" s="17">
        <f t="shared" si="2"/>
        <v>0</v>
      </c>
      <c r="L18" s="11">
        <v>2</v>
      </c>
      <c r="M18" s="11">
        <v>20</v>
      </c>
      <c r="N18" s="17">
        <f t="shared" si="1"/>
        <v>0</v>
      </c>
      <c r="O18" s="11">
        <v>-9.5</v>
      </c>
      <c r="P18" s="3">
        <v>2</v>
      </c>
      <c r="S18" s="1">
        <f t="shared" si="3"/>
        <v>72.996390445135006</v>
      </c>
      <c r="V18" s="52">
        <v>4</v>
      </c>
      <c r="W18" s="53" t="s">
        <v>104</v>
      </c>
      <c r="X18" s="53" t="s">
        <v>220</v>
      </c>
      <c r="Y18" s="54">
        <v>542.10889228214353</v>
      </c>
      <c r="Z18" s="53">
        <f t="shared" si="4"/>
        <v>20</v>
      </c>
      <c r="AA18" s="53">
        <f t="shared" si="5"/>
        <v>11</v>
      </c>
      <c r="AB18" s="54">
        <f t="shared" si="6"/>
        <v>28.888888888888889</v>
      </c>
      <c r="AC18" s="55">
        <f t="shared" si="7"/>
        <v>18</v>
      </c>
      <c r="AD18" s="54">
        <f t="shared" si="8"/>
        <v>8.9296875</v>
      </c>
    </row>
    <row r="19" spans="1:30" x14ac:dyDescent="0.2">
      <c r="A19" s="11">
        <v>16</v>
      </c>
      <c r="B19" s="12" t="s">
        <v>23</v>
      </c>
      <c r="C19" s="12" t="s">
        <v>17</v>
      </c>
      <c r="D19" s="11">
        <v>2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f t="shared" si="0"/>
        <v>0</v>
      </c>
      <c r="K19" s="17">
        <f t="shared" si="2"/>
        <v>0</v>
      </c>
      <c r="L19" s="11">
        <v>3</v>
      </c>
      <c r="M19" s="11">
        <v>16</v>
      </c>
      <c r="N19" s="17">
        <f t="shared" si="1"/>
        <v>0</v>
      </c>
      <c r="O19" s="11">
        <v>-12.5</v>
      </c>
      <c r="P19" s="3">
        <v>0</v>
      </c>
      <c r="S19" s="1">
        <f t="shared" si="3"/>
        <v>64.584590316385388</v>
      </c>
      <c r="V19" s="49">
        <v>5</v>
      </c>
      <c r="W19" s="44" t="s">
        <v>165</v>
      </c>
      <c r="X19" s="44" t="s">
        <v>149</v>
      </c>
      <c r="Y19" s="46">
        <v>513.85514306887569</v>
      </c>
      <c r="Z19" s="44">
        <f t="shared" si="4"/>
        <v>0</v>
      </c>
      <c r="AA19" s="44">
        <f t="shared" si="5"/>
        <v>0</v>
      </c>
      <c r="AB19" s="46">
        <f t="shared" si="6"/>
        <v>0.1875</v>
      </c>
      <c r="AC19" s="51">
        <f t="shared" si="7"/>
        <v>21</v>
      </c>
      <c r="AD19" s="46">
        <f t="shared" si="8"/>
        <v>8.2878787878787872</v>
      </c>
    </row>
    <row r="20" spans="1:30" x14ac:dyDescent="0.2">
      <c r="A20" s="11">
        <v>17</v>
      </c>
      <c r="B20" s="12" t="s">
        <v>23</v>
      </c>
      <c r="C20" s="12" t="s">
        <v>18</v>
      </c>
      <c r="D20" s="11">
        <v>1</v>
      </c>
      <c r="E20" s="11">
        <v>24</v>
      </c>
      <c r="F20" s="11">
        <v>22</v>
      </c>
      <c r="G20" s="11">
        <v>1</v>
      </c>
      <c r="H20" s="11">
        <v>1</v>
      </c>
      <c r="I20" s="11">
        <v>2</v>
      </c>
      <c r="J20" s="11">
        <f t="shared" si="0"/>
        <v>8</v>
      </c>
      <c r="K20" s="17">
        <f t="shared" si="2"/>
        <v>24</v>
      </c>
      <c r="L20" s="11">
        <v>0</v>
      </c>
      <c r="M20" s="11">
        <v>0</v>
      </c>
      <c r="N20" s="17">
        <f t="shared" si="1"/>
        <v>109.09090909090909</v>
      </c>
      <c r="O20" s="11">
        <v>0</v>
      </c>
      <c r="P20" s="3">
        <v>0</v>
      </c>
      <c r="S20" s="1">
        <f t="shared" si="3"/>
        <v>56.183955006236815</v>
      </c>
      <c r="V20" s="52">
        <v>6</v>
      </c>
      <c r="W20" s="53" t="s">
        <v>23</v>
      </c>
      <c r="X20" s="53" t="s">
        <v>221</v>
      </c>
      <c r="Y20" s="54">
        <v>508.98444891575832</v>
      </c>
      <c r="Z20" s="53">
        <f t="shared" si="4"/>
        <v>44</v>
      </c>
      <c r="AA20" s="53">
        <f t="shared" si="5"/>
        <v>35</v>
      </c>
      <c r="AB20" s="54">
        <f t="shared" si="6"/>
        <v>39.642857142857146</v>
      </c>
      <c r="AC20" s="55">
        <f t="shared" si="7"/>
        <v>6</v>
      </c>
      <c r="AD20" s="54">
        <f t="shared" si="8"/>
        <v>8.9642857142857135</v>
      </c>
    </row>
    <row r="21" spans="1:30" x14ac:dyDescent="0.2">
      <c r="A21" s="11">
        <v>18</v>
      </c>
      <c r="B21" s="12" t="s">
        <v>23</v>
      </c>
      <c r="C21" s="12" t="s">
        <v>19</v>
      </c>
      <c r="D21" s="11">
        <v>1</v>
      </c>
      <c r="E21" s="11">
        <v>1</v>
      </c>
      <c r="F21" s="11">
        <v>3</v>
      </c>
      <c r="G21" s="11">
        <v>0</v>
      </c>
      <c r="H21" s="11">
        <v>0</v>
      </c>
      <c r="I21" s="11">
        <v>0</v>
      </c>
      <c r="J21" s="11">
        <f t="shared" si="0"/>
        <v>1</v>
      </c>
      <c r="K21" s="17">
        <f t="shared" si="2"/>
        <v>1</v>
      </c>
      <c r="L21" s="11">
        <v>0</v>
      </c>
      <c r="M21" s="11">
        <v>6</v>
      </c>
      <c r="N21" s="17">
        <f t="shared" si="1"/>
        <v>33.333333333333336</v>
      </c>
      <c r="O21" s="11">
        <v>-12.25</v>
      </c>
      <c r="P21" s="3">
        <v>1</v>
      </c>
      <c r="S21" s="1">
        <f t="shared" si="3"/>
        <v>21.349890607346822</v>
      </c>
      <c r="V21" s="49">
        <v>7</v>
      </c>
      <c r="W21" s="44" t="s">
        <v>104</v>
      </c>
      <c r="X21" s="44" t="s">
        <v>92</v>
      </c>
      <c r="Y21" s="46">
        <v>506.38233521367403</v>
      </c>
      <c r="Z21" s="44">
        <f t="shared" si="4"/>
        <v>1</v>
      </c>
      <c r="AA21" s="44">
        <f t="shared" si="5"/>
        <v>0</v>
      </c>
      <c r="AB21" s="46">
        <f t="shared" si="6"/>
        <v>0.83333333333333337</v>
      </c>
      <c r="AC21" s="51">
        <f t="shared" si="7"/>
        <v>17</v>
      </c>
      <c r="AD21" s="46">
        <f t="shared" si="8"/>
        <v>6.8888888888888893</v>
      </c>
    </row>
    <row r="22" spans="1:30" x14ac:dyDescent="0.2">
      <c r="A22" s="11">
        <v>19</v>
      </c>
      <c r="B22" s="12" t="s">
        <v>23</v>
      </c>
      <c r="C22" s="12" t="s">
        <v>20</v>
      </c>
      <c r="D22" s="11">
        <v>1</v>
      </c>
      <c r="E22" s="11">
        <v>8</v>
      </c>
      <c r="F22" s="11">
        <v>9</v>
      </c>
      <c r="G22" s="11">
        <v>0</v>
      </c>
      <c r="H22" s="11">
        <v>0</v>
      </c>
      <c r="I22" s="11">
        <v>1</v>
      </c>
      <c r="J22" s="11">
        <f t="shared" si="0"/>
        <v>2</v>
      </c>
      <c r="K22" s="17">
        <f t="shared" si="2"/>
        <v>8</v>
      </c>
      <c r="L22" s="11">
        <v>0</v>
      </c>
      <c r="M22" s="11">
        <v>0</v>
      </c>
      <c r="N22" s="17">
        <f t="shared" si="1"/>
        <v>88.888888888888886</v>
      </c>
      <c r="O22" s="11">
        <v>0</v>
      </c>
      <c r="P22" s="3">
        <v>0</v>
      </c>
      <c r="S22" s="1">
        <f t="shared" si="3"/>
        <v>18.938839057998294</v>
      </c>
      <c r="V22" s="52">
        <v>8</v>
      </c>
      <c r="W22" s="53" t="s">
        <v>64</v>
      </c>
      <c r="X22" s="53" t="s">
        <v>48</v>
      </c>
      <c r="Y22" s="54">
        <v>493.25004615488245</v>
      </c>
      <c r="Z22" s="53">
        <f t="shared" si="4"/>
        <v>2</v>
      </c>
      <c r="AA22" s="53">
        <f t="shared" si="5"/>
        <v>1</v>
      </c>
      <c r="AB22" s="54">
        <f t="shared" si="6"/>
        <v>2.6666666666666665</v>
      </c>
      <c r="AC22" s="55">
        <f t="shared" si="7"/>
        <v>24</v>
      </c>
      <c r="AD22" s="54">
        <f t="shared" si="8"/>
        <v>8</v>
      </c>
    </row>
    <row r="23" spans="1:30" x14ac:dyDescent="0.2">
      <c r="A23" s="11">
        <v>20</v>
      </c>
      <c r="B23" s="12" t="s">
        <v>23</v>
      </c>
      <c r="C23" s="12" t="s">
        <v>21</v>
      </c>
      <c r="D23" s="11">
        <v>1</v>
      </c>
      <c r="E23" s="11">
        <v>12</v>
      </c>
      <c r="F23" s="11">
        <v>10</v>
      </c>
      <c r="G23" s="11">
        <v>0</v>
      </c>
      <c r="H23" s="11">
        <v>0</v>
      </c>
      <c r="I23" s="11">
        <v>1</v>
      </c>
      <c r="J23" s="11">
        <f t="shared" si="0"/>
        <v>6</v>
      </c>
      <c r="K23" s="17">
        <f t="shared" si="2"/>
        <v>12</v>
      </c>
      <c r="L23" s="11">
        <v>0</v>
      </c>
      <c r="M23" s="11">
        <v>0</v>
      </c>
      <c r="N23" s="17">
        <f t="shared" si="1"/>
        <v>120</v>
      </c>
      <c r="O23" s="11">
        <v>0</v>
      </c>
      <c r="P23" s="3">
        <v>0</v>
      </c>
      <c r="S23" s="1">
        <f t="shared" si="3"/>
        <v>27.349838027984795</v>
      </c>
      <c r="V23" s="49">
        <v>9</v>
      </c>
      <c r="W23" s="44" t="s">
        <v>165</v>
      </c>
      <c r="X23" s="44" t="s">
        <v>147</v>
      </c>
      <c r="Y23" s="46">
        <v>492.19294374328564</v>
      </c>
      <c r="Z23" s="44">
        <f t="shared" si="4"/>
        <v>26</v>
      </c>
      <c r="AA23" s="44">
        <f t="shared" si="5"/>
        <v>5</v>
      </c>
      <c r="AB23" s="46">
        <f t="shared" si="6"/>
        <v>15.933333333333334</v>
      </c>
      <c r="AC23" s="51">
        <f t="shared" si="7"/>
        <v>14</v>
      </c>
      <c r="AD23" s="46">
        <f t="shared" si="8"/>
        <v>8</v>
      </c>
    </row>
    <row r="24" spans="1:30" x14ac:dyDescent="0.2">
      <c r="A24" s="14">
        <v>21</v>
      </c>
      <c r="B24" s="15" t="s">
        <v>47</v>
      </c>
      <c r="C24" s="15" t="s">
        <v>218</v>
      </c>
      <c r="D24" s="15">
        <v>14</v>
      </c>
      <c r="E24" s="14">
        <v>684</v>
      </c>
      <c r="F24" s="14">
        <v>394</v>
      </c>
      <c r="G24" s="14">
        <v>1</v>
      </c>
      <c r="H24" s="15">
        <v>68</v>
      </c>
      <c r="I24" s="15">
        <v>37</v>
      </c>
      <c r="J24" s="14">
        <f t="shared" si="0"/>
        <v>190</v>
      </c>
      <c r="K24" s="18">
        <f t="shared" si="2"/>
        <v>52.615384615384613</v>
      </c>
      <c r="L24" s="15">
        <v>0</v>
      </c>
      <c r="M24" s="15">
        <v>0</v>
      </c>
      <c r="N24" s="17">
        <f t="shared" si="1"/>
        <v>173.60406091370558</v>
      </c>
      <c r="O24" s="14">
        <v>0</v>
      </c>
      <c r="P24" s="1">
        <v>4</v>
      </c>
      <c r="S24" s="1">
        <f t="shared" si="3"/>
        <v>384.05793806257338</v>
      </c>
      <c r="V24" s="52">
        <v>10</v>
      </c>
      <c r="W24" s="53" t="s">
        <v>88</v>
      </c>
      <c r="X24" s="53" t="s">
        <v>73</v>
      </c>
      <c r="Y24" s="54">
        <v>486.72406936819795</v>
      </c>
      <c r="Z24" s="53">
        <f t="shared" si="4"/>
        <v>17</v>
      </c>
      <c r="AA24" s="53">
        <f t="shared" si="5"/>
        <v>31</v>
      </c>
      <c r="AB24" s="54">
        <f t="shared" si="6"/>
        <v>24.307692307692307</v>
      </c>
      <c r="AC24" s="55">
        <f t="shared" si="7"/>
        <v>13</v>
      </c>
      <c r="AD24" s="54">
        <f t="shared" si="8"/>
        <v>9.3832599118942728</v>
      </c>
    </row>
    <row r="25" spans="1:30" x14ac:dyDescent="0.2">
      <c r="A25" s="14">
        <v>22</v>
      </c>
      <c r="B25" s="15" t="s">
        <v>47</v>
      </c>
      <c r="C25" s="15" t="s">
        <v>26</v>
      </c>
      <c r="D25" s="15">
        <v>14</v>
      </c>
      <c r="E25" s="14">
        <v>0</v>
      </c>
      <c r="F25" s="14">
        <v>2</v>
      </c>
      <c r="G25" s="14">
        <v>0</v>
      </c>
      <c r="H25" s="15">
        <v>0</v>
      </c>
      <c r="I25" s="15">
        <v>0</v>
      </c>
      <c r="J25" s="14">
        <f t="shared" si="0"/>
        <v>0</v>
      </c>
      <c r="K25" s="18">
        <f t="shared" si="2"/>
        <v>0</v>
      </c>
      <c r="L25" s="15">
        <v>18</v>
      </c>
      <c r="M25" s="15">
        <v>118</v>
      </c>
      <c r="N25" s="17">
        <f t="shared" si="1"/>
        <v>0</v>
      </c>
      <c r="O25" s="14">
        <v>-8.8481012658227858</v>
      </c>
      <c r="P25" s="1">
        <v>9</v>
      </c>
      <c r="S25" s="1">
        <f t="shared" si="3"/>
        <v>458.08039173609632</v>
      </c>
      <c r="V25" s="49">
        <v>11</v>
      </c>
      <c r="W25" s="44" t="s">
        <v>145</v>
      </c>
      <c r="X25" s="44" t="s">
        <v>128</v>
      </c>
      <c r="Y25" s="46">
        <v>463.64119715727696</v>
      </c>
      <c r="Z25" s="44">
        <f t="shared" ref="Z25:Z34" si="9">VLOOKUP(X25,$C$3:$O$152,6,FALSE)</f>
        <v>0</v>
      </c>
      <c r="AA25" s="44">
        <f t="shared" si="5"/>
        <v>0</v>
      </c>
      <c r="AB25" s="46">
        <f t="shared" si="6"/>
        <v>0</v>
      </c>
      <c r="AC25" s="51">
        <f t="shared" si="7"/>
        <v>12</v>
      </c>
      <c r="AD25" s="46">
        <f t="shared" si="8"/>
        <v>7.26</v>
      </c>
    </row>
    <row r="26" spans="1:30" x14ac:dyDescent="0.2">
      <c r="A26" s="14">
        <v>23</v>
      </c>
      <c r="B26" s="15" t="s">
        <v>47</v>
      </c>
      <c r="C26" s="15" t="s">
        <v>27</v>
      </c>
      <c r="D26" s="15">
        <v>14</v>
      </c>
      <c r="E26" s="14">
        <v>411</v>
      </c>
      <c r="F26" s="14">
        <v>310</v>
      </c>
      <c r="G26" s="14">
        <v>3</v>
      </c>
      <c r="H26" s="15">
        <v>29</v>
      </c>
      <c r="I26" s="15">
        <v>21</v>
      </c>
      <c r="J26" s="14">
        <f t="shared" si="0"/>
        <v>169</v>
      </c>
      <c r="K26" s="18">
        <f t="shared" si="2"/>
        <v>37.363636363636367</v>
      </c>
      <c r="L26" s="15">
        <v>0</v>
      </c>
      <c r="M26" s="15">
        <v>0</v>
      </c>
      <c r="N26" s="17">
        <f t="shared" si="1"/>
        <v>132.58064516129033</v>
      </c>
      <c r="O26" s="14">
        <v>0</v>
      </c>
      <c r="P26" s="1">
        <v>5</v>
      </c>
      <c r="S26" s="1">
        <f t="shared" si="3"/>
        <v>221.78953533291218</v>
      </c>
      <c r="V26" s="52">
        <v>12</v>
      </c>
      <c r="W26" s="53" t="s">
        <v>47</v>
      </c>
      <c r="X26" s="53" t="s">
        <v>26</v>
      </c>
      <c r="Y26" s="54">
        <v>458.08039173609632</v>
      </c>
      <c r="Z26" s="53">
        <f t="shared" si="9"/>
        <v>0</v>
      </c>
      <c r="AA26" s="53">
        <f t="shared" si="5"/>
        <v>0</v>
      </c>
      <c r="AB26" s="54">
        <f t="shared" si="6"/>
        <v>0</v>
      </c>
      <c r="AC26" s="55">
        <f t="shared" si="7"/>
        <v>18</v>
      </c>
      <c r="AD26" s="54">
        <f t="shared" si="8"/>
        <v>8.8481012658227858</v>
      </c>
    </row>
    <row r="27" spans="1:30" x14ac:dyDescent="0.2">
      <c r="A27" s="14">
        <v>24</v>
      </c>
      <c r="B27" s="15" t="s">
        <v>47</v>
      </c>
      <c r="C27" s="15" t="s">
        <v>28</v>
      </c>
      <c r="D27" s="15">
        <v>12</v>
      </c>
      <c r="E27" s="14">
        <v>169</v>
      </c>
      <c r="F27" s="14">
        <v>120</v>
      </c>
      <c r="G27" s="14">
        <v>0</v>
      </c>
      <c r="H27" s="15">
        <v>14</v>
      </c>
      <c r="I27" s="15">
        <v>9</v>
      </c>
      <c r="J27" s="14">
        <f t="shared" si="0"/>
        <v>59</v>
      </c>
      <c r="K27" s="18">
        <f t="shared" si="2"/>
        <v>14.083333333333334</v>
      </c>
      <c r="L27" s="15">
        <v>5</v>
      </c>
      <c r="M27" s="15">
        <v>32</v>
      </c>
      <c r="N27" s="17">
        <f t="shared" si="1"/>
        <v>140.83333333333334</v>
      </c>
      <c r="O27" s="14">
        <v>-8.25</v>
      </c>
      <c r="P27" s="1">
        <v>4</v>
      </c>
      <c r="S27" s="1">
        <f t="shared" si="3"/>
        <v>217.29955609065769</v>
      </c>
      <c r="V27" s="49">
        <v>13</v>
      </c>
      <c r="W27" s="44" t="s">
        <v>104</v>
      </c>
      <c r="X27" s="44" t="s">
        <v>90</v>
      </c>
      <c r="Y27" s="46">
        <v>454.02353343371476</v>
      </c>
      <c r="Z27" s="44">
        <f t="shared" si="9"/>
        <v>22</v>
      </c>
      <c r="AA27" s="44">
        <f t="shared" si="5"/>
        <v>10</v>
      </c>
      <c r="AB27" s="46">
        <f t="shared" si="6"/>
        <v>20.727272727272727</v>
      </c>
      <c r="AC27" s="51">
        <f t="shared" si="7"/>
        <v>12</v>
      </c>
      <c r="AD27" s="46">
        <f t="shared" si="8"/>
        <v>7.0705394190871376</v>
      </c>
    </row>
    <row r="28" spans="1:30" x14ac:dyDescent="0.2">
      <c r="A28" s="14">
        <v>25</v>
      </c>
      <c r="B28" s="15" t="s">
        <v>47</v>
      </c>
      <c r="C28" s="15" t="s">
        <v>29</v>
      </c>
      <c r="D28" s="15">
        <v>10</v>
      </c>
      <c r="E28" s="14">
        <v>1</v>
      </c>
      <c r="F28" s="14">
        <v>2</v>
      </c>
      <c r="G28" s="14">
        <v>1</v>
      </c>
      <c r="H28" s="15">
        <v>0</v>
      </c>
      <c r="I28" s="15">
        <v>0</v>
      </c>
      <c r="J28" s="14">
        <f t="shared" si="0"/>
        <v>1</v>
      </c>
      <c r="K28" s="18">
        <f t="shared" si="2"/>
        <v>0.1111111111111111</v>
      </c>
      <c r="L28" s="15">
        <v>12</v>
      </c>
      <c r="M28" s="15">
        <v>74</v>
      </c>
      <c r="N28" s="17">
        <f t="shared" si="1"/>
        <v>50</v>
      </c>
      <c r="O28" s="14">
        <v>-7.1351351351351351</v>
      </c>
      <c r="P28" s="1">
        <v>0</v>
      </c>
      <c r="S28" s="1">
        <f t="shared" si="3"/>
        <v>290.78314016385059</v>
      </c>
      <c r="V28" s="52">
        <v>14</v>
      </c>
      <c r="W28" s="53" t="s">
        <v>23</v>
      </c>
      <c r="X28" s="53" t="s">
        <v>8</v>
      </c>
      <c r="Y28" s="54">
        <v>445.80436122456319</v>
      </c>
      <c r="Z28" s="53">
        <f t="shared" si="9"/>
        <v>1</v>
      </c>
      <c r="AA28" s="53">
        <f t="shared" si="5"/>
        <v>4</v>
      </c>
      <c r="AB28" s="54">
        <f t="shared" si="6"/>
        <v>4.5454545454545459</v>
      </c>
      <c r="AC28" s="55">
        <f t="shared" si="7"/>
        <v>10</v>
      </c>
      <c r="AD28" s="54">
        <f t="shared" si="8"/>
        <v>7.2838427947598259</v>
      </c>
    </row>
    <row r="29" spans="1:30" x14ac:dyDescent="0.2">
      <c r="A29" s="14">
        <v>26</v>
      </c>
      <c r="B29" s="15" t="s">
        <v>47</v>
      </c>
      <c r="C29" s="15" t="s">
        <v>30</v>
      </c>
      <c r="D29" s="15">
        <v>9</v>
      </c>
      <c r="E29" s="14">
        <v>245</v>
      </c>
      <c r="F29" s="14">
        <v>160</v>
      </c>
      <c r="G29" s="14">
        <v>0</v>
      </c>
      <c r="H29" s="15">
        <v>27</v>
      </c>
      <c r="I29" s="15">
        <v>10</v>
      </c>
      <c r="J29" s="14">
        <f t="shared" si="0"/>
        <v>77</v>
      </c>
      <c r="K29" s="18">
        <f t="shared" si="2"/>
        <v>27.222222222222221</v>
      </c>
      <c r="L29" s="15">
        <v>0</v>
      </c>
      <c r="M29" s="15">
        <v>0</v>
      </c>
      <c r="N29" s="17">
        <f t="shared" si="1"/>
        <v>153.125</v>
      </c>
      <c r="O29" s="14">
        <v>0</v>
      </c>
      <c r="P29" s="1">
        <v>4</v>
      </c>
      <c r="S29" s="1">
        <f t="shared" si="3"/>
        <v>150.96558644267944</v>
      </c>
      <c r="V29" s="49">
        <v>15</v>
      </c>
      <c r="W29" s="44" t="s">
        <v>165</v>
      </c>
      <c r="X29" s="44" t="s">
        <v>150</v>
      </c>
      <c r="Y29" s="46">
        <v>443.51372021404472</v>
      </c>
      <c r="Z29" s="44">
        <f t="shared" si="9"/>
        <v>1</v>
      </c>
      <c r="AA29" s="44">
        <f t="shared" si="5"/>
        <v>0</v>
      </c>
      <c r="AB29" s="46">
        <f t="shared" si="6"/>
        <v>1.3</v>
      </c>
      <c r="AC29" s="51">
        <f t="shared" si="7"/>
        <v>9</v>
      </c>
      <c r="AD29" s="46">
        <f t="shared" si="8"/>
        <v>7.6678700361010836</v>
      </c>
    </row>
    <row r="30" spans="1:30" x14ac:dyDescent="0.2">
      <c r="A30" s="14">
        <v>27</v>
      </c>
      <c r="B30" s="15" t="s">
        <v>47</v>
      </c>
      <c r="C30" s="15" t="s">
        <v>31</v>
      </c>
      <c r="D30" s="15">
        <v>13</v>
      </c>
      <c r="E30" s="14">
        <v>212</v>
      </c>
      <c r="F30" s="14">
        <v>148</v>
      </c>
      <c r="G30" s="14">
        <v>7</v>
      </c>
      <c r="H30" s="15">
        <v>11</v>
      </c>
      <c r="I30" s="15">
        <v>11</v>
      </c>
      <c r="J30" s="14">
        <f t="shared" si="0"/>
        <v>102</v>
      </c>
      <c r="K30" s="18">
        <f t="shared" si="2"/>
        <v>35.333333333333336</v>
      </c>
      <c r="L30" s="15">
        <v>1</v>
      </c>
      <c r="M30" s="15">
        <v>8</v>
      </c>
      <c r="N30" s="17">
        <f t="shared" si="1"/>
        <v>143.24324324324326</v>
      </c>
      <c r="O30" s="14">
        <v>-11.6</v>
      </c>
      <c r="P30" s="1">
        <v>6</v>
      </c>
      <c r="S30" s="1">
        <f t="shared" si="3"/>
        <v>170.34063099753763</v>
      </c>
      <c r="V30" s="52">
        <v>16</v>
      </c>
      <c r="W30" s="53" t="s">
        <v>23</v>
      </c>
      <c r="X30" s="53" t="s">
        <v>6</v>
      </c>
      <c r="Y30" s="54">
        <v>442.33384952339168</v>
      </c>
      <c r="Z30" s="53">
        <f t="shared" si="9"/>
        <v>3</v>
      </c>
      <c r="AA30" s="53">
        <f t="shared" si="5"/>
        <v>0</v>
      </c>
      <c r="AB30" s="54">
        <f t="shared" si="6"/>
        <v>1.25</v>
      </c>
      <c r="AC30" s="55">
        <f t="shared" si="7"/>
        <v>16</v>
      </c>
      <c r="AD30" s="54">
        <f t="shared" si="8"/>
        <v>9.2357142857142858</v>
      </c>
    </row>
    <row r="31" spans="1:30" x14ac:dyDescent="0.2">
      <c r="A31" s="14">
        <v>28</v>
      </c>
      <c r="B31" s="15" t="s">
        <v>47</v>
      </c>
      <c r="C31" s="15" t="s">
        <v>32</v>
      </c>
      <c r="D31" s="15">
        <v>5</v>
      </c>
      <c r="E31" s="14">
        <v>60</v>
      </c>
      <c r="F31" s="14">
        <v>33</v>
      </c>
      <c r="G31" s="14">
        <v>1</v>
      </c>
      <c r="H31" s="15">
        <v>1</v>
      </c>
      <c r="I31" s="15">
        <v>6</v>
      </c>
      <c r="J31" s="14">
        <f t="shared" si="0"/>
        <v>20</v>
      </c>
      <c r="K31" s="18">
        <f t="shared" si="2"/>
        <v>15</v>
      </c>
      <c r="L31" s="15">
        <v>7</v>
      </c>
      <c r="M31" s="15">
        <v>36</v>
      </c>
      <c r="N31" s="17">
        <f t="shared" si="1"/>
        <v>181.81818181818181</v>
      </c>
      <c r="O31" s="14">
        <v>-9.5428571428571427</v>
      </c>
      <c r="P31" s="1">
        <v>0</v>
      </c>
      <c r="S31" s="1">
        <f t="shared" si="3"/>
        <v>198.8582607399714</v>
      </c>
      <c r="V31" s="49">
        <v>17</v>
      </c>
      <c r="W31" s="44" t="s">
        <v>23</v>
      </c>
      <c r="X31" s="44" t="s">
        <v>4</v>
      </c>
      <c r="Y31" s="46">
        <v>432.19960687631414</v>
      </c>
      <c r="Z31" s="44">
        <f t="shared" si="9"/>
        <v>8</v>
      </c>
      <c r="AA31" s="44">
        <f t="shared" si="5"/>
        <v>10</v>
      </c>
      <c r="AB31" s="46">
        <f t="shared" si="6"/>
        <v>14.1</v>
      </c>
      <c r="AC31" s="51">
        <f t="shared" si="7"/>
        <v>14</v>
      </c>
      <c r="AD31" s="46">
        <f t="shared" si="8"/>
        <v>9.9626168224299061</v>
      </c>
    </row>
    <row r="32" spans="1:30" x14ac:dyDescent="0.2">
      <c r="A32" s="14">
        <v>29</v>
      </c>
      <c r="B32" s="15" t="s">
        <v>47</v>
      </c>
      <c r="C32" s="15" t="s">
        <v>33</v>
      </c>
      <c r="D32" s="15">
        <v>8</v>
      </c>
      <c r="E32" s="15">
        <v>50</v>
      </c>
      <c r="F32" s="15">
        <v>43</v>
      </c>
      <c r="G32" s="15">
        <v>2</v>
      </c>
      <c r="H32" s="15">
        <v>5</v>
      </c>
      <c r="I32" s="15">
        <v>1</v>
      </c>
      <c r="J32" s="14">
        <f t="shared" si="0"/>
        <v>24</v>
      </c>
      <c r="K32" s="18">
        <f t="shared" si="2"/>
        <v>8.3333333333333339</v>
      </c>
      <c r="L32" s="15">
        <v>6</v>
      </c>
      <c r="M32" s="15">
        <v>41</v>
      </c>
      <c r="N32" s="17">
        <f t="shared" si="1"/>
        <v>116.27906976744185</v>
      </c>
      <c r="O32" s="14">
        <v>-7.8636363636363633</v>
      </c>
      <c r="P32" s="1">
        <v>2</v>
      </c>
      <c r="S32" s="1">
        <f t="shared" si="3"/>
        <v>191.31535153652288</v>
      </c>
      <c r="V32" s="52">
        <v>18</v>
      </c>
      <c r="W32" s="53" t="s">
        <v>88</v>
      </c>
      <c r="X32" s="53" t="s">
        <v>76</v>
      </c>
      <c r="Y32" s="54">
        <v>426.76263545509221</v>
      </c>
      <c r="Z32" s="53">
        <f t="shared" si="9"/>
        <v>1</v>
      </c>
      <c r="AA32" s="53">
        <f t="shared" si="5"/>
        <v>1</v>
      </c>
      <c r="AB32" s="54">
        <f t="shared" si="6"/>
        <v>2.25</v>
      </c>
      <c r="AC32" s="55">
        <f t="shared" si="7"/>
        <v>14</v>
      </c>
      <c r="AD32" s="54">
        <f t="shared" si="8"/>
        <v>8.408163265306122</v>
      </c>
    </row>
    <row r="33" spans="1:30" x14ac:dyDescent="0.2">
      <c r="A33" s="14">
        <v>30</v>
      </c>
      <c r="B33" s="15" t="s">
        <v>47</v>
      </c>
      <c r="C33" s="15" t="s">
        <v>34</v>
      </c>
      <c r="D33" s="15">
        <v>6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4">
        <f t="shared" si="0"/>
        <v>0</v>
      </c>
      <c r="K33" s="18">
        <f t="shared" si="2"/>
        <v>0</v>
      </c>
      <c r="L33" s="15">
        <v>4</v>
      </c>
      <c r="M33" s="15">
        <v>44</v>
      </c>
      <c r="N33" s="17">
        <f t="shared" si="1"/>
        <v>0</v>
      </c>
      <c r="O33" s="14">
        <v>-10.736842105263158</v>
      </c>
      <c r="P33" s="1">
        <v>3</v>
      </c>
      <c r="S33" s="1">
        <f t="shared" si="3"/>
        <v>158.82420813350348</v>
      </c>
      <c r="V33" s="49">
        <v>19</v>
      </c>
      <c r="W33" s="44" t="s">
        <v>165</v>
      </c>
      <c r="X33" s="44" t="s">
        <v>151</v>
      </c>
      <c r="Y33" s="46">
        <v>425.14691542757657</v>
      </c>
      <c r="Z33" s="44">
        <f t="shared" si="9"/>
        <v>0</v>
      </c>
      <c r="AA33" s="44">
        <f t="shared" si="5"/>
        <v>0</v>
      </c>
      <c r="AB33" s="46">
        <f t="shared" si="6"/>
        <v>0</v>
      </c>
      <c r="AC33" s="51">
        <f t="shared" si="7"/>
        <v>12</v>
      </c>
      <c r="AD33" s="46">
        <f t="shared" si="8"/>
        <v>7.5681818181818183</v>
      </c>
    </row>
    <row r="34" spans="1:30" x14ac:dyDescent="0.2">
      <c r="A34" s="14">
        <v>31</v>
      </c>
      <c r="B34" s="15" t="s">
        <v>47</v>
      </c>
      <c r="C34" s="15" t="s">
        <v>35</v>
      </c>
      <c r="D34" s="15">
        <v>4</v>
      </c>
      <c r="E34" s="15">
        <v>46</v>
      </c>
      <c r="F34" s="15">
        <v>26</v>
      </c>
      <c r="G34" s="15">
        <v>3</v>
      </c>
      <c r="H34" s="15">
        <v>3</v>
      </c>
      <c r="I34" s="15">
        <v>2</v>
      </c>
      <c r="J34" s="14">
        <f t="shared" si="0"/>
        <v>22</v>
      </c>
      <c r="K34" s="18">
        <f t="shared" si="2"/>
        <v>46</v>
      </c>
      <c r="L34" s="15">
        <v>3</v>
      </c>
      <c r="M34" s="15">
        <v>31</v>
      </c>
      <c r="N34" s="17">
        <f t="shared" si="1"/>
        <v>176.92307692307693</v>
      </c>
      <c r="O34" s="14">
        <v>-10.214285714285714</v>
      </c>
      <c r="P34" s="1">
        <v>2</v>
      </c>
      <c r="S34" s="1">
        <f t="shared" si="3"/>
        <v>218.11544972020789</v>
      </c>
      <c r="V34" s="52">
        <v>20</v>
      </c>
      <c r="W34" s="53" t="s">
        <v>124</v>
      </c>
      <c r="X34" s="53" t="s">
        <v>105</v>
      </c>
      <c r="Y34" s="54">
        <v>410.90283532450735</v>
      </c>
      <c r="Z34" s="53">
        <f t="shared" si="9"/>
        <v>9</v>
      </c>
      <c r="AA34" s="53">
        <f t="shared" si="5"/>
        <v>9</v>
      </c>
      <c r="AB34" s="54">
        <f t="shared" si="6"/>
        <v>11.454545454545455</v>
      </c>
      <c r="AC34" s="55">
        <f t="shared" si="7"/>
        <v>11</v>
      </c>
      <c r="AD34" s="54">
        <f t="shared" si="8"/>
        <v>7.7676348547717851</v>
      </c>
    </row>
    <row r="35" spans="1:30" x14ac:dyDescent="0.2">
      <c r="A35" s="14">
        <v>32</v>
      </c>
      <c r="B35" s="15" t="s">
        <v>47</v>
      </c>
      <c r="C35" s="15" t="s">
        <v>36</v>
      </c>
      <c r="D35" s="15">
        <v>7</v>
      </c>
      <c r="E35" s="15">
        <v>1</v>
      </c>
      <c r="F35" s="15">
        <v>1</v>
      </c>
      <c r="G35" s="15">
        <v>1</v>
      </c>
      <c r="H35" s="15">
        <v>0</v>
      </c>
      <c r="I35" s="15">
        <v>0</v>
      </c>
      <c r="J35" s="14">
        <f t="shared" si="0"/>
        <v>1</v>
      </c>
      <c r="K35" s="18">
        <f t="shared" si="2"/>
        <v>0.16666666666666666</v>
      </c>
      <c r="L35" s="15">
        <v>4</v>
      </c>
      <c r="M35" s="15">
        <v>42</v>
      </c>
      <c r="N35" s="17">
        <f t="shared" si="1"/>
        <v>100</v>
      </c>
      <c r="O35" s="14">
        <v>-9</v>
      </c>
      <c r="P35" s="1">
        <v>2</v>
      </c>
      <c r="S35" s="1">
        <f t="shared" si="3"/>
        <v>152.88323898662907</v>
      </c>
    </row>
    <row r="36" spans="1:30" x14ac:dyDescent="0.2">
      <c r="A36" s="14">
        <v>33</v>
      </c>
      <c r="B36" s="15" t="s">
        <v>47</v>
      </c>
      <c r="C36" s="15" t="s">
        <v>37</v>
      </c>
      <c r="D36" s="15">
        <v>5</v>
      </c>
      <c r="E36" s="15">
        <v>120</v>
      </c>
      <c r="F36" s="15">
        <v>94</v>
      </c>
      <c r="G36" s="15">
        <v>1</v>
      </c>
      <c r="H36" s="15">
        <v>9</v>
      </c>
      <c r="I36" s="15">
        <v>7</v>
      </c>
      <c r="J36" s="14">
        <f t="shared" si="0"/>
        <v>42</v>
      </c>
      <c r="K36" s="18">
        <f t="shared" si="2"/>
        <v>30</v>
      </c>
      <c r="L36" s="15">
        <v>0</v>
      </c>
      <c r="M36" s="15">
        <v>0</v>
      </c>
      <c r="N36" s="17">
        <f t="shared" ref="N36:N67" si="10">IF(F36=0,0,100*E36/F36)</f>
        <v>127.65957446808511</v>
      </c>
      <c r="O36" s="14">
        <v>0</v>
      </c>
      <c r="P36" s="1">
        <v>4</v>
      </c>
      <c r="S36" s="1">
        <f t="shared" si="3"/>
        <v>104.68179856071077</v>
      </c>
    </row>
    <row r="37" spans="1:30" x14ac:dyDescent="0.2">
      <c r="A37" s="14">
        <v>34</v>
      </c>
      <c r="B37" s="15" t="s">
        <v>47</v>
      </c>
      <c r="C37" s="15" t="s">
        <v>38</v>
      </c>
      <c r="D37" s="15">
        <v>3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4">
        <f t="shared" si="0"/>
        <v>0</v>
      </c>
      <c r="K37" s="18">
        <f t="shared" si="2"/>
        <v>0</v>
      </c>
      <c r="L37" s="15">
        <v>5</v>
      </c>
      <c r="M37" s="15">
        <v>30</v>
      </c>
      <c r="N37" s="17">
        <f t="shared" si="10"/>
        <v>0</v>
      </c>
      <c r="O37" s="14">
        <v>-6.833333333333333</v>
      </c>
      <c r="P37" s="1">
        <v>0</v>
      </c>
      <c r="S37" s="1">
        <f t="shared" si="3"/>
        <v>118.3338398966702</v>
      </c>
    </row>
    <row r="38" spans="1:30" x14ac:dyDescent="0.2">
      <c r="A38" s="14">
        <v>35</v>
      </c>
      <c r="B38" s="15" t="s">
        <v>47</v>
      </c>
      <c r="C38" s="15" t="s">
        <v>39</v>
      </c>
      <c r="D38" s="15">
        <v>4</v>
      </c>
      <c r="E38" s="15">
        <v>7</v>
      </c>
      <c r="F38" s="15">
        <v>6</v>
      </c>
      <c r="G38" s="15">
        <v>0</v>
      </c>
      <c r="H38" s="15">
        <v>1</v>
      </c>
      <c r="I38" s="15">
        <v>0</v>
      </c>
      <c r="J38" s="14">
        <f t="shared" si="0"/>
        <v>3</v>
      </c>
      <c r="K38" s="18">
        <f t="shared" si="2"/>
        <v>1.75</v>
      </c>
      <c r="L38" s="15">
        <v>3</v>
      </c>
      <c r="M38" s="15">
        <v>28</v>
      </c>
      <c r="N38" s="17">
        <f t="shared" si="10"/>
        <v>116.66666666666667</v>
      </c>
      <c r="O38" s="14">
        <v>-10.409638554216867</v>
      </c>
      <c r="P38" s="1">
        <v>2</v>
      </c>
      <c r="S38" s="1">
        <f t="shared" si="3"/>
        <v>109.02596600697717</v>
      </c>
    </row>
    <row r="39" spans="1:30" x14ac:dyDescent="0.2">
      <c r="A39" s="14">
        <v>36</v>
      </c>
      <c r="B39" s="15" t="s">
        <v>47</v>
      </c>
      <c r="C39" s="15" t="s">
        <v>40</v>
      </c>
      <c r="D39" s="15">
        <v>4</v>
      </c>
      <c r="E39" s="15">
        <v>26</v>
      </c>
      <c r="F39" s="15">
        <v>33</v>
      </c>
      <c r="G39" s="15">
        <v>1</v>
      </c>
      <c r="H39" s="15">
        <v>0</v>
      </c>
      <c r="I39" s="15">
        <v>1</v>
      </c>
      <c r="J39" s="14">
        <f t="shared" si="0"/>
        <v>20</v>
      </c>
      <c r="K39" s="18">
        <f t="shared" si="2"/>
        <v>8.6666666666666661</v>
      </c>
      <c r="L39" s="15">
        <v>4</v>
      </c>
      <c r="M39" s="15">
        <v>22</v>
      </c>
      <c r="N39" s="17">
        <f t="shared" si="10"/>
        <v>78.787878787878782</v>
      </c>
      <c r="O39" s="14">
        <v>-8.535211267605634</v>
      </c>
      <c r="P39" s="1">
        <v>0</v>
      </c>
      <c r="S39" s="1">
        <f t="shared" si="3"/>
        <v>111.17718314936715</v>
      </c>
    </row>
    <row r="40" spans="1:30" x14ac:dyDescent="0.2">
      <c r="A40" s="14">
        <v>37</v>
      </c>
      <c r="B40" s="15" t="s">
        <v>47</v>
      </c>
      <c r="C40" s="15" t="s">
        <v>41</v>
      </c>
      <c r="D40" s="15">
        <v>5</v>
      </c>
      <c r="E40" s="15">
        <v>63</v>
      </c>
      <c r="F40" s="15">
        <v>41</v>
      </c>
      <c r="G40" s="15">
        <v>0</v>
      </c>
      <c r="H40" s="15">
        <v>7</v>
      </c>
      <c r="I40" s="15">
        <v>4</v>
      </c>
      <c r="J40" s="14">
        <f t="shared" si="0"/>
        <v>11</v>
      </c>
      <c r="K40" s="18">
        <f t="shared" si="2"/>
        <v>12.6</v>
      </c>
      <c r="L40" s="15">
        <v>0</v>
      </c>
      <c r="M40" s="15">
        <v>0</v>
      </c>
      <c r="N40" s="17">
        <f t="shared" si="10"/>
        <v>153.65853658536585</v>
      </c>
      <c r="O40" s="14">
        <v>0</v>
      </c>
      <c r="P40" s="1">
        <v>2</v>
      </c>
      <c r="S40" s="1">
        <f t="shared" si="3"/>
        <v>52.868792307477989</v>
      </c>
    </row>
    <row r="41" spans="1:30" x14ac:dyDescent="0.2">
      <c r="A41" s="14">
        <v>38</v>
      </c>
      <c r="B41" s="15" t="s">
        <v>47</v>
      </c>
      <c r="C41" s="15" t="s">
        <v>42</v>
      </c>
      <c r="D41" s="15">
        <v>6</v>
      </c>
      <c r="E41" s="15">
        <v>6</v>
      </c>
      <c r="F41" s="15">
        <v>8</v>
      </c>
      <c r="G41" s="15">
        <v>1</v>
      </c>
      <c r="H41" s="15">
        <v>0</v>
      </c>
      <c r="I41" s="15">
        <v>0</v>
      </c>
      <c r="J41" s="14">
        <f t="shared" si="0"/>
        <v>6</v>
      </c>
      <c r="K41" s="18">
        <f t="shared" si="2"/>
        <v>1.2</v>
      </c>
      <c r="L41" s="15">
        <v>3</v>
      </c>
      <c r="M41" s="15">
        <v>21</v>
      </c>
      <c r="N41" s="17">
        <f t="shared" si="10"/>
        <v>75</v>
      </c>
      <c r="O41" s="14">
        <v>-10.733333333333333</v>
      </c>
      <c r="P41" s="1">
        <v>1</v>
      </c>
      <c r="S41" s="1">
        <f t="shared" si="3"/>
        <v>83.863062483142102</v>
      </c>
    </row>
    <row r="42" spans="1:30" x14ac:dyDescent="0.2">
      <c r="A42" s="14">
        <v>39</v>
      </c>
      <c r="B42" s="15" t="s">
        <v>47</v>
      </c>
      <c r="C42" s="15" t="s">
        <v>43</v>
      </c>
      <c r="D42" s="15">
        <v>3</v>
      </c>
      <c r="E42" s="15">
        <v>63</v>
      </c>
      <c r="F42" s="15">
        <v>33</v>
      </c>
      <c r="G42" s="15">
        <v>2</v>
      </c>
      <c r="H42" s="15">
        <v>3</v>
      </c>
      <c r="I42" s="15">
        <v>5</v>
      </c>
      <c r="J42" s="14">
        <f t="shared" si="0"/>
        <v>21</v>
      </c>
      <c r="K42" s="18">
        <f t="shared" si="2"/>
        <v>63</v>
      </c>
      <c r="L42" s="15">
        <v>0</v>
      </c>
      <c r="M42" s="15">
        <v>0</v>
      </c>
      <c r="N42" s="17">
        <f t="shared" si="10"/>
        <v>190.90909090909091</v>
      </c>
      <c r="O42" s="14">
        <v>0</v>
      </c>
      <c r="P42" s="1">
        <v>1</v>
      </c>
      <c r="S42" s="1">
        <f t="shared" si="3"/>
        <v>147.51027621821552</v>
      </c>
    </row>
    <row r="43" spans="1:30" x14ac:dyDescent="0.2">
      <c r="A43" s="14">
        <v>40</v>
      </c>
      <c r="B43" s="15" t="s">
        <v>47</v>
      </c>
      <c r="C43" s="15" t="s">
        <v>44</v>
      </c>
      <c r="D43" s="15">
        <v>6</v>
      </c>
      <c r="E43" s="15">
        <v>85</v>
      </c>
      <c r="F43" s="15">
        <v>88</v>
      </c>
      <c r="G43" s="15">
        <v>0</v>
      </c>
      <c r="H43" s="15">
        <v>8</v>
      </c>
      <c r="I43" s="15">
        <v>1</v>
      </c>
      <c r="J43" s="14">
        <f t="shared" si="0"/>
        <v>47</v>
      </c>
      <c r="K43" s="18">
        <f t="shared" si="2"/>
        <v>14.166666666666666</v>
      </c>
      <c r="L43" s="15">
        <v>0</v>
      </c>
      <c r="M43" s="15">
        <v>0</v>
      </c>
      <c r="N43" s="17">
        <f t="shared" si="10"/>
        <v>96.590909090909093</v>
      </c>
      <c r="O43" s="14">
        <v>0</v>
      </c>
      <c r="P43" s="1">
        <v>1</v>
      </c>
      <c r="S43" s="1">
        <f t="shared" si="3"/>
        <v>54.344353073259214</v>
      </c>
    </row>
    <row r="44" spans="1:30" x14ac:dyDescent="0.2">
      <c r="A44" s="14">
        <v>41</v>
      </c>
      <c r="B44" s="15" t="s">
        <v>47</v>
      </c>
      <c r="C44" s="15" t="s">
        <v>45</v>
      </c>
      <c r="D44" s="15">
        <v>1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4">
        <f t="shared" si="0"/>
        <v>0</v>
      </c>
      <c r="K44" s="18">
        <f t="shared" si="2"/>
        <v>0</v>
      </c>
      <c r="L44" s="15">
        <v>0</v>
      </c>
      <c r="M44" s="15">
        <v>7</v>
      </c>
      <c r="N44" s="17">
        <f t="shared" si="10"/>
        <v>0</v>
      </c>
      <c r="O44" s="14">
        <v>-11.333333333333334</v>
      </c>
      <c r="P44" s="1">
        <v>0</v>
      </c>
      <c r="S44" s="1">
        <f t="shared" si="3"/>
        <v>22.454997675658561</v>
      </c>
    </row>
    <row r="45" spans="1:30" x14ac:dyDescent="0.2">
      <c r="A45" s="14">
        <v>42</v>
      </c>
      <c r="B45" s="15" t="s">
        <v>47</v>
      </c>
      <c r="C45" s="15" t="s">
        <v>46</v>
      </c>
      <c r="D45" s="15">
        <v>1</v>
      </c>
      <c r="E45" s="15">
        <v>1</v>
      </c>
      <c r="F45" s="15">
        <v>4</v>
      </c>
      <c r="G45" s="15">
        <v>0</v>
      </c>
      <c r="H45" s="15">
        <v>0</v>
      </c>
      <c r="I45" s="15">
        <v>0</v>
      </c>
      <c r="J45" s="14">
        <f t="shared" si="0"/>
        <v>1</v>
      </c>
      <c r="K45" s="18">
        <f t="shared" si="2"/>
        <v>1</v>
      </c>
      <c r="L45" s="15">
        <v>0</v>
      </c>
      <c r="M45" s="15">
        <v>0</v>
      </c>
      <c r="N45" s="17">
        <f t="shared" si="10"/>
        <v>25</v>
      </c>
      <c r="O45" s="14">
        <v>0</v>
      </c>
      <c r="P45" s="1">
        <v>0</v>
      </c>
      <c r="S45" s="1">
        <f t="shared" si="3"/>
        <v>2.1027497424966253</v>
      </c>
    </row>
    <row r="46" spans="1:30" x14ac:dyDescent="0.2">
      <c r="A46" s="19">
        <v>43</v>
      </c>
      <c r="B46" s="20" t="s">
        <v>64</v>
      </c>
      <c r="C46" s="20" t="s">
        <v>65</v>
      </c>
      <c r="D46" s="20">
        <v>14</v>
      </c>
      <c r="E46" s="20">
        <v>659</v>
      </c>
      <c r="F46" s="20">
        <v>416</v>
      </c>
      <c r="G46" s="20">
        <v>2</v>
      </c>
      <c r="H46" s="20">
        <v>66</v>
      </c>
      <c r="I46" s="20">
        <v>32</v>
      </c>
      <c r="J46" s="19">
        <f t="shared" si="0"/>
        <v>203</v>
      </c>
      <c r="K46" s="22">
        <f t="shared" si="2"/>
        <v>54.916666666666664</v>
      </c>
      <c r="L46" s="20">
        <v>0</v>
      </c>
      <c r="M46" s="20">
        <v>0</v>
      </c>
      <c r="N46" s="17">
        <f t="shared" si="10"/>
        <v>158.41346153846155</v>
      </c>
      <c r="O46" s="19">
        <v>0</v>
      </c>
      <c r="P46" s="1">
        <v>10</v>
      </c>
      <c r="S46" s="1">
        <f t="shared" si="3"/>
        <v>371.27238820461719</v>
      </c>
    </row>
    <row r="47" spans="1:30" x14ac:dyDescent="0.2">
      <c r="A47" s="19">
        <v>44</v>
      </c>
      <c r="B47" s="20" t="s">
        <v>64</v>
      </c>
      <c r="C47" s="20" t="s">
        <v>48</v>
      </c>
      <c r="D47" s="20">
        <v>14</v>
      </c>
      <c r="E47" s="20">
        <v>32</v>
      </c>
      <c r="F47" s="20">
        <v>38</v>
      </c>
      <c r="G47" s="20">
        <v>2</v>
      </c>
      <c r="H47" s="20">
        <v>2</v>
      </c>
      <c r="I47" s="20">
        <v>1</v>
      </c>
      <c r="J47" s="19">
        <f t="shared" si="0"/>
        <v>18</v>
      </c>
      <c r="K47" s="22">
        <f t="shared" si="2"/>
        <v>2.6666666666666665</v>
      </c>
      <c r="L47" s="20">
        <v>24</v>
      </c>
      <c r="M47" s="20">
        <v>116</v>
      </c>
      <c r="N47" s="17">
        <f t="shared" si="10"/>
        <v>84.21052631578948</v>
      </c>
      <c r="O47" s="19">
        <v>-8</v>
      </c>
      <c r="P47" s="1">
        <v>5</v>
      </c>
      <c r="S47" s="1">
        <f t="shared" si="3"/>
        <v>493.25004615488245</v>
      </c>
    </row>
    <row r="48" spans="1:30" x14ac:dyDescent="0.2">
      <c r="A48" s="19">
        <v>45</v>
      </c>
      <c r="B48" s="20" t="s">
        <v>64</v>
      </c>
      <c r="C48" s="20" t="s">
        <v>49</v>
      </c>
      <c r="D48" s="20">
        <v>11</v>
      </c>
      <c r="E48" s="20">
        <v>368</v>
      </c>
      <c r="F48" s="20">
        <v>252</v>
      </c>
      <c r="G48" s="20">
        <v>2</v>
      </c>
      <c r="H48" s="20">
        <v>30</v>
      </c>
      <c r="I48" s="20">
        <v>27</v>
      </c>
      <c r="J48" s="19">
        <f t="shared" si="0"/>
        <v>86</v>
      </c>
      <c r="K48" s="22">
        <f t="shared" si="2"/>
        <v>40.888888888888886</v>
      </c>
      <c r="L48" s="20">
        <v>0</v>
      </c>
      <c r="M48" s="20">
        <v>0</v>
      </c>
      <c r="N48" s="17">
        <f t="shared" si="10"/>
        <v>146.03174603174602</v>
      </c>
      <c r="O48" s="19">
        <v>0</v>
      </c>
      <c r="P48" s="1">
        <v>2</v>
      </c>
      <c r="S48" s="1">
        <f t="shared" si="3"/>
        <v>236.44864949762948</v>
      </c>
    </row>
    <row r="49" spans="1:19" x14ac:dyDescent="0.2">
      <c r="A49" s="19">
        <v>46</v>
      </c>
      <c r="B49" s="20" t="s">
        <v>64</v>
      </c>
      <c r="C49" s="20" t="s">
        <v>50</v>
      </c>
      <c r="D49" s="20">
        <v>14</v>
      </c>
      <c r="E49" s="20">
        <v>102</v>
      </c>
      <c r="F49" s="20">
        <v>71</v>
      </c>
      <c r="G49" s="20">
        <v>1</v>
      </c>
      <c r="H49" s="20">
        <v>7</v>
      </c>
      <c r="I49" s="20">
        <v>5</v>
      </c>
      <c r="J49" s="19">
        <f t="shared" si="0"/>
        <v>44</v>
      </c>
      <c r="K49" s="22">
        <f t="shared" si="2"/>
        <v>7.8461538461538458</v>
      </c>
      <c r="L49" s="20">
        <v>10</v>
      </c>
      <c r="M49" s="20">
        <v>77</v>
      </c>
      <c r="N49" s="17">
        <f t="shared" si="10"/>
        <v>143.66197183098592</v>
      </c>
      <c r="O49" s="19">
        <v>-8.0921052631578956</v>
      </c>
      <c r="P49" s="1">
        <v>5</v>
      </c>
      <c r="S49" s="1">
        <f t="shared" si="3"/>
        <v>342.71632853238606</v>
      </c>
    </row>
    <row r="50" spans="1:19" x14ac:dyDescent="0.2">
      <c r="A50" s="19">
        <v>47</v>
      </c>
      <c r="B50" s="20" t="s">
        <v>64</v>
      </c>
      <c r="C50" s="20" t="s">
        <v>51</v>
      </c>
      <c r="D50" s="20">
        <v>11</v>
      </c>
      <c r="E50" s="20">
        <v>10</v>
      </c>
      <c r="F50" s="20">
        <v>7</v>
      </c>
      <c r="G50" s="20">
        <v>1</v>
      </c>
      <c r="H50" s="20">
        <v>2</v>
      </c>
      <c r="I50" s="20">
        <v>0</v>
      </c>
      <c r="J50" s="19">
        <f t="shared" si="0"/>
        <v>2</v>
      </c>
      <c r="K50" s="22">
        <f t="shared" si="2"/>
        <v>1</v>
      </c>
      <c r="L50" s="20">
        <v>14</v>
      </c>
      <c r="M50" s="20">
        <v>93</v>
      </c>
      <c r="N50" s="17">
        <f t="shared" si="10"/>
        <v>142.85714285714286</v>
      </c>
      <c r="O50" s="19">
        <v>-6.9919354838709671</v>
      </c>
      <c r="P50" s="1">
        <v>1</v>
      </c>
      <c r="S50" s="1">
        <f t="shared" si="3"/>
        <v>366.61906144170592</v>
      </c>
    </row>
    <row r="51" spans="1:19" x14ac:dyDescent="0.2">
      <c r="A51" s="19">
        <v>48</v>
      </c>
      <c r="B51" s="20" t="s">
        <v>64</v>
      </c>
      <c r="C51" s="20" t="s">
        <v>52</v>
      </c>
      <c r="D51" s="20">
        <v>8</v>
      </c>
      <c r="E51" s="20">
        <v>11</v>
      </c>
      <c r="F51" s="20">
        <v>18</v>
      </c>
      <c r="G51" s="20">
        <v>0</v>
      </c>
      <c r="H51" s="20">
        <v>1</v>
      </c>
      <c r="I51" s="20">
        <v>0</v>
      </c>
      <c r="J51" s="19">
        <f t="shared" si="0"/>
        <v>7</v>
      </c>
      <c r="K51" s="22">
        <f t="shared" si="2"/>
        <v>1.375</v>
      </c>
      <c r="L51" s="20">
        <v>11</v>
      </c>
      <c r="M51" s="20">
        <v>80</v>
      </c>
      <c r="N51" s="17">
        <f t="shared" si="10"/>
        <v>61.111111111111114</v>
      </c>
      <c r="O51" s="19">
        <v>-8.5222929936305736</v>
      </c>
      <c r="P51" s="1">
        <v>2</v>
      </c>
      <c r="S51" s="1">
        <f t="shared" si="3"/>
        <v>311.05550839915929</v>
      </c>
    </row>
    <row r="52" spans="1:19" x14ac:dyDescent="0.2">
      <c r="A52" s="19">
        <v>49</v>
      </c>
      <c r="B52" s="20" t="s">
        <v>64</v>
      </c>
      <c r="C52" s="20" t="s">
        <v>53</v>
      </c>
      <c r="D52" s="20">
        <v>13</v>
      </c>
      <c r="E52" s="20">
        <v>301</v>
      </c>
      <c r="F52" s="20">
        <v>221</v>
      </c>
      <c r="G52" s="20">
        <v>0</v>
      </c>
      <c r="H52" s="20">
        <v>23</v>
      </c>
      <c r="I52" s="20">
        <v>13</v>
      </c>
      <c r="J52" s="19">
        <f t="shared" si="0"/>
        <v>131</v>
      </c>
      <c r="K52" s="22">
        <f t="shared" si="2"/>
        <v>23.153846153846153</v>
      </c>
      <c r="L52" s="20">
        <v>0</v>
      </c>
      <c r="M52" s="20">
        <v>0</v>
      </c>
      <c r="N52" s="17">
        <f t="shared" si="10"/>
        <v>136.19909502262445</v>
      </c>
      <c r="O52" s="19">
        <v>0</v>
      </c>
      <c r="P52" s="1">
        <v>9</v>
      </c>
      <c r="S52" s="1">
        <f t="shared" si="3"/>
        <v>151.78302037778107</v>
      </c>
    </row>
    <row r="53" spans="1:19" x14ac:dyDescent="0.2">
      <c r="A53" s="19">
        <v>50</v>
      </c>
      <c r="B53" s="20" t="s">
        <v>64</v>
      </c>
      <c r="C53" s="20" t="s">
        <v>54</v>
      </c>
      <c r="D53" s="20">
        <v>9</v>
      </c>
      <c r="E53" s="20">
        <v>10</v>
      </c>
      <c r="F53" s="20">
        <v>13</v>
      </c>
      <c r="G53" s="20">
        <v>3</v>
      </c>
      <c r="H53" s="20">
        <v>1</v>
      </c>
      <c r="I53" s="20">
        <v>0</v>
      </c>
      <c r="J53" s="19">
        <f t="shared" si="0"/>
        <v>6</v>
      </c>
      <c r="K53" s="22">
        <f t="shared" si="2"/>
        <v>1.6666666666666667</v>
      </c>
      <c r="L53" s="20">
        <v>7</v>
      </c>
      <c r="M53" s="20">
        <v>50</v>
      </c>
      <c r="N53" s="17">
        <f t="shared" si="10"/>
        <v>76.92307692307692</v>
      </c>
      <c r="O53" s="19">
        <v>-10.853932584269662</v>
      </c>
      <c r="P53" s="1">
        <v>2</v>
      </c>
      <c r="S53" s="1">
        <f t="shared" si="3"/>
        <v>197.5619540394955</v>
      </c>
    </row>
    <row r="54" spans="1:19" x14ac:dyDescent="0.2">
      <c r="A54" s="19">
        <v>51</v>
      </c>
      <c r="B54" s="20" t="s">
        <v>64</v>
      </c>
      <c r="C54" s="20" t="s">
        <v>55</v>
      </c>
      <c r="D54" s="20">
        <v>9</v>
      </c>
      <c r="E54" s="20">
        <v>80</v>
      </c>
      <c r="F54" s="20">
        <v>69</v>
      </c>
      <c r="G54" s="20">
        <v>2</v>
      </c>
      <c r="H54" s="20">
        <v>3</v>
      </c>
      <c r="I54" s="20">
        <v>4</v>
      </c>
      <c r="J54" s="19">
        <f t="shared" si="0"/>
        <v>44</v>
      </c>
      <c r="K54" s="22">
        <f t="shared" si="2"/>
        <v>11.428571428571429</v>
      </c>
      <c r="L54" s="20">
        <v>3</v>
      </c>
      <c r="M54" s="20">
        <v>41</v>
      </c>
      <c r="N54" s="17">
        <f t="shared" si="10"/>
        <v>115.94202898550725</v>
      </c>
      <c r="O54" s="19">
        <v>-8.384615384615385</v>
      </c>
      <c r="P54" s="1">
        <v>2</v>
      </c>
      <c r="S54" s="1">
        <f t="shared" si="3"/>
        <v>191.95961499115782</v>
      </c>
    </row>
    <row r="55" spans="1:19" x14ac:dyDescent="0.2">
      <c r="A55" s="19">
        <v>52</v>
      </c>
      <c r="B55" s="20" t="s">
        <v>64</v>
      </c>
      <c r="C55" s="20" t="s">
        <v>56</v>
      </c>
      <c r="D55" s="20">
        <v>6</v>
      </c>
      <c r="E55" s="20">
        <v>3</v>
      </c>
      <c r="F55" s="20">
        <v>7</v>
      </c>
      <c r="G55" s="20">
        <v>3</v>
      </c>
      <c r="H55" s="20">
        <v>0</v>
      </c>
      <c r="I55" s="20">
        <v>0</v>
      </c>
      <c r="J55" s="19">
        <f t="shared" si="0"/>
        <v>3</v>
      </c>
      <c r="K55" s="22">
        <f t="shared" si="2"/>
        <v>1</v>
      </c>
      <c r="L55" s="20">
        <v>4</v>
      </c>
      <c r="M55" s="20">
        <v>47</v>
      </c>
      <c r="N55" s="17">
        <f t="shared" si="10"/>
        <v>42.857142857142854</v>
      </c>
      <c r="O55" s="19">
        <v>-10.409090909090908</v>
      </c>
      <c r="P55" s="1">
        <v>2</v>
      </c>
      <c r="S55" s="1">
        <f t="shared" si="3"/>
        <v>170.84881515080806</v>
      </c>
    </row>
    <row r="56" spans="1:19" x14ac:dyDescent="0.2">
      <c r="A56" s="19">
        <v>53</v>
      </c>
      <c r="B56" s="20" t="s">
        <v>64</v>
      </c>
      <c r="C56" s="20" t="s">
        <v>57</v>
      </c>
      <c r="D56" s="20">
        <v>7</v>
      </c>
      <c r="E56" s="20">
        <v>99</v>
      </c>
      <c r="F56" s="20">
        <v>76</v>
      </c>
      <c r="G56" s="20">
        <v>3</v>
      </c>
      <c r="H56" s="20">
        <v>6</v>
      </c>
      <c r="I56" s="20">
        <v>4</v>
      </c>
      <c r="J56" s="19">
        <f t="shared" si="0"/>
        <v>51</v>
      </c>
      <c r="K56" s="22">
        <f t="shared" si="2"/>
        <v>24.75</v>
      </c>
      <c r="L56" s="20">
        <v>3</v>
      </c>
      <c r="M56" s="20">
        <v>15</v>
      </c>
      <c r="N56" s="17">
        <f t="shared" si="10"/>
        <v>130.26315789473685</v>
      </c>
      <c r="O56" s="19">
        <v>-10.909090909090908</v>
      </c>
      <c r="P56" s="1">
        <v>2</v>
      </c>
      <c r="S56" s="1">
        <f t="shared" si="3"/>
        <v>141.8667268295377</v>
      </c>
    </row>
    <row r="57" spans="1:19" x14ac:dyDescent="0.2">
      <c r="A57" s="19">
        <v>54</v>
      </c>
      <c r="B57" s="20" t="s">
        <v>64</v>
      </c>
      <c r="C57" s="20" t="s">
        <v>58</v>
      </c>
      <c r="D57" s="20">
        <v>10</v>
      </c>
      <c r="E57" s="20">
        <v>134</v>
      </c>
      <c r="F57" s="20">
        <v>100</v>
      </c>
      <c r="G57" s="20">
        <v>1</v>
      </c>
      <c r="H57" s="20">
        <v>6</v>
      </c>
      <c r="I57" s="20">
        <v>8</v>
      </c>
      <c r="J57" s="19">
        <f t="shared" si="0"/>
        <v>62</v>
      </c>
      <c r="K57" s="22">
        <f t="shared" si="2"/>
        <v>14.888888888888889</v>
      </c>
      <c r="L57" s="20">
        <v>0</v>
      </c>
      <c r="M57" s="20">
        <v>0</v>
      </c>
      <c r="N57" s="17">
        <f t="shared" si="10"/>
        <v>134</v>
      </c>
      <c r="O57" s="19">
        <v>0</v>
      </c>
      <c r="P57" s="1">
        <v>4</v>
      </c>
      <c r="S57" s="1">
        <f t="shared" si="3"/>
        <v>74.912648536002962</v>
      </c>
    </row>
    <row r="58" spans="1:19" x14ac:dyDescent="0.2">
      <c r="A58" s="19">
        <v>55</v>
      </c>
      <c r="B58" s="20" t="s">
        <v>64</v>
      </c>
      <c r="C58" s="20" t="s">
        <v>59</v>
      </c>
      <c r="D58" s="20">
        <v>11</v>
      </c>
      <c r="E58" s="20">
        <v>120</v>
      </c>
      <c r="F58" s="20">
        <v>94</v>
      </c>
      <c r="G58" s="20">
        <v>1</v>
      </c>
      <c r="H58" s="20">
        <v>9</v>
      </c>
      <c r="I58" s="20">
        <v>5</v>
      </c>
      <c r="J58" s="19">
        <f t="shared" si="0"/>
        <v>54</v>
      </c>
      <c r="K58" s="22">
        <f t="shared" si="2"/>
        <v>12</v>
      </c>
      <c r="L58" s="20">
        <v>0</v>
      </c>
      <c r="M58" s="20">
        <v>0</v>
      </c>
      <c r="N58" s="17">
        <f t="shared" si="10"/>
        <v>127.65957446808511</v>
      </c>
      <c r="O58" s="19">
        <v>0</v>
      </c>
      <c r="P58" s="1">
        <v>2</v>
      </c>
      <c r="S58" s="1">
        <f t="shared" si="3"/>
        <v>65.283202541166915</v>
      </c>
    </row>
    <row r="59" spans="1:19" x14ac:dyDescent="0.2">
      <c r="A59" s="19">
        <v>56</v>
      </c>
      <c r="B59" s="20" t="s">
        <v>64</v>
      </c>
      <c r="C59" s="20" t="s">
        <v>60</v>
      </c>
      <c r="D59" s="20">
        <v>8</v>
      </c>
      <c r="E59" s="20">
        <v>65</v>
      </c>
      <c r="F59" s="20">
        <v>73</v>
      </c>
      <c r="G59" s="20">
        <v>0</v>
      </c>
      <c r="H59" s="20">
        <v>6</v>
      </c>
      <c r="I59" s="20">
        <v>2</v>
      </c>
      <c r="J59" s="19">
        <f t="shared" si="0"/>
        <v>29</v>
      </c>
      <c r="K59" s="22">
        <f t="shared" si="2"/>
        <v>8.125</v>
      </c>
      <c r="L59" s="20">
        <v>0</v>
      </c>
      <c r="M59" s="20">
        <v>0</v>
      </c>
      <c r="N59" s="17">
        <f t="shared" si="10"/>
        <v>89.041095890410958</v>
      </c>
      <c r="O59" s="19">
        <v>-11.5</v>
      </c>
      <c r="P59" s="1">
        <v>1</v>
      </c>
      <c r="S59" s="1">
        <f t="shared" si="3"/>
        <v>38.706729675702377</v>
      </c>
    </row>
    <row r="60" spans="1:19" x14ac:dyDescent="0.2">
      <c r="A60" s="19">
        <v>57</v>
      </c>
      <c r="B60" s="20" t="s">
        <v>64</v>
      </c>
      <c r="C60" s="20" t="s">
        <v>61</v>
      </c>
      <c r="D60" s="20">
        <v>5</v>
      </c>
      <c r="E60" s="20">
        <v>47</v>
      </c>
      <c r="F60" s="20">
        <v>44</v>
      </c>
      <c r="G60" s="20">
        <v>1</v>
      </c>
      <c r="H60" s="20">
        <v>4</v>
      </c>
      <c r="I60" s="20">
        <v>1</v>
      </c>
      <c r="J60" s="19">
        <f t="shared" si="0"/>
        <v>25</v>
      </c>
      <c r="K60" s="22">
        <f t="shared" si="2"/>
        <v>11.75</v>
      </c>
      <c r="L60" s="20">
        <v>0</v>
      </c>
      <c r="M60" s="20">
        <v>0</v>
      </c>
      <c r="N60" s="17">
        <f t="shared" si="10"/>
        <v>106.81818181818181</v>
      </c>
      <c r="O60" s="19">
        <v>-10</v>
      </c>
      <c r="P60" s="1">
        <v>4</v>
      </c>
      <c r="S60" s="1">
        <f t="shared" si="3"/>
        <v>38.01857199042793</v>
      </c>
    </row>
    <row r="61" spans="1:19" x14ac:dyDescent="0.2">
      <c r="A61" s="19">
        <v>58</v>
      </c>
      <c r="B61" s="20" t="s">
        <v>64</v>
      </c>
      <c r="C61" s="20" t="s">
        <v>62</v>
      </c>
      <c r="D61" s="20">
        <v>3</v>
      </c>
      <c r="E61" s="20">
        <v>74</v>
      </c>
      <c r="F61" s="20">
        <v>64</v>
      </c>
      <c r="G61" s="20">
        <v>1</v>
      </c>
      <c r="H61" s="20">
        <v>3</v>
      </c>
      <c r="I61" s="20">
        <v>2</v>
      </c>
      <c r="J61" s="19">
        <f t="shared" si="0"/>
        <v>50</v>
      </c>
      <c r="K61" s="22">
        <f t="shared" si="2"/>
        <v>37</v>
      </c>
      <c r="L61" s="20">
        <v>0</v>
      </c>
      <c r="M61" s="20">
        <v>0</v>
      </c>
      <c r="N61" s="17">
        <f t="shared" si="10"/>
        <v>115.625</v>
      </c>
      <c r="O61" s="19">
        <v>0</v>
      </c>
      <c r="P61" s="1">
        <v>0</v>
      </c>
      <c r="S61" s="1">
        <f t="shared" si="3"/>
        <v>92.006566143310806</v>
      </c>
    </row>
    <row r="62" spans="1:19" x14ac:dyDescent="0.2">
      <c r="A62" s="19">
        <v>59</v>
      </c>
      <c r="B62" s="20" t="s">
        <v>64</v>
      </c>
      <c r="C62" s="20" t="s">
        <v>63</v>
      </c>
      <c r="D62" s="20">
        <v>1</v>
      </c>
      <c r="E62" s="20">
        <v>9</v>
      </c>
      <c r="F62" s="20">
        <v>13</v>
      </c>
      <c r="G62" s="20">
        <v>0</v>
      </c>
      <c r="H62" s="20">
        <v>1</v>
      </c>
      <c r="I62" s="20">
        <v>0</v>
      </c>
      <c r="J62" s="19">
        <f t="shared" si="0"/>
        <v>5</v>
      </c>
      <c r="K62" s="22">
        <f t="shared" si="2"/>
        <v>9</v>
      </c>
      <c r="L62" s="20">
        <v>0</v>
      </c>
      <c r="M62" s="20">
        <v>0</v>
      </c>
      <c r="N62" s="17">
        <f t="shared" si="10"/>
        <v>69.230769230769226</v>
      </c>
      <c r="O62" s="19">
        <v>0</v>
      </c>
      <c r="P62" s="1">
        <v>1</v>
      </c>
      <c r="S62" s="1">
        <f t="shared" si="3"/>
        <v>20.40902663273685</v>
      </c>
    </row>
    <row r="63" spans="1:19" x14ac:dyDescent="0.2">
      <c r="A63" s="23">
        <v>60</v>
      </c>
      <c r="B63" s="24" t="s">
        <v>88</v>
      </c>
      <c r="C63" s="24" t="s">
        <v>210</v>
      </c>
      <c r="D63" s="24">
        <v>16</v>
      </c>
      <c r="E63" s="24">
        <v>357</v>
      </c>
      <c r="F63" s="24">
        <v>188</v>
      </c>
      <c r="G63" s="24">
        <v>0</v>
      </c>
      <c r="H63" s="24">
        <v>40</v>
      </c>
      <c r="I63" s="24">
        <v>23</v>
      </c>
      <c r="J63" s="23">
        <f t="shared" si="0"/>
        <v>59</v>
      </c>
      <c r="K63" s="25">
        <f t="shared" si="2"/>
        <v>22.3125</v>
      </c>
      <c r="L63" s="24">
        <v>17</v>
      </c>
      <c r="M63" s="24">
        <v>137</v>
      </c>
      <c r="N63" s="17">
        <f t="shared" si="10"/>
        <v>189.89361702127658</v>
      </c>
      <c r="O63" s="23">
        <v>-7.6557377049180326</v>
      </c>
      <c r="P63" s="1">
        <v>1</v>
      </c>
      <c r="S63" s="1">
        <f t="shared" si="3"/>
        <v>719.50259016170946</v>
      </c>
    </row>
    <row r="64" spans="1:19" x14ac:dyDescent="0.2">
      <c r="A64" s="23">
        <v>61</v>
      </c>
      <c r="B64" s="24" t="s">
        <v>88</v>
      </c>
      <c r="C64" s="24" t="s">
        <v>73</v>
      </c>
      <c r="D64" s="24">
        <v>16</v>
      </c>
      <c r="E64" s="24">
        <v>316</v>
      </c>
      <c r="F64" s="24">
        <v>171</v>
      </c>
      <c r="G64" s="24">
        <v>3</v>
      </c>
      <c r="H64" s="24">
        <v>17</v>
      </c>
      <c r="I64" s="24">
        <v>31</v>
      </c>
      <c r="J64" s="23">
        <f t="shared" si="0"/>
        <v>62</v>
      </c>
      <c r="K64" s="25">
        <f t="shared" si="2"/>
        <v>24.307692307692307</v>
      </c>
      <c r="L64" s="24">
        <v>13</v>
      </c>
      <c r="M64" s="24">
        <v>76</v>
      </c>
      <c r="N64" s="17">
        <f t="shared" si="10"/>
        <v>184.79532163742689</v>
      </c>
      <c r="O64" s="23">
        <v>-9.3832599118942728</v>
      </c>
      <c r="P64" s="1">
        <v>8</v>
      </c>
      <c r="S64" s="1">
        <f t="shared" si="3"/>
        <v>486.72406936819795</v>
      </c>
    </row>
    <row r="65" spans="1:19" x14ac:dyDescent="0.2">
      <c r="A65" s="23">
        <v>62</v>
      </c>
      <c r="B65" s="24" t="s">
        <v>88</v>
      </c>
      <c r="C65" s="24" t="s">
        <v>74</v>
      </c>
      <c r="D65" s="24">
        <v>16</v>
      </c>
      <c r="E65" s="24">
        <v>498</v>
      </c>
      <c r="F65" s="24">
        <v>337</v>
      </c>
      <c r="G65" s="24">
        <v>6</v>
      </c>
      <c r="H65" s="24">
        <v>49</v>
      </c>
      <c r="I65" s="24">
        <v>16</v>
      </c>
      <c r="J65" s="23">
        <f t="shared" si="0"/>
        <v>206</v>
      </c>
      <c r="K65" s="25">
        <f t="shared" si="2"/>
        <v>49.8</v>
      </c>
      <c r="L65" s="24">
        <v>0</v>
      </c>
      <c r="M65" s="24">
        <v>0</v>
      </c>
      <c r="N65" s="17">
        <f t="shared" si="10"/>
        <v>147.77448071216617</v>
      </c>
      <c r="O65" s="23">
        <v>0</v>
      </c>
      <c r="P65" s="1">
        <v>14</v>
      </c>
      <c r="S65" s="1">
        <f t="shared" si="3"/>
        <v>278.16214500583573</v>
      </c>
    </row>
    <row r="66" spans="1:19" x14ac:dyDescent="0.2">
      <c r="A66" s="23">
        <v>63</v>
      </c>
      <c r="B66" s="24" t="s">
        <v>88</v>
      </c>
      <c r="C66" s="24" t="s">
        <v>75</v>
      </c>
      <c r="D66" s="24">
        <v>16</v>
      </c>
      <c r="E66" s="24">
        <v>491</v>
      </c>
      <c r="F66" s="24">
        <v>377</v>
      </c>
      <c r="G66" s="24">
        <v>1</v>
      </c>
      <c r="H66" s="24">
        <v>56</v>
      </c>
      <c r="I66" s="24">
        <v>18</v>
      </c>
      <c r="J66" s="23">
        <f t="shared" si="0"/>
        <v>159</v>
      </c>
      <c r="K66" s="25">
        <f t="shared" si="2"/>
        <v>32.733333333333334</v>
      </c>
      <c r="L66" s="24">
        <v>0</v>
      </c>
      <c r="M66" s="24">
        <v>0</v>
      </c>
      <c r="N66" s="17">
        <f t="shared" si="10"/>
        <v>130.23872679045093</v>
      </c>
      <c r="O66" s="23">
        <v>0</v>
      </c>
      <c r="P66" s="1">
        <v>3</v>
      </c>
      <c r="S66" s="1">
        <f t="shared" si="3"/>
        <v>258.40022806180832</v>
      </c>
    </row>
    <row r="67" spans="1:19" x14ac:dyDescent="0.2">
      <c r="A67" s="23">
        <v>64</v>
      </c>
      <c r="B67" s="24" t="s">
        <v>88</v>
      </c>
      <c r="C67" s="24" t="s">
        <v>76</v>
      </c>
      <c r="D67" s="24">
        <v>15</v>
      </c>
      <c r="E67" s="24">
        <v>27</v>
      </c>
      <c r="F67" s="24">
        <v>34</v>
      </c>
      <c r="G67" s="24">
        <v>3</v>
      </c>
      <c r="H67" s="24">
        <v>1</v>
      </c>
      <c r="I67" s="24">
        <v>1</v>
      </c>
      <c r="J67" s="23">
        <f t="shared" si="0"/>
        <v>17</v>
      </c>
      <c r="K67" s="25">
        <f t="shared" si="2"/>
        <v>2.25</v>
      </c>
      <c r="L67" s="24">
        <v>14</v>
      </c>
      <c r="M67" s="24">
        <v>110</v>
      </c>
      <c r="N67" s="17">
        <f t="shared" si="10"/>
        <v>79.411764705882348</v>
      </c>
      <c r="O67" s="23">
        <v>-8.408163265306122</v>
      </c>
      <c r="P67" s="1">
        <v>4</v>
      </c>
      <c r="S67" s="1">
        <f t="shared" si="3"/>
        <v>426.76263545509221</v>
      </c>
    </row>
    <row r="68" spans="1:19" x14ac:dyDescent="0.2">
      <c r="A68" s="23">
        <v>65</v>
      </c>
      <c r="B68" s="24" t="s">
        <v>88</v>
      </c>
      <c r="C68" s="24" t="s">
        <v>77</v>
      </c>
      <c r="D68" s="24">
        <v>16</v>
      </c>
      <c r="E68" s="24">
        <v>12</v>
      </c>
      <c r="F68" s="24">
        <v>24</v>
      </c>
      <c r="G68" s="24">
        <v>2</v>
      </c>
      <c r="H68" s="24">
        <v>1</v>
      </c>
      <c r="I68" s="24">
        <v>0</v>
      </c>
      <c r="J68" s="23">
        <f t="shared" ref="J68:J131" si="11">E68-(H68*4) - (I68*6)</f>
        <v>8</v>
      </c>
      <c r="K68" s="25">
        <f t="shared" si="2"/>
        <v>0.8571428571428571</v>
      </c>
      <c r="L68" s="24">
        <v>17</v>
      </c>
      <c r="M68" s="24">
        <v>94</v>
      </c>
      <c r="N68" s="17">
        <f t="shared" ref="N68:N99" si="12">IF(F68=0,0,100*E68/F68)</f>
        <v>50</v>
      </c>
      <c r="O68" s="23">
        <v>-8.1428571428571423</v>
      </c>
      <c r="P68" s="1">
        <v>6</v>
      </c>
      <c r="S68" s="1">
        <f t="shared" si="3"/>
        <v>381.62072087075217</v>
      </c>
    </row>
    <row r="69" spans="1:19" x14ac:dyDescent="0.2">
      <c r="A69" s="23">
        <v>66</v>
      </c>
      <c r="B69" s="24" t="s">
        <v>88</v>
      </c>
      <c r="C69" s="24" t="s">
        <v>78</v>
      </c>
      <c r="D69" s="24">
        <v>16</v>
      </c>
      <c r="E69" s="24">
        <v>351</v>
      </c>
      <c r="F69" s="24">
        <v>265</v>
      </c>
      <c r="G69" s="24">
        <v>0</v>
      </c>
      <c r="H69" s="24">
        <v>30</v>
      </c>
      <c r="I69" s="24">
        <v>21</v>
      </c>
      <c r="J69" s="23">
        <f t="shared" si="11"/>
        <v>105</v>
      </c>
      <c r="K69" s="25">
        <f t="shared" ref="K69:K132" si="13">IF(D69=G69,E69/D69,E69/(D69-G69))</f>
        <v>21.9375</v>
      </c>
      <c r="L69" s="24">
        <v>0</v>
      </c>
      <c r="M69" s="24">
        <v>0</v>
      </c>
      <c r="N69" s="17">
        <f t="shared" si="12"/>
        <v>132.45283018867926</v>
      </c>
      <c r="O69" s="23">
        <v>0</v>
      </c>
      <c r="P69" s="1">
        <v>5</v>
      </c>
      <c r="S69" s="1">
        <f t="shared" ref="S69:S132" si="14">SUMPRODUCT($H$2:$M$2,H69:M69)</f>
        <v>184.18861149837707</v>
      </c>
    </row>
    <row r="70" spans="1:19" x14ac:dyDescent="0.2">
      <c r="A70" s="23">
        <v>67</v>
      </c>
      <c r="B70" s="24" t="s">
        <v>88</v>
      </c>
      <c r="C70" s="24" t="s">
        <v>79</v>
      </c>
      <c r="D70" s="24">
        <v>15</v>
      </c>
      <c r="E70" s="24">
        <v>304</v>
      </c>
      <c r="F70" s="24">
        <v>232</v>
      </c>
      <c r="G70" s="24">
        <v>2</v>
      </c>
      <c r="H70" s="24">
        <v>26</v>
      </c>
      <c r="I70" s="24">
        <v>14</v>
      </c>
      <c r="J70" s="23">
        <f t="shared" si="11"/>
        <v>116</v>
      </c>
      <c r="K70" s="25">
        <f t="shared" si="13"/>
        <v>23.384615384615383</v>
      </c>
      <c r="L70" s="24">
        <v>4</v>
      </c>
      <c r="M70" s="24">
        <v>17</v>
      </c>
      <c r="N70" s="17">
        <f t="shared" si="12"/>
        <v>131.0344827586207</v>
      </c>
      <c r="O70" s="23">
        <v>-7.1351351351351351</v>
      </c>
      <c r="P70" s="1">
        <v>2</v>
      </c>
      <c r="S70" s="1">
        <f t="shared" si="14"/>
        <v>231.46303507985346</v>
      </c>
    </row>
    <row r="71" spans="1:19" x14ac:dyDescent="0.2">
      <c r="A71" s="23">
        <v>68</v>
      </c>
      <c r="B71" s="24" t="s">
        <v>88</v>
      </c>
      <c r="C71" s="24" t="s">
        <v>80</v>
      </c>
      <c r="D71" s="24">
        <v>7</v>
      </c>
      <c r="E71" s="24">
        <v>1</v>
      </c>
      <c r="F71" s="24">
        <v>5</v>
      </c>
      <c r="G71" s="24">
        <v>2</v>
      </c>
      <c r="H71" s="24">
        <v>0</v>
      </c>
      <c r="I71" s="24">
        <v>0</v>
      </c>
      <c r="J71" s="23">
        <f t="shared" si="11"/>
        <v>1</v>
      </c>
      <c r="K71" s="25">
        <f t="shared" si="13"/>
        <v>0.2</v>
      </c>
      <c r="L71" s="24">
        <v>10</v>
      </c>
      <c r="M71" s="24">
        <v>60</v>
      </c>
      <c r="N71" s="17">
        <f t="shared" si="12"/>
        <v>20</v>
      </c>
      <c r="O71" s="23">
        <v>-9.2857142857142865</v>
      </c>
      <c r="P71" s="1">
        <v>1</v>
      </c>
      <c r="S71" s="1">
        <f t="shared" si="14"/>
        <v>237.20754447879287</v>
      </c>
    </row>
    <row r="72" spans="1:19" x14ac:dyDescent="0.2">
      <c r="A72" s="23">
        <v>69</v>
      </c>
      <c r="B72" s="24" t="s">
        <v>88</v>
      </c>
      <c r="C72" s="24" t="s">
        <v>81</v>
      </c>
      <c r="D72" s="24">
        <v>9</v>
      </c>
      <c r="E72" s="24">
        <v>13</v>
      </c>
      <c r="F72" s="24">
        <v>15</v>
      </c>
      <c r="G72" s="24">
        <v>1</v>
      </c>
      <c r="H72" s="24">
        <v>1</v>
      </c>
      <c r="I72" s="24">
        <v>0</v>
      </c>
      <c r="J72" s="23">
        <f t="shared" si="11"/>
        <v>9</v>
      </c>
      <c r="K72" s="25">
        <f t="shared" si="13"/>
        <v>1.625</v>
      </c>
      <c r="L72" s="24">
        <v>5</v>
      </c>
      <c r="M72" s="24">
        <v>64</v>
      </c>
      <c r="N72" s="17">
        <f t="shared" si="12"/>
        <v>86.666666666666671</v>
      </c>
      <c r="O72" s="23">
        <v>-9.6428571428571423</v>
      </c>
      <c r="P72" s="1">
        <v>3</v>
      </c>
      <c r="S72" s="1">
        <f t="shared" si="14"/>
        <v>233.99872516203155</v>
      </c>
    </row>
    <row r="73" spans="1:19" x14ac:dyDescent="0.2">
      <c r="A73" s="23">
        <v>70</v>
      </c>
      <c r="B73" s="24" t="s">
        <v>88</v>
      </c>
      <c r="C73" s="24" t="s">
        <v>82</v>
      </c>
      <c r="D73" s="24">
        <v>13</v>
      </c>
      <c r="E73" s="24">
        <v>203</v>
      </c>
      <c r="F73" s="24">
        <v>139</v>
      </c>
      <c r="G73" s="24">
        <v>5</v>
      </c>
      <c r="H73" s="24">
        <v>22</v>
      </c>
      <c r="I73" s="24">
        <v>5</v>
      </c>
      <c r="J73" s="23">
        <f t="shared" si="11"/>
        <v>85</v>
      </c>
      <c r="K73" s="25">
        <f t="shared" si="13"/>
        <v>25.375</v>
      </c>
      <c r="L73" s="24">
        <v>0</v>
      </c>
      <c r="M73" s="24">
        <v>0</v>
      </c>
      <c r="N73" s="17">
        <f t="shared" si="12"/>
        <v>146.0431654676259</v>
      </c>
      <c r="O73" s="23">
        <v>0</v>
      </c>
      <c r="P73" s="1">
        <v>3</v>
      </c>
      <c r="S73" s="1">
        <f t="shared" si="14"/>
        <v>123.08721740098748</v>
      </c>
    </row>
    <row r="74" spans="1:19" x14ac:dyDescent="0.2">
      <c r="A74" s="23">
        <v>71</v>
      </c>
      <c r="B74" s="24" t="s">
        <v>88</v>
      </c>
      <c r="C74" s="24" t="s">
        <v>83</v>
      </c>
      <c r="D74" s="24">
        <v>6</v>
      </c>
      <c r="E74" s="24">
        <v>16</v>
      </c>
      <c r="F74" s="24">
        <v>11</v>
      </c>
      <c r="G74" s="24">
        <v>2</v>
      </c>
      <c r="H74" s="24">
        <v>2</v>
      </c>
      <c r="I74" s="24">
        <v>0</v>
      </c>
      <c r="J74" s="23">
        <f t="shared" si="11"/>
        <v>8</v>
      </c>
      <c r="K74" s="25">
        <f t="shared" si="13"/>
        <v>4</v>
      </c>
      <c r="L74" s="24">
        <v>2</v>
      </c>
      <c r="M74" s="24">
        <v>46</v>
      </c>
      <c r="N74" s="17">
        <f t="shared" si="12"/>
        <v>145.45454545454547</v>
      </c>
      <c r="O74" s="23">
        <v>-10.285714285714286</v>
      </c>
      <c r="P74" s="1">
        <v>2</v>
      </c>
      <c r="S74" s="1">
        <f t="shared" si="14"/>
        <v>169.56994545097081</v>
      </c>
    </row>
    <row r="75" spans="1:19" x14ac:dyDescent="0.2">
      <c r="A75" s="23">
        <v>72</v>
      </c>
      <c r="B75" s="24" t="s">
        <v>88</v>
      </c>
      <c r="C75" s="24" t="s">
        <v>84</v>
      </c>
      <c r="D75" s="24">
        <v>5</v>
      </c>
      <c r="E75" s="24">
        <v>23</v>
      </c>
      <c r="F75" s="24">
        <v>28</v>
      </c>
      <c r="G75" s="24">
        <v>1</v>
      </c>
      <c r="H75" s="24">
        <v>3</v>
      </c>
      <c r="I75" s="24">
        <v>0</v>
      </c>
      <c r="J75" s="23">
        <f t="shared" si="11"/>
        <v>11</v>
      </c>
      <c r="K75" s="25">
        <f t="shared" si="13"/>
        <v>5.75</v>
      </c>
      <c r="L75" s="24">
        <v>6</v>
      </c>
      <c r="M75" s="24">
        <v>15</v>
      </c>
      <c r="N75" s="17">
        <f t="shared" si="12"/>
        <v>82.142857142857139</v>
      </c>
      <c r="O75" s="23">
        <v>-11.606557377049182</v>
      </c>
      <c r="P75" s="1">
        <v>1</v>
      </c>
      <c r="S75" s="1">
        <f t="shared" si="14"/>
        <v>93.751986734738239</v>
      </c>
    </row>
    <row r="76" spans="1:19" x14ac:dyDescent="0.2">
      <c r="A76" s="23">
        <v>73</v>
      </c>
      <c r="B76" s="24" t="s">
        <v>88</v>
      </c>
      <c r="C76" s="24" t="s">
        <v>85</v>
      </c>
      <c r="D76" s="24">
        <v>4</v>
      </c>
      <c r="E76" s="24">
        <v>8</v>
      </c>
      <c r="F76" s="24">
        <v>6</v>
      </c>
      <c r="G76" s="24">
        <v>1</v>
      </c>
      <c r="H76" s="24">
        <v>0</v>
      </c>
      <c r="I76" s="24">
        <v>1</v>
      </c>
      <c r="J76" s="23">
        <f t="shared" si="11"/>
        <v>2</v>
      </c>
      <c r="K76" s="25">
        <f t="shared" si="13"/>
        <v>2.6666666666666665</v>
      </c>
      <c r="L76" s="24">
        <v>2</v>
      </c>
      <c r="M76" s="24">
        <v>7</v>
      </c>
      <c r="N76" s="17">
        <f t="shared" si="12"/>
        <v>133.33333333333334</v>
      </c>
      <c r="O76" s="23">
        <v>-12.714285714285714</v>
      </c>
      <c r="P76" s="1">
        <v>4</v>
      </c>
      <c r="S76" s="1">
        <f t="shared" si="14"/>
        <v>39.813857248996911</v>
      </c>
    </row>
    <row r="77" spans="1:19" x14ac:dyDescent="0.2">
      <c r="A77" s="23">
        <v>74</v>
      </c>
      <c r="B77" s="24" t="s">
        <v>88</v>
      </c>
      <c r="C77" s="24" t="s">
        <v>86</v>
      </c>
      <c r="D77" s="24">
        <v>2</v>
      </c>
      <c r="E77" s="24">
        <v>6</v>
      </c>
      <c r="F77" s="24">
        <v>3</v>
      </c>
      <c r="G77" s="24">
        <v>1</v>
      </c>
      <c r="H77" s="24">
        <v>1</v>
      </c>
      <c r="I77" s="24">
        <v>0</v>
      </c>
      <c r="J77" s="23">
        <f t="shared" si="11"/>
        <v>2</v>
      </c>
      <c r="K77" s="25">
        <f t="shared" si="13"/>
        <v>6</v>
      </c>
      <c r="L77" s="24">
        <v>2</v>
      </c>
      <c r="M77" s="24">
        <v>8</v>
      </c>
      <c r="N77" s="17">
        <f t="shared" si="12"/>
        <v>200</v>
      </c>
      <c r="O77" s="23">
        <v>-16.956521739130434</v>
      </c>
      <c r="P77" s="1">
        <v>2</v>
      </c>
      <c r="S77" s="1">
        <f t="shared" si="14"/>
        <v>48.602886120681589</v>
      </c>
    </row>
    <row r="78" spans="1:19" x14ac:dyDescent="0.2">
      <c r="A78" s="23">
        <v>75</v>
      </c>
      <c r="B78" s="24" t="s">
        <v>88</v>
      </c>
      <c r="C78" s="24" t="s">
        <v>87</v>
      </c>
      <c r="D78" s="24">
        <v>4</v>
      </c>
      <c r="E78" s="24">
        <v>29</v>
      </c>
      <c r="F78" s="24">
        <v>31</v>
      </c>
      <c r="G78" s="24">
        <v>0</v>
      </c>
      <c r="H78" s="24">
        <v>4</v>
      </c>
      <c r="I78" s="24">
        <v>0</v>
      </c>
      <c r="J78" s="23">
        <f t="shared" si="11"/>
        <v>13</v>
      </c>
      <c r="K78" s="25">
        <f t="shared" si="13"/>
        <v>7.25</v>
      </c>
      <c r="L78" s="24">
        <v>0</v>
      </c>
      <c r="M78" s="24">
        <v>0</v>
      </c>
      <c r="N78" s="17">
        <f t="shared" si="12"/>
        <v>93.548387096774192</v>
      </c>
      <c r="O78" s="23">
        <v>0</v>
      </c>
      <c r="P78" s="1">
        <v>4</v>
      </c>
      <c r="S78" s="1">
        <f t="shared" si="14"/>
        <v>24.425920845083333</v>
      </c>
    </row>
    <row r="79" spans="1:19" x14ac:dyDescent="0.2">
      <c r="A79" s="27">
        <v>76</v>
      </c>
      <c r="B79" s="28" t="s">
        <v>104</v>
      </c>
      <c r="C79" s="28" t="s">
        <v>220</v>
      </c>
      <c r="D79" s="28">
        <v>13</v>
      </c>
      <c r="E79" s="28">
        <v>260</v>
      </c>
      <c r="F79" s="28">
        <v>195</v>
      </c>
      <c r="G79" s="28">
        <v>4</v>
      </c>
      <c r="H79" s="28">
        <v>20</v>
      </c>
      <c r="I79" s="28">
        <v>11</v>
      </c>
      <c r="J79" s="27">
        <f t="shared" si="11"/>
        <v>114</v>
      </c>
      <c r="K79" s="30">
        <f>IF(D79=G79,E79/D79,E79/(D79-G79))</f>
        <v>28.888888888888889</v>
      </c>
      <c r="L79" s="28">
        <v>18</v>
      </c>
      <c r="M79" s="28">
        <v>98</v>
      </c>
      <c r="N79" s="17">
        <f t="shared" si="12"/>
        <v>133.33333333333334</v>
      </c>
      <c r="O79" s="27">
        <v>-8.9296875</v>
      </c>
      <c r="P79" s="1">
        <v>8</v>
      </c>
      <c r="S79" s="1">
        <f t="shared" si="14"/>
        <v>542.10889228214353</v>
      </c>
    </row>
    <row r="80" spans="1:19" x14ac:dyDescent="0.2">
      <c r="A80" s="27">
        <v>77</v>
      </c>
      <c r="B80" s="28" t="s">
        <v>104</v>
      </c>
      <c r="C80" s="28" t="s">
        <v>90</v>
      </c>
      <c r="D80" s="28">
        <v>14</v>
      </c>
      <c r="E80" s="28">
        <v>228</v>
      </c>
      <c r="F80" s="28">
        <v>157</v>
      </c>
      <c r="G80" s="28">
        <v>3</v>
      </c>
      <c r="H80" s="28">
        <v>22</v>
      </c>
      <c r="I80" s="28">
        <v>10</v>
      </c>
      <c r="J80" s="27">
        <f t="shared" si="11"/>
        <v>80</v>
      </c>
      <c r="K80" s="30">
        <f>IF(D80=G80,E80/D80,E80/(D80-G80))</f>
        <v>20.727272727272727</v>
      </c>
      <c r="L80" s="28">
        <v>12</v>
      </c>
      <c r="M80" s="28">
        <v>85</v>
      </c>
      <c r="N80" s="17">
        <f t="shared" si="12"/>
        <v>145.22292993630575</v>
      </c>
      <c r="O80" s="27">
        <v>-7.0705394190871376</v>
      </c>
      <c r="P80" s="1">
        <v>9</v>
      </c>
      <c r="S80" s="1">
        <f t="shared" si="14"/>
        <v>454.02353343371476</v>
      </c>
    </row>
    <row r="81" spans="1:19" x14ac:dyDescent="0.2">
      <c r="A81" s="27">
        <v>78</v>
      </c>
      <c r="B81" s="28" t="s">
        <v>104</v>
      </c>
      <c r="C81" s="28" t="s">
        <v>91</v>
      </c>
      <c r="D81" s="28">
        <v>14</v>
      </c>
      <c r="E81" s="28">
        <v>512</v>
      </c>
      <c r="F81" s="28">
        <v>384</v>
      </c>
      <c r="G81" s="28">
        <v>0</v>
      </c>
      <c r="H81" s="28">
        <v>61</v>
      </c>
      <c r="I81" s="28">
        <v>16</v>
      </c>
      <c r="J81" s="27">
        <f t="shared" si="11"/>
        <v>172</v>
      </c>
      <c r="K81" s="30">
        <f t="shared" si="13"/>
        <v>36.571428571428569</v>
      </c>
      <c r="L81" s="28">
        <v>0</v>
      </c>
      <c r="M81" s="28">
        <v>0</v>
      </c>
      <c r="N81" s="17">
        <f t="shared" si="12"/>
        <v>133.33333333333334</v>
      </c>
      <c r="O81" s="27">
        <v>0</v>
      </c>
      <c r="P81" s="1">
        <v>8</v>
      </c>
      <c r="S81" s="1">
        <f t="shared" si="14"/>
        <v>272.21807954102837</v>
      </c>
    </row>
    <row r="82" spans="1:19" x14ac:dyDescent="0.2">
      <c r="A82" s="27">
        <v>79</v>
      </c>
      <c r="B82" s="28" t="s">
        <v>104</v>
      </c>
      <c r="C82" s="28" t="s">
        <v>92</v>
      </c>
      <c r="D82" s="28">
        <v>14</v>
      </c>
      <c r="E82" s="28">
        <v>10</v>
      </c>
      <c r="F82" s="28">
        <v>11</v>
      </c>
      <c r="G82" s="28">
        <v>2</v>
      </c>
      <c r="H82" s="28">
        <v>1</v>
      </c>
      <c r="I82" s="28">
        <v>0</v>
      </c>
      <c r="J82" s="27">
        <f t="shared" si="11"/>
        <v>6</v>
      </c>
      <c r="K82" s="30">
        <f t="shared" si="13"/>
        <v>0.83333333333333337</v>
      </c>
      <c r="L82" s="28">
        <v>17</v>
      </c>
      <c r="M82" s="28">
        <v>133</v>
      </c>
      <c r="N82" s="17">
        <f t="shared" si="12"/>
        <v>90.909090909090907</v>
      </c>
      <c r="O82" s="27">
        <v>-6.8888888888888893</v>
      </c>
      <c r="P82" s="1">
        <v>4</v>
      </c>
      <c r="S82" s="1">
        <f t="shared" si="14"/>
        <v>506.38233521367403</v>
      </c>
    </row>
    <row r="83" spans="1:19" x14ac:dyDescent="0.2">
      <c r="A83" s="27">
        <v>80</v>
      </c>
      <c r="B83" s="28" t="s">
        <v>104</v>
      </c>
      <c r="C83" s="28" t="s">
        <v>93</v>
      </c>
      <c r="D83" s="28">
        <v>13</v>
      </c>
      <c r="E83" s="28">
        <v>382</v>
      </c>
      <c r="F83" s="28">
        <v>276</v>
      </c>
      <c r="G83" s="28">
        <v>0</v>
      </c>
      <c r="H83" s="28">
        <v>32</v>
      </c>
      <c r="I83" s="28">
        <v>24</v>
      </c>
      <c r="J83" s="27">
        <f t="shared" si="11"/>
        <v>110</v>
      </c>
      <c r="K83" s="30">
        <f t="shared" si="13"/>
        <v>29.384615384615383</v>
      </c>
      <c r="L83" s="28">
        <v>0</v>
      </c>
      <c r="M83" s="28">
        <v>0</v>
      </c>
      <c r="N83" s="17">
        <f t="shared" si="12"/>
        <v>138.40579710144928</v>
      </c>
      <c r="O83" s="27">
        <v>0</v>
      </c>
      <c r="P83" s="1">
        <v>3</v>
      </c>
      <c r="S83" s="1">
        <f t="shared" si="14"/>
        <v>212.67987050079583</v>
      </c>
    </row>
    <row r="84" spans="1:19" x14ac:dyDescent="0.2">
      <c r="A84" s="27">
        <v>81</v>
      </c>
      <c r="B84" s="28" t="s">
        <v>104</v>
      </c>
      <c r="C84" s="28" t="s">
        <v>94</v>
      </c>
      <c r="D84" s="28">
        <v>11</v>
      </c>
      <c r="E84" s="28">
        <v>11</v>
      </c>
      <c r="F84" s="28">
        <v>10</v>
      </c>
      <c r="G84" s="28">
        <v>3</v>
      </c>
      <c r="H84" s="28">
        <v>1</v>
      </c>
      <c r="I84" s="28">
        <v>1</v>
      </c>
      <c r="J84" s="27">
        <f t="shared" si="11"/>
        <v>1</v>
      </c>
      <c r="K84" s="30">
        <f t="shared" si="13"/>
        <v>1.375</v>
      </c>
      <c r="L84" s="28">
        <v>14</v>
      </c>
      <c r="M84" s="28">
        <v>103</v>
      </c>
      <c r="N84" s="17">
        <f t="shared" si="12"/>
        <v>110</v>
      </c>
      <c r="O84" s="27">
        <v>-8.3000000000000007</v>
      </c>
      <c r="P84" s="1">
        <v>0</v>
      </c>
      <c r="S84" s="1">
        <f t="shared" si="14"/>
        <v>400.21193750922851</v>
      </c>
    </row>
    <row r="85" spans="1:19" x14ac:dyDescent="0.2">
      <c r="A85" s="27">
        <v>82</v>
      </c>
      <c r="B85" s="28" t="s">
        <v>104</v>
      </c>
      <c r="C85" s="28" t="s">
        <v>95</v>
      </c>
      <c r="D85" s="28">
        <v>14</v>
      </c>
      <c r="E85" s="28">
        <v>21</v>
      </c>
      <c r="F85" s="28">
        <v>24</v>
      </c>
      <c r="G85" s="28">
        <v>4</v>
      </c>
      <c r="H85" s="28">
        <v>2</v>
      </c>
      <c r="I85" s="28">
        <v>0</v>
      </c>
      <c r="J85" s="27">
        <f t="shared" si="11"/>
        <v>13</v>
      </c>
      <c r="K85" s="30">
        <f t="shared" si="13"/>
        <v>2.1</v>
      </c>
      <c r="L85" s="28">
        <v>15</v>
      </c>
      <c r="M85" s="28">
        <v>87</v>
      </c>
      <c r="N85" s="17">
        <f t="shared" si="12"/>
        <v>87.5</v>
      </c>
      <c r="O85" s="27">
        <v>-8.3636363636363633</v>
      </c>
      <c r="P85" s="1">
        <v>3</v>
      </c>
      <c r="S85" s="1">
        <f t="shared" si="14"/>
        <v>355.58109227788111</v>
      </c>
    </row>
    <row r="86" spans="1:19" x14ac:dyDescent="0.2">
      <c r="A86" s="27">
        <v>83</v>
      </c>
      <c r="B86" s="28" t="s">
        <v>104</v>
      </c>
      <c r="C86" s="28" t="s">
        <v>96</v>
      </c>
      <c r="D86" s="28">
        <v>14</v>
      </c>
      <c r="E86" s="28">
        <v>275</v>
      </c>
      <c r="F86" s="28">
        <v>184</v>
      </c>
      <c r="G86" s="28">
        <v>0</v>
      </c>
      <c r="H86" s="28">
        <v>22</v>
      </c>
      <c r="I86" s="28">
        <v>17</v>
      </c>
      <c r="J86" s="27">
        <f t="shared" si="11"/>
        <v>85</v>
      </c>
      <c r="K86" s="30">
        <f t="shared" si="13"/>
        <v>19.642857142857142</v>
      </c>
      <c r="L86" s="28">
        <v>0</v>
      </c>
      <c r="M86" s="28">
        <v>0</v>
      </c>
      <c r="N86" s="17">
        <f t="shared" si="12"/>
        <v>149.45652173913044</v>
      </c>
      <c r="O86" s="27">
        <v>0</v>
      </c>
      <c r="P86" s="1">
        <v>9</v>
      </c>
      <c r="S86" s="1">
        <f t="shared" si="14"/>
        <v>148.02928662273632</v>
      </c>
    </row>
    <row r="87" spans="1:19" x14ac:dyDescent="0.2">
      <c r="A87" s="27">
        <v>84</v>
      </c>
      <c r="B87" s="28" t="s">
        <v>104</v>
      </c>
      <c r="C87" s="28" t="s">
        <v>97</v>
      </c>
      <c r="D87" s="28">
        <v>14</v>
      </c>
      <c r="E87" s="28">
        <v>286</v>
      </c>
      <c r="F87" s="28">
        <v>215</v>
      </c>
      <c r="G87" s="28">
        <v>2</v>
      </c>
      <c r="H87" s="28">
        <v>25</v>
      </c>
      <c r="I87" s="28">
        <v>12</v>
      </c>
      <c r="J87" s="27">
        <f t="shared" si="11"/>
        <v>114</v>
      </c>
      <c r="K87" s="30">
        <f t="shared" si="13"/>
        <v>23.833333333333332</v>
      </c>
      <c r="L87" s="28">
        <v>0</v>
      </c>
      <c r="M87" s="28">
        <v>0</v>
      </c>
      <c r="N87" s="17">
        <f t="shared" si="12"/>
        <v>133.02325581395348</v>
      </c>
      <c r="O87" s="27">
        <v>0</v>
      </c>
      <c r="P87" s="1">
        <v>8</v>
      </c>
      <c r="S87" s="1">
        <f t="shared" si="14"/>
        <v>151.72503629151052</v>
      </c>
    </row>
    <row r="88" spans="1:19" x14ac:dyDescent="0.2">
      <c r="A88" s="27">
        <v>85</v>
      </c>
      <c r="B88" s="28" t="s">
        <v>104</v>
      </c>
      <c r="C88" s="28" t="s">
        <v>98</v>
      </c>
      <c r="D88" s="28">
        <v>9</v>
      </c>
      <c r="E88" s="28">
        <v>96</v>
      </c>
      <c r="F88" s="28">
        <v>58</v>
      </c>
      <c r="G88" s="28">
        <v>2</v>
      </c>
      <c r="H88" s="28">
        <v>5</v>
      </c>
      <c r="I88" s="28">
        <v>8</v>
      </c>
      <c r="J88" s="27">
        <f t="shared" si="11"/>
        <v>28</v>
      </c>
      <c r="K88" s="30">
        <f t="shared" si="13"/>
        <v>13.714285714285714</v>
      </c>
      <c r="L88" s="28">
        <v>2</v>
      </c>
      <c r="M88" s="28">
        <v>24</v>
      </c>
      <c r="N88" s="17">
        <f t="shared" si="12"/>
        <v>165.51724137931035</v>
      </c>
      <c r="O88" s="27">
        <v>-9.882352941176471</v>
      </c>
      <c r="P88" s="1">
        <v>7</v>
      </c>
      <c r="S88" s="1">
        <f t="shared" si="14"/>
        <v>151.29402508189946</v>
      </c>
    </row>
    <row r="89" spans="1:19" x14ac:dyDescent="0.2">
      <c r="A89" s="27">
        <v>86</v>
      </c>
      <c r="B89" s="28" t="s">
        <v>104</v>
      </c>
      <c r="C89" s="28" t="s">
        <v>99</v>
      </c>
      <c r="D89" s="28">
        <v>7</v>
      </c>
      <c r="E89" s="28">
        <v>1</v>
      </c>
      <c r="F89" s="28">
        <v>3</v>
      </c>
      <c r="G89" s="28">
        <v>1</v>
      </c>
      <c r="H89" s="28">
        <v>0</v>
      </c>
      <c r="I89" s="28">
        <v>0</v>
      </c>
      <c r="J89" s="27">
        <f t="shared" si="11"/>
        <v>1</v>
      </c>
      <c r="K89" s="30">
        <f t="shared" si="13"/>
        <v>0.16666666666666666</v>
      </c>
      <c r="L89" s="28">
        <v>7</v>
      </c>
      <c r="M89" s="28">
        <v>59</v>
      </c>
      <c r="N89" s="17">
        <f t="shared" si="12"/>
        <v>33.333333333333336</v>
      </c>
      <c r="O89" s="27">
        <v>-8.3636363636363633</v>
      </c>
      <c r="P89" s="1">
        <v>2</v>
      </c>
      <c r="S89" s="1">
        <f t="shared" si="14"/>
        <v>220.67568611382279</v>
      </c>
    </row>
    <row r="90" spans="1:19" x14ac:dyDescent="0.2">
      <c r="A90" s="27">
        <v>87</v>
      </c>
      <c r="B90" s="28" t="s">
        <v>104</v>
      </c>
      <c r="C90" s="28" t="s">
        <v>100</v>
      </c>
      <c r="D90" s="28">
        <v>9</v>
      </c>
      <c r="E90" s="28">
        <v>133</v>
      </c>
      <c r="F90" s="28">
        <v>100</v>
      </c>
      <c r="G90" s="28">
        <v>1</v>
      </c>
      <c r="H90" s="28">
        <v>10</v>
      </c>
      <c r="I90" s="28">
        <v>7</v>
      </c>
      <c r="J90" s="27">
        <f t="shared" si="11"/>
        <v>51</v>
      </c>
      <c r="K90" s="30">
        <f t="shared" si="13"/>
        <v>16.625</v>
      </c>
      <c r="L90" s="28">
        <v>0</v>
      </c>
      <c r="M90" s="28">
        <v>0</v>
      </c>
      <c r="N90" s="17">
        <f t="shared" si="12"/>
        <v>133</v>
      </c>
      <c r="O90" s="27">
        <v>0</v>
      </c>
      <c r="P90" s="1">
        <v>4</v>
      </c>
      <c r="S90" s="1">
        <f t="shared" si="14"/>
        <v>81.975457439009958</v>
      </c>
    </row>
    <row r="91" spans="1:19" x14ac:dyDescent="0.2">
      <c r="A91" s="27">
        <v>88</v>
      </c>
      <c r="B91" s="28" t="s">
        <v>104</v>
      </c>
      <c r="C91" s="28" t="s">
        <v>101</v>
      </c>
      <c r="D91" s="28">
        <v>6</v>
      </c>
      <c r="E91" s="28">
        <v>36</v>
      </c>
      <c r="F91" s="28">
        <v>40</v>
      </c>
      <c r="G91" s="28">
        <v>3</v>
      </c>
      <c r="H91" s="28">
        <v>3</v>
      </c>
      <c r="I91" s="28">
        <v>1</v>
      </c>
      <c r="J91" s="27">
        <f t="shared" si="11"/>
        <v>18</v>
      </c>
      <c r="K91" s="30">
        <f t="shared" si="13"/>
        <v>12</v>
      </c>
      <c r="L91" s="28">
        <v>0</v>
      </c>
      <c r="M91" s="28">
        <v>6</v>
      </c>
      <c r="N91" s="17">
        <f t="shared" si="12"/>
        <v>90</v>
      </c>
      <c r="O91" s="27">
        <v>-12</v>
      </c>
      <c r="P91" s="1">
        <v>2</v>
      </c>
      <c r="S91" s="1">
        <f t="shared" si="14"/>
        <v>54.629257852231312</v>
      </c>
    </row>
    <row r="92" spans="1:19" x14ac:dyDescent="0.2">
      <c r="A92" s="27">
        <v>89</v>
      </c>
      <c r="B92" s="28" t="s">
        <v>104</v>
      </c>
      <c r="C92" s="28" t="s">
        <v>102</v>
      </c>
      <c r="D92" s="28">
        <v>1</v>
      </c>
      <c r="E92" s="28">
        <v>4</v>
      </c>
      <c r="F92" s="28">
        <v>5</v>
      </c>
      <c r="G92" s="28">
        <v>1</v>
      </c>
      <c r="H92" s="28">
        <v>0</v>
      </c>
      <c r="I92" s="28">
        <v>0</v>
      </c>
      <c r="J92" s="27">
        <f t="shared" si="11"/>
        <v>4</v>
      </c>
      <c r="K92" s="30">
        <f t="shared" si="13"/>
        <v>4</v>
      </c>
      <c r="L92" s="28">
        <v>0</v>
      </c>
      <c r="M92" s="28">
        <v>6</v>
      </c>
      <c r="N92" s="17">
        <f t="shared" si="12"/>
        <v>80</v>
      </c>
      <c r="O92" s="27">
        <v>-11.75</v>
      </c>
      <c r="P92" s="1">
        <v>0</v>
      </c>
      <c r="S92" s="1">
        <f t="shared" si="14"/>
        <v>27.658139834836696</v>
      </c>
    </row>
    <row r="93" spans="1:19" x14ac:dyDescent="0.2">
      <c r="A93" s="27">
        <v>90</v>
      </c>
      <c r="B93" s="28" t="s">
        <v>104</v>
      </c>
      <c r="C93" s="28" t="s">
        <v>103</v>
      </c>
      <c r="D93" s="28">
        <v>1</v>
      </c>
      <c r="E93" s="28">
        <v>0</v>
      </c>
      <c r="F93" s="28">
        <v>4</v>
      </c>
      <c r="G93" s="28">
        <v>0</v>
      </c>
      <c r="H93" s="28">
        <v>0</v>
      </c>
      <c r="I93" s="28">
        <v>0</v>
      </c>
      <c r="J93" s="27">
        <f t="shared" si="11"/>
        <v>0</v>
      </c>
      <c r="K93" s="30">
        <f t="shared" si="13"/>
        <v>0</v>
      </c>
      <c r="L93" s="28">
        <v>0</v>
      </c>
      <c r="M93" s="28">
        <v>5</v>
      </c>
      <c r="N93" s="17">
        <f t="shared" si="12"/>
        <v>0</v>
      </c>
      <c r="O93" s="27">
        <v>-9.5</v>
      </c>
      <c r="P93" s="1">
        <v>0</v>
      </c>
      <c r="S93" s="1">
        <f t="shared" si="14"/>
        <v>16.039284054041829</v>
      </c>
    </row>
    <row r="94" spans="1:19" x14ac:dyDescent="0.2">
      <c r="A94" s="31">
        <v>91</v>
      </c>
      <c r="B94" s="32" t="s">
        <v>124</v>
      </c>
      <c r="C94" s="32" t="s">
        <v>123</v>
      </c>
      <c r="D94" s="32">
        <v>13</v>
      </c>
      <c r="E94" s="32">
        <v>548</v>
      </c>
      <c r="F94" s="32">
        <v>353</v>
      </c>
      <c r="G94" s="32">
        <v>3</v>
      </c>
      <c r="H94" s="32">
        <v>52</v>
      </c>
      <c r="I94" s="32">
        <v>21</v>
      </c>
      <c r="J94" s="31">
        <f t="shared" si="11"/>
        <v>214</v>
      </c>
      <c r="K94" s="34">
        <f t="shared" si="13"/>
        <v>54.8</v>
      </c>
      <c r="L94" s="32">
        <v>0</v>
      </c>
      <c r="M94" s="32">
        <v>0</v>
      </c>
      <c r="N94" s="17">
        <f t="shared" si="12"/>
        <v>155.24079320113316</v>
      </c>
      <c r="O94" s="31">
        <v>0</v>
      </c>
      <c r="P94" s="1">
        <v>9</v>
      </c>
      <c r="S94" s="1">
        <f t="shared" si="14"/>
        <v>310.42439011286194</v>
      </c>
    </row>
    <row r="95" spans="1:19" x14ac:dyDescent="0.2">
      <c r="A95" s="31">
        <v>92</v>
      </c>
      <c r="B95" s="32" t="s">
        <v>124</v>
      </c>
      <c r="C95" s="32" t="s">
        <v>105</v>
      </c>
      <c r="D95" s="32">
        <v>15</v>
      </c>
      <c r="E95" s="32">
        <v>126</v>
      </c>
      <c r="F95" s="32">
        <v>64</v>
      </c>
      <c r="G95" s="32">
        <v>4</v>
      </c>
      <c r="H95" s="32">
        <v>9</v>
      </c>
      <c r="I95" s="32">
        <v>9</v>
      </c>
      <c r="J95" s="31">
        <f t="shared" si="11"/>
        <v>36</v>
      </c>
      <c r="K95" s="34">
        <f t="shared" si="13"/>
        <v>11.454545454545455</v>
      </c>
      <c r="L95" s="32">
        <v>11</v>
      </c>
      <c r="M95" s="32">
        <v>90</v>
      </c>
      <c r="N95" s="17">
        <f t="shared" si="12"/>
        <v>196.875</v>
      </c>
      <c r="O95" s="31">
        <v>-7.7676348547717851</v>
      </c>
      <c r="P95" s="1">
        <v>10</v>
      </c>
      <c r="S95" s="1">
        <f t="shared" si="14"/>
        <v>410.90283532450735</v>
      </c>
    </row>
    <row r="96" spans="1:19" x14ac:dyDescent="0.2">
      <c r="A96" s="31">
        <v>93</v>
      </c>
      <c r="B96" s="32" t="s">
        <v>124</v>
      </c>
      <c r="C96" s="32" t="s">
        <v>106</v>
      </c>
      <c r="D96" s="32">
        <v>13</v>
      </c>
      <c r="E96" s="32">
        <v>196</v>
      </c>
      <c r="F96" s="32">
        <v>161</v>
      </c>
      <c r="G96" s="32">
        <v>1</v>
      </c>
      <c r="H96" s="32">
        <v>13</v>
      </c>
      <c r="I96" s="32">
        <v>6</v>
      </c>
      <c r="J96" s="31">
        <f t="shared" si="11"/>
        <v>108</v>
      </c>
      <c r="K96" s="34">
        <f t="shared" si="13"/>
        <v>16.333333333333332</v>
      </c>
      <c r="L96" s="32">
        <v>8</v>
      </c>
      <c r="M96" s="32">
        <v>77</v>
      </c>
      <c r="N96" s="17">
        <f t="shared" si="12"/>
        <v>121.73913043478261</v>
      </c>
      <c r="O96" s="31">
        <v>-8.1891891891891895</v>
      </c>
      <c r="P96" s="1">
        <v>6</v>
      </c>
      <c r="S96" s="1">
        <f t="shared" si="14"/>
        <v>375.49967821124824</v>
      </c>
    </row>
    <row r="97" spans="1:19" x14ac:dyDescent="0.2">
      <c r="A97" s="31">
        <v>94</v>
      </c>
      <c r="B97" s="32" t="s">
        <v>124</v>
      </c>
      <c r="C97" s="32" t="s">
        <v>107</v>
      </c>
      <c r="D97" s="32">
        <v>15</v>
      </c>
      <c r="E97" s="32">
        <v>49</v>
      </c>
      <c r="F97" s="32">
        <v>38</v>
      </c>
      <c r="G97" s="32">
        <v>3</v>
      </c>
      <c r="H97" s="32">
        <v>6</v>
      </c>
      <c r="I97" s="32">
        <v>1</v>
      </c>
      <c r="J97" s="31">
        <f t="shared" si="11"/>
        <v>19</v>
      </c>
      <c r="K97" s="34">
        <f t="shared" si="13"/>
        <v>4.083333333333333</v>
      </c>
      <c r="L97" s="32">
        <v>11</v>
      </c>
      <c r="M97" s="32">
        <v>97</v>
      </c>
      <c r="N97" s="17">
        <f t="shared" si="12"/>
        <v>128.94736842105263</v>
      </c>
      <c r="O97" s="31">
        <v>-9.6556291390728468</v>
      </c>
      <c r="P97" s="1">
        <v>6</v>
      </c>
      <c r="S97" s="1">
        <f t="shared" si="14"/>
        <v>386.08577717773932</v>
      </c>
    </row>
    <row r="98" spans="1:19" x14ac:dyDescent="0.2">
      <c r="A98" s="31">
        <v>95</v>
      </c>
      <c r="B98" s="32" t="s">
        <v>124</v>
      </c>
      <c r="C98" s="32" t="s">
        <v>108</v>
      </c>
      <c r="D98" s="32">
        <v>10</v>
      </c>
      <c r="E98" s="32">
        <v>15</v>
      </c>
      <c r="F98" s="32">
        <v>21</v>
      </c>
      <c r="G98" s="32">
        <v>3</v>
      </c>
      <c r="H98" s="32">
        <v>2</v>
      </c>
      <c r="I98" s="32">
        <v>0</v>
      </c>
      <c r="J98" s="31">
        <f t="shared" si="11"/>
        <v>7</v>
      </c>
      <c r="K98" s="34">
        <f t="shared" si="13"/>
        <v>2.1428571428571428</v>
      </c>
      <c r="L98" s="32">
        <v>15</v>
      </c>
      <c r="M98" s="32">
        <v>98</v>
      </c>
      <c r="N98" s="17">
        <f t="shared" si="12"/>
        <v>71.428571428571431</v>
      </c>
      <c r="O98" s="31">
        <v>-8.3690987124463518</v>
      </c>
      <c r="P98" s="1">
        <v>1</v>
      </c>
      <c r="S98" s="1">
        <f t="shared" si="14"/>
        <v>390.05638265482332</v>
      </c>
    </row>
    <row r="99" spans="1:19" x14ac:dyDescent="0.2">
      <c r="A99" s="31">
        <v>96</v>
      </c>
      <c r="B99" s="32" t="s">
        <v>124</v>
      </c>
      <c r="C99" s="32" t="s">
        <v>109</v>
      </c>
      <c r="D99" s="32">
        <v>15</v>
      </c>
      <c r="E99" s="32">
        <v>441</v>
      </c>
      <c r="F99" s="32">
        <v>320</v>
      </c>
      <c r="G99" s="32">
        <v>1</v>
      </c>
      <c r="H99" s="32">
        <v>30</v>
      </c>
      <c r="I99" s="32">
        <v>19</v>
      </c>
      <c r="J99" s="31">
        <f t="shared" si="11"/>
        <v>207</v>
      </c>
      <c r="K99" s="34">
        <f t="shared" si="13"/>
        <v>31.5</v>
      </c>
      <c r="L99" s="32">
        <v>0</v>
      </c>
      <c r="M99" s="32">
        <v>0</v>
      </c>
      <c r="N99" s="17">
        <f t="shared" si="12"/>
        <v>137.8125</v>
      </c>
      <c r="O99" s="31">
        <v>0</v>
      </c>
      <c r="P99" s="1">
        <v>5</v>
      </c>
      <c r="S99" s="1">
        <f t="shared" si="14"/>
        <v>212.05919761703723</v>
      </c>
    </row>
    <row r="100" spans="1:19" x14ac:dyDescent="0.2">
      <c r="A100" s="31">
        <v>97</v>
      </c>
      <c r="B100" s="32" t="s">
        <v>124</v>
      </c>
      <c r="C100" s="32" t="s">
        <v>110</v>
      </c>
      <c r="D100" s="32">
        <v>11</v>
      </c>
      <c r="E100" s="32">
        <v>50</v>
      </c>
      <c r="F100" s="32">
        <v>45</v>
      </c>
      <c r="G100" s="32">
        <v>1</v>
      </c>
      <c r="H100" s="32">
        <v>5</v>
      </c>
      <c r="I100" s="32">
        <v>0</v>
      </c>
      <c r="J100" s="31">
        <f t="shared" si="11"/>
        <v>30</v>
      </c>
      <c r="K100" s="34">
        <f t="shared" si="13"/>
        <v>5</v>
      </c>
      <c r="L100" s="32">
        <v>11</v>
      </c>
      <c r="M100" s="32">
        <v>68</v>
      </c>
      <c r="N100" s="17">
        <f t="shared" ref="N100:N131" si="15">IF(F100=0,0,100*E100/F100)</f>
        <v>111.11111111111111</v>
      </c>
      <c r="O100" s="31">
        <v>-7.612903225806452</v>
      </c>
      <c r="P100" s="1">
        <v>3</v>
      </c>
      <c r="S100" s="1">
        <f t="shared" si="14"/>
        <v>291.39675881172536</v>
      </c>
    </row>
    <row r="101" spans="1:19" x14ac:dyDescent="0.2">
      <c r="A101" s="31">
        <v>98</v>
      </c>
      <c r="B101" s="32" t="s">
        <v>124</v>
      </c>
      <c r="C101" s="32" t="s">
        <v>111</v>
      </c>
      <c r="D101" s="32">
        <v>15</v>
      </c>
      <c r="E101" s="32">
        <v>370</v>
      </c>
      <c r="F101" s="32">
        <v>313</v>
      </c>
      <c r="G101" s="32">
        <v>1</v>
      </c>
      <c r="H101" s="32">
        <v>39</v>
      </c>
      <c r="I101" s="32">
        <v>5</v>
      </c>
      <c r="J101" s="31">
        <f t="shared" si="11"/>
        <v>184</v>
      </c>
      <c r="K101" s="34">
        <f t="shared" si="13"/>
        <v>26.428571428571427</v>
      </c>
      <c r="L101" s="32">
        <v>0</v>
      </c>
      <c r="M101" s="32">
        <v>0</v>
      </c>
      <c r="N101" s="17">
        <f t="shared" si="15"/>
        <v>118.21086261980831</v>
      </c>
      <c r="O101" s="31">
        <v>0</v>
      </c>
      <c r="P101" s="1">
        <v>4</v>
      </c>
      <c r="S101" s="1">
        <f t="shared" si="14"/>
        <v>175.28517469730508</v>
      </c>
    </row>
    <row r="102" spans="1:19" x14ac:dyDescent="0.2">
      <c r="A102" s="31">
        <v>99</v>
      </c>
      <c r="B102" s="32" t="s">
        <v>124</v>
      </c>
      <c r="C102" s="32" t="s">
        <v>112</v>
      </c>
      <c r="D102" s="32">
        <v>12</v>
      </c>
      <c r="E102" s="32">
        <v>226</v>
      </c>
      <c r="F102" s="32">
        <v>167</v>
      </c>
      <c r="G102" s="32">
        <v>3</v>
      </c>
      <c r="H102" s="32">
        <v>18</v>
      </c>
      <c r="I102" s="32">
        <v>8</v>
      </c>
      <c r="J102" s="31">
        <f t="shared" si="11"/>
        <v>106</v>
      </c>
      <c r="K102" s="34">
        <f t="shared" si="13"/>
        <v>25.111111111111111</v>
      </c>
      <c r="L102" s="32">
        <v>0</v>
      </c>
      <c r="M102" s="32">
        <v>0</v>
      </c>
      <c r="N102" s="17">
        <f t="shared" si="15"/>
        <v>135.32934131736528</v>
      </c>
      <c r="O102" s="31">
        <v>0</v>
      </c>
      <c r="P102" s="1">
        <v>4</v>
      </c>
      <c r="S102" s="1">
        <f t="shared" si="14"/>
        <v>126.41538863994214</v>
      </c>
    </row>
    <row r="103" spans="1:19" x14ac:dyDescent="0.2">
      <c r="A103" s="31">
        <v>100</v>
      </c>
      <c r="B103" s="32" t="s">
        <v>124</v>
      </c>
      <c r="C103" s="32" t="s">
        <v>113</v>
      </c>
      <c r="D103" s="32">
        <v>8</v>
      </c>
      <c r="E103" s="32">
        <v>6</v>
      </c>
      <c r="F103" s="32">
        <v>7</v>
      </c>
      <c r="G103" s="32">
        <v>1</v>
      </c>
      <c r="H103" s="32">
        <v>0</v>
      </c>
      <c r="I103" s="32">
        <v>0</v>
      </c>
      <c r="J103" s="31">
        <f t="shared" si="11"/>
        <v>6</v>
      </c>
      <c r="K103" s="34">
        <f t="shared" si="13"/>
        <v>0.8571428571428571</v>
      </c>
      <c r="L103" s="32">
        <v>4</v>
      </c>
      <c r="M103" s="32">
        <v>54</v>
      </c>
      <c r="N103" s="17">
        <f t="shared" si="15"/>
        <v>85.714285714285708</v>
      </c>
      <c r="O103" s="31">
        <v>-9.4789915966386555</v>
      </c>
      <c r="P103" s="1">
        <v>1</v>
      </c>
      <c r="S103" s="1">
        <f t="shared" si="14"/>
        <v>193.47215647271167</v>
      </c>
    </row>
    <row r="104" spans="1:19" x14ac:dyDescent="0.2">
      <c r="A104" s="31">
        <v>101</v>
      </c>
      <c r="B104" s="32" t="s">
        <v>124</v>
      </c>
      <c r="C104" s="32" t="s">
        <v>114</v>
      </c>
      <c r="D104" s="32">
        <v>6</v>
      </c>
      <c r="E104" s="32">
        <v>1</v>
      </c>
      <c r="F104" s="32">
        <v>6</v>
      </c>
      <c r="G104" s="32">
        <v>1</v>
      </c>
      <c r="H104" s="32">
        <v>0</v>
      </c>
      <c r="I104" s="32">
        <v>0</v>
      </c>
      <c r="J104" s="31">
        <f t="shared" si="11"/>
        <v>1</v>
      </c>
      <c r="K104" s="34">
        <f t="shared" si="13"/>
        <v>0.2</v>
      </c>
      <c r="L104" s="32">
        <v>5</v>
      </c>
      <c r="M104" s="32">
        <v>51</v>
      </c>
      <c r="N104" s="17">
        <f t="shared" si="15"/>
        <v>16.666666666666668</v>
      </c>
      <c r="O104" s="31">
        <v>-5.8695652173913047</v>
      </c>
      <c r="P104" s="1">
        <v>0</v>
      </c>
      <c r="S104" s="1">
        <f t="shared" si="14"/>
        <v>186.23869760909835</v>
      </c>
    </row>
    <row r="105" spans="1:19" x14ac:dyDescent="0.2">
      <c r="A105" s="31">
        <v>102</v>
      </c>
      <c r="B105" s="32" t="s">
        <v>124</v>
      </c>
      <c r="C105" s="32" t="s">
        <v>115</v>
      </c>
      <c r="D105" s="32">
        <v>7</v>
      </c>
      <c r="E105" s="32">
        <v>1</v>
      </c>
      <c r="F105" s="32">
        <v>4</v>
      </c>
      <c r="G105" s="32">
        <v>1</v>
      </c>
      <c r="H105" s="32">
        <v>0</v>
      </c>
      <c r="I105" s="32">
        <v>0</v>
      </c>
      <c r="J105" s="31">
        <f t="shared" si="11"/>
        <v>1</v>
      </c>
      <c r="K105" s="34">
        <f t="shared" si="13"/>
        <v>0.16666666666666666</v>
      </c>
      <c r="L105" s="32">
        <v>9</v>
      </c>
      <c r="M105" s="32">
        <v>34</v>
      </c>
      <c r="N105" s="17">
        <f t="shared" si="15"/>
        <v>25</v>
      </c>
      <c r="O105" s="31">
        <v>-10.047619047619047</v>
      </c>
      <c r="P105" s="1">
        <v>1</v>
      </c>
      <c r="S105" s="1">
        <f t="shared" si="14"/>
        <v>149.31852007258135</v>
      </c>
    </row>
    <row r="106" spans="1:19" x14ac:dyDescent="0.2">
      <c r="A106" s="31">
        <v>103</v>
      </c>
      <c r="B106" s="32" t="s">
        <v>124</v>
      </c>
      <c r="C106" s="32" t="s">
        <v>116</v>
      </c>
      <c r="D106" s="32">
        <v>7</v>
      </c>
      <c r="E106" s="32">
        <v>115</v>
      </c>
      <c r="F106" s="32">
        <v>99</v>
      </c>
      <c r="G106" s="32">
        <v>0</v>
      </c>
      <c r="H106" s="32">
        <v>11</v>
      </c>
      <c r="I106" s="32">
        <v>5</v>
      </c>
      <c r="J106" s="31">
        <f t="shared" si="11"/>
        <v>41</v>
      </c>
      <c r="K106" s="34">
        <f t="shared" si="13"/>
        <v>16.428571428571427</v>
      </c>
      <c r="L106" s="32">
        <v>1</v>
      </c>
      <c r="M106" s="32">
        <v>8</v>
      </c>
      <c r="N106" s="17">
        <f t="shared" si="15"/>
        <v>116.16161616161617</v>
      </c>
      <c r="O106" s="31">
        <v>-6.333333333333333</v>
      </c>
      <c r="P106" s="1">
        <v>2</v>
      </c>
      <c r="S106" s="1">
        <f t="shared" si="14"/>
        <v>106.24021007390358</v>
      </c>
    </row>
    <row r="107" spans="1:19" x14ac:dyDescent="0.2">
      <c r="A107" s="31">
        <v>104</v>
      </c>
      <c r="B107" s="32" t="s">
        <v>124</v>
      </c>
      <c r="C107" s="32" t="s">
        <v>117</v>
      </c>
      <c r="D107" s="32">
        <v>4</v>
      </c>
      <c r="E107" s="32">
        <v>57</v>
      </c>
      <c r="F107" s="32">
        <v>47</v>
      </c>
      <c r="G107" s="32">
        <v>1</v>
      </c>
      <c r="H107" s="32">
        <v>5</v>
      </c>
      <c r="I107" s="32">
        <v>1</v>
      </c>
      <c r="J107" s="31">
        <f t="shared" si="11"/>
        <v>31</v>
      </c>
      <c r="K107" s="34">
        <f t="shared" si="13"/>
        <v>19</v>
      </c>
      <c r="L107" s="32">
        <v>0</v>
      </c>
      <c r="M107" s="32">
        <v>0</v>
      </c>
      <c r="N107" s="17">
        <f t="shared" si="15"/>
        <v>121.27659574468085</v>
      </c>
      <c r="O107" s="31">
        <v>0</v>
      </c>
      <c r="P107" s="1">
        <v>3</v>
      </c>
      <c r="S107" s="1">
        <f t="shared" si="14"/>
        <v>55.157930982072159</v>
      </c>
    </row>
    <row r="108" spans="1:19" x14ac:dyDescent="0.2">
      <c r="A108" s="31">
        <v>105</v>
      </c>
      <c r="B108" s="32" t="s">
        <v>124</v>
      </c>
      <c r="C108" s="32" t="s">
        <v>118</v>
      </c>
      <c r="D108" s="32">
        <v>7</v>
      </c>
      <c r="E108" s="32">
        <v>44</v>
      </c>
      <c r="F108" s="32">
        <v>39</v>
      </c>
      <c r="G108" s="32">
        <v>0</v>
      </c>
      <c r="H108" s="32">
        <v>2</v>
      </c>
      <c r="I108" s="32">
        <v>2</v>
      </c>
      <c r="J108" s="31">
        <f t="shared" si="11"/>
        <v>24</v>
      </c>
      <c r="K108" s="34">
        <f t="shared" si="13"/>
        <v>6.2857142857142856</v>
      </c>
      <c r="L108" s="32">
        <v>0</v>
      </c>
      <c r="M108" s="32">
        <v>2</v>
      </c>
      <c r="N108" s="17">
        <f t="shared" si="15"/>
        <v>112.82051282051282</v>
      </c>
      <c r="O108" s="31">
        <v>-16.5</v>
      </c>
      <c r="P108" s="1">
        <v>1</v>
      </c>
      <c r="S108" s="1">
        <f t="shared" si="14"/>
        <v>32.460075453115003</v>
      </c>
    </row>
    <row r="109" spans="1:19" x14ac:dyDescent="0.2">
      <c r="A109" s="31">
        <v>106</v>
      </c>
      <c r="B109" s="32" t="s">
        <v>124</v>
      </c>
      <c r="C109" s="32" t="s">
        <v>119</v>
      </c>
      <c r="D109" s="32">
        <v>3</v>
      </c>
      <c r="E109" s="32">
        <v>3</v>
      </c>
      <c r="F109" s="32">
        <v>4</v>
      </c>
      <c r="G109" s="32">
        <v>1</v>
      </c>
      <c r="H109" s="32">
        <v>0</v>
      </c>
      <c r="I109" s="32">
        <v>0</v>
      </c>
      <c r="J109" s="31">
        <f t="shared" si="11"/>
        <v>3</v>
      </c>
      <c r="K109" s="34">
        <f t="shared" si="13"/>
        <v>1.5</v>
      </c>
      <c r="L109" s="32">
        <v>1</v>
      </c>
      <c r="M109" s="32">
        <v>4</v>
      </c>
      <c r="N109" s="17">
        <f t="shared" si="15"/>
        <v>75</v>
      </c>
      <c r="O109" s="31">
        <v>-10.5</v>
      </c>
      <c r="P109" s="1">
        <v>1</v>
      </c>
      <c r="S109" s="1">
        <f t="shared" si="14"/>
        <v>20.628894103249412</v>
      </c>
    </row>
    <row r="110" spans="1:19" x14ac:dyDescent="0.2">
      <c r="A110" s="31">
        <v>107</v>
      </c>
      <c r="B110" s="32" t="s">
        <v>124</v>
      </c>
      <c r="C110" s="32" t="s">
        <v>120</v>
      </c>
      <c r="D110" s="32">
        <v>1</v>
      </c>
      <c r="E110" s="32">
        <v>8</v>
      </c>
      <c r="F110" s="32">
        <v>6</v>
      </c>
      <c r="G110" s="32">
        <v>0</v>
      </c>
      <c r="H110" s="32">
        <v>2</v>
      </c>
      <c r="I110" s="32">
        <v>0</v>
      </c>
      <c r="J110" s="31">
        <f t="shared" si="11"/>
        <v>0</v>
      </c>
      <c r="K110" s="34">
        <f t="shared" si="13"/>
        <v>8</v>
      </c>
      <c r="L110" s="32">
        <v>0</v>
      </c>
      <c r="M110" s="32">
        <v>0</v>
      </c>
      <c r="N110" s="17">
        <f t="shared" si="15"/>
        <v>133.33333333333334</v>
      </c>
      <c r="O110" s="31">
        <v>0</v>
      </c>
      <c r="P110" s="1">
        <v>0</v>
      </c>
      <c r="S110" s="1">
        <f t="shared" si="14"/>
        <v>19.790555840507452</v>
      </c>
    </row>
    <row r="111" spans="1:19" x14ac:dyDescent="0.2">
      <c r="A111" s="31">
        <v>108</v>
      </c>
      <c r="B111" s="32" t="s">
        <v>124</v>
      </c>
      <c r="C111" s="32" t="s">
        <v>121</v>
      </c>
      <c r="D111" s="32">
        <v>2</v>
      </c>
      <c r="E111" s="32">
        <v>20</v>
      </c>
      <c r="F111" s="32">
        <v>21</v>
      </c>
      <c r="G111" s="32">
        <v>1</v>
      </c>
      <c r="H111" s="32">
        <v>1</v>
      </c>
      <c r="I111" s="32">
        <v>0</v>
      </c>
      <c r="J111" s="31">
        <f t="shared" si="11"/>
        <v>16</v>
      </c>
      <c r="K111" s="34">
        <f t="shared" si="13"/>
        <v>20</v>
      </c>
      <c r="L111" s="32">
        <v>0</v>
      </c>
      <c r="M111" s="32">
        <v>2</v>
      </c>
      <c r="N111" s="17">
        <f t="shared" si="15"/>
        <v>95.238095238095241</v>
      </c>
      <c r="O111" s="31">
        <v>-9</v>
      </c>
      <c r="P111" s="1">
        <v>0</v>
      </c>
      <c r="S111" s="1">
        <f t="shared" si="14"/>
        <v>49.954987421816455</v>
      </c>
    </row>
    <row r="112" spans="1:19" x14ac:dyDescent="0.2">
      <c r="A112" s="31">
        <v>109</v>
      </c>
      <c r="B112" s="32" t="s">
        <v>124</v>
      </c>
      <c r="C112" s="32" t="s">
        <v>122</v>
      </c>
      <c r="D112" s="32">
        <v>1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1">
        <f t="shared" si="11"/>
        <v>0</v>
      </c>
      <c r="K112" s="34">
        <f t="shared" si="13"/>
        <v>0</v>
      </c>
      <c r="L112" s="32">
        <v>0</v>
      </c>
      <c r="M112" s="32">
        <v>1</v>
      </c>
      <c r="N112" s="17">
        <f t="shared" si="15"/>
        <v>0</v>
      </c>
      <c r="O112" s="31">
        <v>-11</v>
      </c>
      <c r="P112" s="1">
        <v>0</v>
      </c>
      <c r="S112" s="1">
        <f t="shared" si="14"/>
        <v>3.2078568108083658</v>
      </c>
    </row>
    <row r="113" spans="1:19" x14ac:dyDescent="0.2">
      <c r="A113" s="35">
        <v>110</v>
      </c>
      <c r="B113" s="36" t="s">
        <v>145</v>
      </c>
      <c r="C113" s="36" t="s">
        <v>219</v>
      </c>
      <c r="D113" s="36">
        <v>14</v>
      </c>
      <c r="E113" s="36">
        <v>3</v>
      </c>
      <c r="F113" s="36">
        <v>11</v>
      </c>
      <c r="G113" s="36">
        <v>1</v>
      </c>
      <c r="H113" s="36">
        <v>0</v>
      </c>
      <c r="I113" s="36">
        <v>0</v>
      </c>
      <c r="J113" s="35">
        <f t="shared" si="11"/>
        <v>3</v>
      </c>
      <c r="K113" s="42">
        <f t="shared" si="13"/>
        <v>0.23076923076923078</v>
      </c>
      <c r="L113" s="36">
        <v>20</v>
      </c>
      <c r="M113" s="36">
        <v>148</v>
      </c>
      <c r="N113" s="17">
        <f t="shared" si="15"/>
        <v>27.272727272727273</v>
      </c>
      <c r="O113" s="35">
        <v>-7.862068965517242</v>
      </c>
      <c r="P113" s="1">
        <v>2</v>
      </c>
      <c r="S113" s="1">
        <f t="shared" si="14"/>
        <v>564.05361278088287</v>
      </c>
    </row>
    <row r="114" spans="1:19" x14ac:dyDescent="0.2">
      <c r="A114" s="35">
        <v>111</v>
      </c>
      <c r="B114" s="36" t="s">
        <v>145</v>
      </c>
      <c r="C114" s="36" t="s">
        <v>126</v>
      </c>
      <c r="D114" s="36">
        <v>12</v>
      </c>
      <c r="E114" s="36">
        <v>480</v>
      </c>
      <c r="F114" s="36">
        <v>275</v>
      </c>
      <c r="G114" s="36">
        <v>2</v>
      </c>
      <c r="H114" s="36">
        <v>39</v>
      </c>
      <c r="I114" s="36">
        <v>30</v>
      </c>
      <c r="J114" s="35">
        <f t="shared" si="11"/>
        <v>144</v>
      </c>
      <c r="K114" s="42">
        <f t="shared" si="13"/>
        <v>48</v>
      </c>
      <c r="L114" s="36">
        <v>0</v>
      </c>
      <c r="M114" s="36">
        <v>0</v>
      </c>
      <c r="N114" s="17">
        <f t="shared" si="15"/>
        <v>174.54545454545453</v>
      </c>
      <c r="O114" s="35">
        <v>0</v>
      </c>
      <c r="P114" s="1">
        <v>6</v>
      </c>
      <c r="S114" s="1">
        <f t="shared" si="14"/>
        <v>286.75405819572228</v>
      </c>
    </row>
    <row r="115" spans="1:19" x14ac:dyDescent="0.2">
      <c r="A115" s="35">
        <v>112</v>
      </c>
      <c r="B115" s="36" t="s">
        <v>145</v>
      </c>
      <c r="C115" s="36" t="s">
        <v>127</v>
      </c>
      <c r="D115" s="36">
        <v>14</v>
      </c>
      <c r="E115" s="36">
        <v>530</v>
      </c>
      <c r="F115" s="36">
        <v>381</v>
      </c>
      <c r="G115" s="36">
        <v>3</v>
      </c>
      <c r="H115" s="36">
        <v>52</v>
      </c>
      <c r="I115" s="36">
        <v>18</v>
      </c>
      <c r="J115" s="35">
        <f t="shared" si="11"/>
        <v>214</v>
      </c>
      <c r="K115" s="42">
        <f t="shared" si="13"/>
        <v>48.18181818181818</v>
      </c>
      <c r="L115" s="36">
        <v>0</v>
      </c>
      <c r="M115" s="36">
        <v>0</v>
      </c>
      <c r="N115" s="17">
        <f t="shared" si="15"/>
        <v>139.10761154855643</v>
      </c>
      <c r="O115" s="35">
        <v>0</v>
      </c>
      <c r="P115" s="1">
        <v>8</v>
      </c>
      <c r="S115" s="1">
        <f t="shared" si="14"/>
        <v>288.45996334179307</v>
      </c>
    </row>
    <row r="116" spans="1:19" x14ac:dyDescent="0.2">
      <c r="A116" s="35">
        <v>113</v>
      </c>
      <c r="B116" s="36" t="s">
        <v>145</v>
      </c>
      <c r="C116" s="36" t="s">
        <v>128</v>
      </c>
      <c r="D116" s="36">
        <v>14</v>
      </c>
      <c r="E116" s="36">
        <v>0</v>
      </c>
      <c r="F116" s="36">
        <v>4</v>
      </c>
      <c r="G116" s="36">
        <v>1</v>
      </c>
      <c r="H116" s="36">
        <v>0</v>
      </c>
      <c r="I116" s="36">
        <v>0</v>
      </c>
      <c r="J116" s="35">
        <f t="shared" si="11"/>
        <v>0</v>
      </c>
      <c r="K116" s="42">
        <f t="shared" si="13"/>
        <v>0</v>
      </c>
      <c r="L116" s="36">
        <v>12</v>
      </c>
      <c r="M116" s="36">
        <v>128</v>
      </c>
      <c r="N116" s="17">
        <f t="shared" si="15"/>
        <v>0</v>
      </c>
      <c r="O116" s="35">
        <v>-7.26</v>
      </c>
      <c r="P116" s="1">
        <v>2</v>
      </c>
      <c r="S116" s="1">
        <f t="shared" si="14"/>
        <v>463.64119715727696</v>
      </c>
    </row>
    <row r="117" spans="1:19" x14ac:dyDescent="0.2">
      <c r="A117" s="35">
        <v>114</v>
      </c>
      <c r="B117" s="36" t="s">
        <v>145</v>
      </c>
      <c r="C117" s="36" t="s">
        <v>129</v>
      </c>
      <c r="D117" s="36">
        <v>11</v>
      </c>
      <c r="E117" s="36">
        <v>25</v>
      </c>
      <c r="F117" s="36">
        <v>22</v>
      </c>
      <c r="G117" s="36">
        <v>2</v>
      </c>
      <c r="H117" s="36">
        <v>2</v>
      </c>
      <c r="I117" s="36">
        <v>1</v>
      </c>
      <c r="J117" s="35">
        <f t="shared" si="11"/>
        <v>11</v>
      </c>
      <c r="K117" s="42">
        <f t="shared" si="13"/>
        <v>2.7777777777777777</v>
      </c>
      <c r="L117" s="36">
        <v>11</v>
      </c>
      <c r="M117" s="36">
        <v>90</v>
      </c>
      <c r="N117" s="17">
        <f t="shared" si="15"/>
        <v>113.63636363636364</v>
      </c>
      <c r="O117" s="35">
        <v>-8.9512195121951219</v>
      </c>
      <c r="P117" s="1">
        <v>5</v>
      </c>
      <c r="S117" s="1">
        <f t="shared" si="14"/>
        <v>351.56368000626878</v>
      </c>
    </row>
    <row r="118" spans="1:19" x14ac:dyDescent="0.2">
      <c r="A118" s="35">
        <v>115</v>
      </c>
      <c r="B118" s="36" t="s">
        <v>145</v>
      </c>
      <c r="C118" s="36" t="s">
        <v>130</v>
      </c>
      <c r="D118" s="36">
        <v>8</v>
      </c>
      <c r="E118" s="36">
        <v>201</v>
      </c>
      <c r="F118" s="36">
        <v>162</v>
      </c>
      <c r="G118" s="36">
        <v>0</v>
      </c>
      <c r="H118" s="36">
        <v>20</v>
      </c>
      <c r="I118" s="36">
        <v>8</v>
      </c>
      <c r="J118" s="35">
        <f t="shared" si="11"/>
        <v>73</v>
      </c>
      <c r="K118" s="42">
        <f t="shared" si="13"/>
        <v>25.125</v>
      </c>
      <c r="L118" s="36">
        <v>0</v>
      </c>
      <c r="M118" s="36">
        <v>0</v>
      </c>
      <c r="N118" s="17">
        <f t="shared" si="15"/>
        <v>124.07407407407408</v>
      </c>
      <c r="O118" s="35">
        <v>0</v>
      </c>
      <c r="P118" s="1">
        <v>7</v>
      </c>
      <c r="S118" s="1">
        <f t="shared" si="14"/>
        <v>125.68249443181972</v>
      </c>
    </row>
    <row r="119" spans="1:19" x14ac:dyDescent="0.2">
      <c r="A119" s="35">
        <v>116</v>
      </c>
      <c r="B119" s="36" t="s">
        <v>145</v>
      </c>
      <c r="C119" s="36" t="s">
        <v>131</v>
      </c>
      <c r="D119" s="36">
        <v>8</v>
      </c>
      <c r="E119" s="36">
        <v>52</v>
      </c>
      <c r="F119" s="36">
        <v>46</v>
      </c>
      <c r="G119" s="36">
        <v>2</v>
      </c>
      <c r="H119" s="36">
        <v>5</v>
      </c>
      <c r="I119" s="36">
        <v>1</v>
      </c>
      <c r="J119" s="35">
        <f t="shared" si="11"/>
        <v>26</v>
      </c>
      <c r="K119" s="42">
        <f t="shared" si="13"/>
        <v>8.6666666666666661</v>
      </c>
      <c r="L119" s="36">
        <v>5</v>
      </c>
      <c r="M119" s="36">
        <v>59</v>
      </c>
      <c r="N119" s="17">
        <f t="shared" si="15"/>
        <v>113.04347826086956</v>
      </c>
      <c r="O119" s="35">
        <v>-9</v>
      </c>
      <c r="P119" s="1">
        <v>3</v>
      </c>
      <c r="S119" s="1">
        <f t="shared" si="14"/>
        <v>245.5866359660742</v>
      </c>
    </row>
    <row r="120" spans="1:19" x14ac:dyDescent="0.2">
      <c r="A120" s="35">
        <v>117</v>
      </c>
      <c r="B120" s="36" t="s">
        <v>145</v>
      </c>
      <c r="C120" s="36" t="s">
        <v>132</v>
      </c>
      <c r="D120" s="36">
        <v>14</v>
      </c>
      <c r="E120" s="36">
        <v>252</v>
      </c>
      <c r="F120" s="36">
        <v>177</v>
      </c>
      <c r="G120" s="36">
        <v>0</v>
      </c>
      <c r="H120" s="36">
        <v>16</v>
      </c>
      <c r="I120" s="36">
        <v>11</v>
      </c>
      <c r="J120" s="35">
        <f t="shared" si="11"/>
        <v>122</v>
      </c>
      <c r="K120" s="42">
        <f t="shared" si="13"/>
        <v>18</v>
      </c>
      <c r="L120" s="36">
        <v>0</v>
      </c>
      <c r="M120" s="36">
        <v>0</v>
      </c>
      <c r="N120" s="17">
        <f t="shared" si="15"/>
        <v>142.37288135593221</v>
      </c>
      <c r="O120" s="35">
        <v>0</v>
      </c>
      <c r="P120" s="1">
        <v>4</v>
      </c>
      <c r="S120" s="1">
        <f t="shared" si="14"/>
        <v>119.78277142629092</v>
      </c>
    </row>
    <row r="121" spans="1:19" x14ac:dyDescent="0.2">
      <c r="A121" s="35">
        <v>118</v>
      </c>
      <c r="B121" s="36" t="s">
        <v>145</v>
      </c>
      <c r="C121" s="36" t="s">
        <v>133</v>
      </c>
      <c r="D121" s="36">
        <v>9</v>
      </c>
      <c r="E121" s="36">
        <v>131</v>
      </c>
      <c r="F121" s="36">
        <v>84</v>
      </c>
      <c r="G121" s="36">
        <v>3</v>
      </c>
      <c r="H121" s="36">
        <v>4</v>
      </c>
      <c r="I121" s="36">
        <v>10</v>
      </c>
      <c r="J121" s="35">
        <f t="shared" si="11"/>
        <v>55</v>
      </c>
      <c r="K121" s="42">
        <f t="shared" si="13"/>
        <v>21.833333333333332</v>
      </c>
      <c r="L121" s="36">
        <v>2</v>
      </c>
      <c r="M121" s="36">
        <v>26</v>
      </c>
      <c r="N121" s="17">
        <f t="shared" si="15"/>
        <v>155.95238095238096</v>
      </c>
      <c r="O121" s="35">
        <v>-8.6</v>
      </c>
      <c r="P121" s="1">
        <v>3</v>
      </c>
      <c r="S121" s="1">
        <f t="shared" si="14"/>
        <v>181.54058448254929</v>
      </c>
    </row>
    <row r="122" spans="1:19" x14ac:dyDescent="0.2">
      <c r="A122" s="35">
        <v>119</v>
      </c>
      <c r="B122" s="36" t="s">
        <v>145</v>
      </c>
      <c r="C122" s="36" t="s">
        <v>134</v>
      </c>
      <c r="D122" s="36">
        <v>5</v>
      </c>
      <c r="E122" s="36">
        <v>17</v>
      </c>
      <c r="F122" s="36">
        <v>19</v>
      </c>
      <c r="G122" s="36">
        <v>2</v>
      </c>
      <c r="H122" s="36">
        <v>1</v>
      </c>
      <c r="I122" s="36">
        <v>1</v>
      </c>
      <c r="J122" s="35">
        <f t="shared" si="11"/>
        <v>7</v>
      </c>
      <c r="K122" s="42">
        <f t="shared" si="13"/>
        <v>5.666666666666667</v>
      </c>
      <c r="L122" s="36">
        <v>8</v>
      </c>
      <c r="M122" s="36">
        <v>47</v>
      </c>
      <c r="N122" s="17">
        <f t="shared" si="15"/>
        <v>89.473684210526315</v>
      </c>
      <c r="O122" s="35">
        <v>-10.363636363636365</v>
      </c>
      <c r="P122" s="1">
        <v>1</v>
      </c>
      <c r="S122" s="1">
        <f t="shared" si="14"/>
        <v>203.33328107314037</v>
      </c>
    </row>
    <row r="123" spans="1:19" x14ac:dyDescent="0.2">
      <c r="A123" s="35">
        <v>120</v>
      </c>
      <c r="B123" s="36" t="s">
        <v>145</v>
      </c>
      <c r="C123" s="36" t="s">
        <v>135</v>
      </c>
      <c r="D123" s="36">
        <v>5</v>
      </c>
      <c r="E123" s="36">
        <v>77</v>
      </c>
      <c r="F123" s="36">
        <v>46</v>
      </c>
      <c r="G123" s="36">
        <v>0</v>
      </c>
      <c r="H123" s="36">
        <v>4</v>
      </c>
      <c r="I123" s="36">
        <v>6</v>
      </c>
      <c r="J123" s="35">
        <f t="shared" si="11"/>
        <v>25</v>
      </c>
      <c r="K123" s="42">
        <f t="shared" si="13"/>
        <v>15.4</v>
      </c>
      <c r="L123" s="36">
        <v>3</v>
      </c>
      <c r="M123" s="36">
        <v>27</v>
      </c>
      <c r="N123" s="17">
        <f t="shared" si="15"/>
        <v>167.39130434782609</v>
      </c>
      <c r="O123" s="35">
        <v>-7.3670886075949369</v>
      </c>
      <c r="P123" s="1">
        <v>2</v>
      </c>
      <c r="S123" s="1">
        <f t="shared" si="14"/>
        <v>160.07875852433904</v>
      </c>
    </row>
    <row r="124" spans="1:19" x14ac:dyDescent="0.2">
      <c r="A124" s="35">
        <v>121</v>
      </c>
      <c r="B124" s="36" t="s">
        <v>145</v>
      </c>
      <c r="C124" s="36" t="s">
        <v>136</v>
      </c>
      <c r="D124" s="36">
        <v>6</v>
      </c>
      <c r="E124" s="36">
        <v>153</v>
      </c>
      <c r="F124" s="36">
        <v>109</v>
      </c>
      <c r="G124" s="36">
        <v>1</v>
      </c>
      <c r="H124" s="36">
        <v>20</v>
      </c>
      <c r="I124" s="36">
        <v>4</v>
      </c>
      <c r="J124" s="35">
        <f t="shared" si="11"/>
        <v>49</v>
      </c>
      <c r="K124" s="42">
        <f t="shared" si="13"/>
        <v>30.6</v>
      </c>
      <c r="L124" s="36">
        <v>0</v>
      </c>
      <c r="M124" s="36">
        <v>0</v>
      </c>
      <c r="N124" s="17">
        <f t="shared" si="15"/>
        <v>140.36697247706422</v>
      </c>
      <c r="O124" s="35">
        <v>0</v>
      </c>
      <c r="P124" s="1">
        <v>3</v>
      </c>
      <c r="S124" s="1">
        <f t="shared" si="14"/>
        <v>120.75224035167513</v>
      </c>
    </row>
    <row r="125" spans="1:19" x14ac:dyDescent="0.2">
      <c r="A125" s="35">
        <v>122</v>
      </c>
      <c r="B125" s="36" t="s">
        <v>145</v>
      </c>
      <c r="C125" s="36" t="s">
        <v>137</v>
      </c>
      <c r="D125" s="36">
        <v>7</v>
      </c>
      <c r="E125" s="36">
        <v>65</v>
      </c>
      <c r="F125" s="36">
        <v>38</v>
      </c>
      <c r="G125" s="36">
        <v>3</v>
      </c>
      <c r="H125" s="36">
        <v>5</v>
      </c>
      <c r="I125" s="36">
        <v>4</v>
      </c>
      <c r="J125" s="35">
        <f t="shared" si="11"/>
        <v>21</v>
      </c>
      <c r="K125" s="42">
        <f t="shared" si="13"/>
        <v>16.25</v>
      </c>
      <c r="L125" s="36">
        <v>4</v>
      </c>
      <c r="M125" s="36">
        <v>29</v>
      </c>
      <c r="N125" s="17">
        <f t="shared" si="15"/>
        <v>171.05263157894737</v>
      </c>
      <c r="O125" s="35">
        <v>-9.6</v>
      </c>
      <c r="P125" s="1">
        <v>0</v>
      </c>
      <c r="S125" s="1">
        <f t="shared" si="14"/>
        <v>168.03554029346833</v>
      </c>
    </row>
    <row r="126" spans="1:19" x14ac:dyDescent="0.2">
      <c r="A126" s="35">
        <v>123</v>
      </c>
      <c r="B126" s="36" t="s">
        <v>145</v>
      </c>
      <c r="C126" s="36" t="s">
        <v>138</v>
      </c>
      <c r="D126" s="36">
        <v>6</v>
      </c>
      <c r="E126" s="36">
        <v>127</v>
      </c>
      <c r="F126" s="36">
        <v>88</v>
      </c>
      <c r="G126" s="36">
        <v>0</v>
      </c>
      <c r="H126" s="36">
        <v>16</v>
      </c>
      <c r="I126" s="36">
        <v>6</v>
      </c>
      <c r="J126" s="35">
        <f t="shared" si="11"/>
        <v>27</v>
      </c>
      <c r="K126" s="42">
        <f t="shared" si="13"/>
        <v>21.166666666666668</v>
      </c>
      <c r="L126" s="36">
        <v>0</v>
      </c>
      <c r="M126" s="36">
        <v>0</v>
      </c>
      <c r="N126" s="17">
        <f t="shared" si="15"/>
        <v>144.31818181818181</v>
      </c>
      <c r="O126" s="35">
        <v>0</v>
      </c>
      <c r="P126" s="1">
        <v>1</v>
      </c>
      <c r="S126" s="1">
        <f t="shared" si="14"/>
        <v>96.742058204700385</v>
      </c>
    </row>
    <row r="127" spans="1:19" x14ac:dyDescent="0.2">
      <c r="A127" s="35">
        <v>124</v>
      </c>
      <c r="B127" s="36" t="s">
        <v>145</v>
      </c>
      <c r="C127" s="36" t="s">
        <v>139</v>
      </c>
      <c r="D127" s="36">
        <v>2</v>
      </c>
      <c r="E127" s="36">
        <v>1</v>
      </c>
      <c r="F127" s="36">
        <v>2</v>
      </c>
      <c r="G127" s="36">
        <v>0</v>
      </c>
      <c r="H127" s="36">
        <v>0</v>
      </c>
      <c r="I127" s="36">
        <v>0</v>
      </c>
      <c r="J127" s="35">
        <f t="shared" si="11"/>
        <v>1</v>
      </c>
      <c r="K127" s="42">
        <f t="shared" si="13"/>
        <v>0.5</v>
      </c>
      <c r="L127" s="36">
        <v>3</v>
      </c>
      <c r="M127" s="36">
        <v>20</v>
      </c>
      <c r="N127" s="17">
        <f t="shared" si="15"/>
        <v>50</v>
      </c>
      <c r="O127" s="35">
        <v>-7.5714285714285712</v>
      </c>
      <c r="P127" s="1">
        <v>0</v>
      </c>
      <c r="S127" s="1">
        <f t="shared" si="14"/>
        <v>78.541964141462884</v>
      </c>
    </row>
    <row r="128" spans="1:19" x14ac:dyDescent="0.2">
      <c r="A128" s="35">
        <v>125</v>
      </c>
      <c r="B128" s="36" t="s">
        <v>145</v>
      </c>
      <c r="C128" s="36" t="s">
        <v>140</v>
      </c>
      <c r="D128" s="36">
        <v>3</v>
      </c>
      <c r="E128" s="36">
        <v>17</v>
      </c>
      <c r="F128" s="36">
        <v>22</v>
      </c>
      <c r="G128" s="36">
        <v>0</v>
      </c>
      <c r="H128" s="36">
        <v>0</v>
      </c>
      <c r="I128" s="36">
        <v>1</v>
      </c>
      <c r="J128" s="35">
        <f t="shared" si="11"/>
        <v>11</v>
      </c>
      <c r="K128" s="42">
        <f t="shared" si="13"/>
        <v>5.666666666666667</v>
      </c>
      <c r="L128" s="36">
        <v>3</v>
      </c>
      <c r="M128" s="36">
        <v>16</v>
      </c>
      <c r="N128" s="17">
        <f t="shared" si="15"/>
        <v>77.272727272727266</v>
      </c>
      <c r="O128" s="35">
        <v>-13.26923076923077</v>
      </c>
      <c r="P128" s="1">
        <v>0</v>
      </c>
      <c r="S128" s="1">
        <f t="shared" si="14"/>
        <v>80.30730541539458</v>
      </c>
    </row>
    <row r="129" spans="1:19" x14ac:dyDescent="0.2">
      <c r="A129" s="35">
        <v>126</v>
      </c>
      <c r="B129" s="36" t="s">
        <v>145</v>
      </c>
      <c r="C129" s="36" t="s">
        <v>141</v>
      </c>
      <c r="D129" s="36">
        <v>7</v>
      </c>
      <c r="E129" s="36">
        <v>51</v>
      </c>
      <c r="F129" s="36">
        <v>41</v>
      </c>
      <c r="G129" s="36">
        <v>1</v>
      </c>
      <c r="H129" s="36">
        <v>7</v>
      </c>
      <c r="I129" s="36">
        <v>1</v>
      </c>
      <c r="J129" s="35">
        <f t="shared" si="11"/>
        <v>17</v>
      </c>
      <c r="K129" s="42">
        <f t="shared" si="13"/>
        <v>8.5</v>
      </c>
      <c r="L129" s="36">
        <v>0</v>
      </c>
      <c r="M129" s="36">
        <v>0</v>
      </c>
      <c r="N129" s="17">
        <f t="shared" si="15"/>
        <v>124.39024390243902</v>
      </c>
      <c r="O129" s="35">
        <v>0</v>
      </c>
      <c r="P129" s="1">
        <v>2</v>
      </c>
      <c r="S129" s="1">
        <f t="shared" si="14"/>
        <v>36.718761981753545</v>
      </c>
    </row>
    <row r="130" spans="1:19" x14ac:dyDescent="0.2">
      <c r="A130" s="35">
        <v>127</v>
      </c>
      <c r="B130" s="36" t="s">
        <v>145</v>
      </c>
      <c r="C130" s="36" t="s">
        <v>142</v>
      </c>
      <c r="D130" s="36">
        <v>3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5">
        <f t="shared" si="11"/>
        <v>0</v>
      </c>
      <c r="K130" s="42">
        <f t="shared" si="13"/>
        <v>0</v>
      </c>
      <c r="L130" s="36">
        <v>2</v>
      </c>
      <c r="M130" s="36">
        <v>18</v>
      </c>
      <c r="N130" s="17">
        <f t="shared" si="15"/>
        <v>0</v>
      </c>
      <c r="O130" s="35">
        <v>-9.8769230769230756</v>
      </c>
      <c r="P130" s="1">
        <v>0</v>
      </c>
      <c r="S130" s="1">
        <f t="shared" si="14"/>
        <v>66.580676823518274</v>
      </c>
    </row>
    <row r="131" spans="1:19" x14ac:dyDescent="0.2">
      <c r="A131" s="35">
        <v>128</v>
      </c>
      <c r="B131" s="36" t="s">
        <v>145</v>
      </c>
      <c r="C131" s="36" t="s">
        <v>143</v>
      </c>
      <c r="D131" s="36">
        <v>4</v>
      </c>
      <c r="E131" s="36">
        <v>55</v>
      </c>
      <c r="F131" s="36">
        <v>47</v>
      </c>
      <c r="G131" s="36">
        <v>0</v>
      </c>
      <c r="H131" s="36">
        <v>2</v>
      </c>
      <c r="I131" s="36">
        <v>4</v>
      </c>
      <c r="J131" s="35">
        <f t="shared" si="11"/>
        <v>23</v>
      </c>
      <c r="K131" s="42">
        <f t="shared" si="13"/>
        <v>13.75</v>
      </c>
      <c r="L131" s="36">
        <v>0</v>
      </c>
      <c r="M131" s="36">
        <v>0</v>
      </c>
      <c r="N131" s="17">
        <f t="shared" si="15"/>
        <v>117.02127659574468</v>
      </c>
      <c r="O131" s="35">
        <v>0</v>
      </c>
      <c r="P131" s="1">
        <v>0</v>
      </c>
      <c r="S131" s="1">
        <f t="shared" si="14"/>
        <v>46.500897456111275</v>
      </c>
    </row>
    <row r="132" spans="1:19" x14ac:dyDescent="0.2">
      <c r="A132" s="35">
        <v>129</v>
      </c>
      <c r="B132" s="36" t="s">
        <v>145</v>
      </c>
      <c r="C132" s="36" t="s">
        <v>144</v>
      </c>
      <c r="D132" s="36">
        <v>2</v>
      </c>
      <c r="E132" s="36">
        <v>3</v>
      </c>
      <c r="F132" s="36">
        <v>5</v>
      </c>
      <c r="G132" s="36">
        <v>0</v>
      </c>
      <c r="H132" s="36">
        <v>0</v>
      </c>
      <c r="I132" s="36">
        <v>0</v>
      </c>
      <c r="J132" s="35">
        <f t="shared" ref="J132:J152" si="16">E132-(H132*4) - (I132*6)</f>
        <v>3</v>
      </c>
      <c r="K132" s="42">
        <f t="shared" si="13"/>
        <v>1.5</v>
      </c>
      <c r="L132" s="36">
        <v>1</v>
      </c>
      <c r="M132" s="36">
        <v>9</v>
      </c>
      <c r="N132" s="17">
        <f t="shared" ref="N132:N152" si="17">IF(F132=0,0,100*E132/F132)</f>
        <v>60</v>
      </c>
      <c r="O132" s="35">
        <v>-12.25</v>
      </c>
      <c r="P132" s="1">
        <v>0</v>
      </c>
      <c r="S132" s="1">
        <f t="shared" si="14"/>
        <v>36.668178157291237</v>
      </c>
    </row>
    <row r="133" spans="1:19" x14ac:dyDescent="0.2">
      <c r="A133" s="38">
        <v>130</v>
      </c>
      <c r="B133" s="39" t="s">
        <v>165</v>
      </c>
      <c r="C133" s="39" t="s">
        <v>166</v>
      </c>
      <c r="D133" s="39">
        <v>17</v>
      </c>
      <c r="E133" s="39">
        <v>59</v>
      </c>
      <c r="F133" s="39">
        <v>31</v>
      </c>
      <c r="G133" s="39">
        <v>2</v>
      </c>
      <c r="H133" s="39">
        <v>3</v>
      </c>
      <c r="I133" s="39">
        <v>6</v>
      </c>
      <c r="J133" s="38">
        <f t="shared" si="16"/>
        <v>11</v>
      </c>
      <c r="K133" s="41">
        <f t="shared" ref="K133:K152" si="18">IF(D133=G133,E133/D133,E133/(D133-G133))</f>
        <v>3.9333333333333331</v>
      </c>
      <c r="L133" s="39">
        <v>21</v>
      </c>
      <c r="M133" s="39">
        <v>167</v>
      </c>
      <c r="N133" s="17">
        <f t="shared" si="17"/>
        <v>190.32258064516128</v>
      </c>
      <c r="O133" s="38">
        <v>-6.7352941176470589</v>
      </c>
      <c r="P133" s="1">
        <v>6</v>
      </c>
      <c r="S133" s="1">
        <f t="shared" ref="S133:S152" si="19">SUMPRODUCT($H$2:$M$2,H133:M133)</f>
        <v>662.16178708220684</v>
      </c>
    </row>
    <row r="134" spans="1:19" x14ac:dyDescent="0.2">
      <c r="A134" s="38">
        <v>131</v>
      </c>
      <c r="B134" s="39" t="s">
        <v>165</v>
      </c>
      <c r="C134" s="39" t="s">
        <v>146</v>
      </c>
      <c r="D134" s="39">
        <v>17</v>
      </c>
      <c r="E134" s="39">
        <v>735</v>
      </c>
      <c r="F134" s="39">
        <v>394</v>
      </c>
      <c r="G134" s="39">
        <v>3</v>
      </c>
      <c r="H134" s="39">
        <v>64</v>
      </c>
      <c r="I134" s="39">
        <v>28</v>
      </c>
      <c r="J134" s="38">
        <f t="shared" si="16"/>
        <v>311</v>
      </c>
      <c r="K134" s="41">
        <f t="shared" si="18"/>
        <v>52.5</v>
      </c>
      <c r="L134" s="39">
        <v>0</v>
      </c>
      <c r="M134" s="39">
        <v>0</v>
      </c>
      <c r="N134" s="17">
        <f t="shared" si="17"/>
        <v>186.54822335025381</v>
      </c>
      <c r="O134" s="38">
        <v>0</v>
      </c>
      <c r="P134" s="1">
        <v>6</v>
      </c>
      <c r="S134" s="1">
        <f t="shared" si="19"/>
        <v>366.45015056604376</v>
      </c>
    </row>
    <row r="135" spans="1:19" x14ac:dyDescent="0.2">
      <c r="A135" s="38">
        <v>132</v>
      </c>
      <c r="B135" s="39" t="s">
        <v>165</v>
      </c>
      <c r="C135" s="39" t="s">
        <v>147</v>
      </c>
      <c r="D135" s="39">
        <v>17</v>
      </c>
      <c r="E135" s="39">
        <v>239</v>
      </c>
      <c r="F135" s="39">
        <v>197</v>
      </c>
      <c r="G135" s="39">
        <v>2</v>
      </c>
      <c r="H135" s="39">
        <v>26</v>
      </c>
      <c r="I135" s="39">
        <v>5</v>
      </c>
      <c r="J135" s="38">
        <f t="shared" si="16"/>
        <v>105</v>
      </c>
      <c r="K135" s="41">
        <f t="shared" si="18"/>
        <v>15.933333333333334</v>
      </c>
      <c r="L135" s="39">
        <v>14</v>
      </c>
      <c r="M135" s="39">
        <v>98</v>
      </c>
      <c r="N135" s="17">
        <f t="shared" si="17"/>
        <v>121.31979695431473</v>
      </c>
      <c r="O135" s="38">
        <v>-8</v>
      </c>
      <c r="P135" s="1">
        <v>3</v>
      </c>
      <c r="S135" s="1">
        <f t="shared" si="19"/>
        <v>492.19294374328564</v>
      </c>
    </row>
    <row r="136" spans="1:19" x14ac:dyDescent="0.2">
      <c r="A136" s="38">
        <v>133</v>
      </c>
      <c r="B136" s="39" t="s">
        <v>165</v>
      </c>
      <c r="C136" s="39" t="s">
        <v>148</v>
      </c>
      <c r="D136" s="39">
        <v>16</v>
      </c>
      <c r="E136" s="39">
        <v>497</v>
      </c>
      <c r="F136" s="39">
        <v>363</v>
      </c>
      <c r="G136" s="39">
        <v>3</v>
      </c>
      <c r="H136" s="39">
        <v>59</v>
      </c>
      <c r="I136" s="39">
        <v>14</v>
      </c>
      <c r="J136" s="38">
        <f t="shared" si="16"/>
        <v>177</v>
      </c>
      <c r="K136" s="41">
        <f t="shared" si="18"/>
        <v>38.230769230769234</v>
      </c>
      <c r="L136" s="39">
        <v>0</v>
      </c>
      <c r="M136" s="39">
        <v>0</v>
      </c>
      <c r="N136" s="17">
        <f t="shared" si="17"/>
        <v>136.9146005509642</v>
      </c>
      <c r="O136" s="38">
        <v>0</v>
      </c>
      <c r="P136" s="1">
        <v>12</v>
      </c>
      <c r="S136" s="1">
        <f t="shared" si="19"/>
        <v>266.02038648785833</v>
      </c>
    </row>
    <row r="137" spans="1:19" x14ac:dyDescent="0.2">
      <c r="A137" s="38">
        <v>134</v>
      </c>
      <c r="B137" s="39" t="s">
        <v>165</v>
      </c>
      <c r="C137" s="39" t="s">
        <v>149</v>
      </c>
      <c r="D137" s="39">
        <v>17</v>
      </c>
      <c r="E137" s="39">
        <v>3</v>
      </c>
      <c r="F137" s="39">
        <v>14</v>
      </c>
      <c r="G137" s="39">
        <v>1</v>
      </c>
      <c r="H137" s="39">
        <v>0</v>
      </c>
      <c r="I137" s="39">
        <v>0</v>
      </c>
      <c r="J137" s="38">
        <f t="shared" si="16"/>
        <v>3</v>
      </c>
      <c r="K137" s="41">
        <f t="shared" si="18"/>
        <v>0.1875</v>
      </c>
      <c r="L137" s="39">
        <v>21</v>
      </c>
      <c r="M137" s="39">
        <v>131</v>
      </c>
      <c r="N137" s="17">
        <f t="shared" si="17"/>
        <v>21.428571428571427</v>
      </c>
      <c r="O137" s="38">
        <v>-8.2878787878787872</v>
      </c>
      <c r="P137" s="1">
        <v>2</v>
      </c>
      <c r="S137" s="1">
        <f t="shared" si="19"/>
        <v>513.85514306887569</v>
      </c>
    </row>
    <row r="138" spans="1:19" x14ac:dyDescent="0.2">
      <c r="A138" s="38">
        <v>135</v>
      </c>
      <c r="B138" s="39" t="s">
        <v>165</v>
      </c>
      <c r="C138" s="39" t="s">
        <v>150</v>
      </c>
      <c r="D138" s="39">
        <v>12</v>
      </c>
      <c r="E138" s="39">
        <v>13</v>
      </c>
      <c r="F138" s="39">
        <v>16</v>
      </c>
      <c r="G138" s="39">
        <v>2</v>
      </c>
      <c r="H138" s="39">
        <v>1</v>
      </c>
      <c r="I138" s="39">
        <v>0</v>
      </c>
      <c r="J138" s="38">
        <f t="shared" si="16"/>
        <v>9</v>
      </c>
      <c r="K138" s="41">
        <f t="shared" si="18"/>
        <v>1.3</v>
      </c>
      <c r="L138" s="39">
        <v>9</v>
      </c>
      <c r="M138" s="39">
        <v>124</v>
      </c>
      <c r="N138" s="17">
        <f t="shared" si="17"/>
        <v>81.25</v>
      </c>
      <c r="O138" s="38">
        <v>-7.6678700361010836</v>
      </c>
      <c r="P138" s="1">
        <v>2</v>
      </c>
      <c r="S138" s="1">
        <f t="shared" si="19"/>
        <v>443.51372021404472</v>
      </c>
    </row>
    <row r="139" spans="1:19" x14ac:dyDescent="0.2">
      <c r="A139" s="38">
        <v>136</v>
      </c>
      <c r="B139" s="39" t="s">
        <v>165</v>
      </c>
      <c r="C139" s="39" t="s">
        <v>151</v>
      </c>
      <c r="D139" s="39">
        <v>12</v>
      </c>
      <c r="E139" s="39">
        <v>0</v>
      </c>
      <c r="F139" s="39">
        <v>4</v>
      </c>
      <c r="G139" s="39">
        <v>1</v>
      </c>
      <c r="H139" s="39">
        <v>0</v>
      </c>
      <c r="I139" s="39">
        <v>0</v>
      </c>
      <c r="J139" s="38">
        <f t="shared" si="16"/>
        <v>0</v>
      </c>
      <c r="K139" s="41">
        <f t="shared" si="18"/>
        <v>0</v>
      </c>
      <c r="L139" s="39">
        <v>12</v>
      </c>
      <c r="M139" s="39">
        <v>116</v>
      </c>
      <c r="N139" s="17">
        <f t="shared" si="17"/>
        <v>0</v>
      </c>
      <c r="O139" s="38">
        <v>-7.5681818181818183</v>
      </c>
      <c r="P139" s="1">
        <v>2</v>
      </c>
      <c r="S139" s="1">
        <f t="shared" si="19"/>
        <v>425.14691542757657</v>
      </c>
    </row>
    <row r="140" spans="1:19" x14ac:dyDescent="0.2">
      <c r="A140" s="38">
        <v>137</v>
      </c>
      <c r="B140" s="39" t="s">
        <v>165</v>
      </c>
      <c r="C140" s="39" t="s">
        <v>152</v>
      </c>
      <c r="D140" s="39">
        <v>15</v>
      </c>
      <c r="E140" s="39">
        <v>260</v>
      </c>
      <c r="F140" s="39">
        <v>200</v>
      </c>
      <c r="G140" s="39">
        <v>4</v>
      </c>
      <c r="H140" s="39">
        <v>22</v>
      </c>
      <c r="I140" s="39">
        <v>11</v>
      </c>
      <c r="J140" s="38">
        <f t="shared" si="16"/>
        <v>106</v>
      </c>
      <c r="K140" s="41">
        <f t="shared" si="18"/>
        <v>23.636363636363637</v>
      </c>
      <c r="L140" s="39">
        <v>1</v>
      </c>
      <c r="M140" s="39">
        <v>2</v>
      </c>
      <c r="N140" s="17">
        <f t="shared" si="17"/>
        <v>130</v>
      </c>
      <c r="O140" s="38">
        <v>-7</v>
      </c>
      <c r="P140" s="1">
        <v>3</v>
      </c>
      <c r="S140" s="1">
        <f t="shared" si="19"/>
        <v>151.72816886270104</v>
      </c>
    </row>
    <row r="141" spans="1:19" x14ac:dyDescent="0.2">
      <c r="A141" s="38">
        <v>138</v>
      </c>
      <c r="B141" s="39" t="s">
        <v>165</v>
      </c>
      <c r="C141" s="39" t="s">
        <v>153</v>
      </c>
      <c r="D141" s="39">
        <v>15</v>
      </c>
      <c r="E141" s="39">
        <v>284</v>
      </c>
      <c r="F141" s="39">
        <v>246</v>
      </c>
      <c r="G141" s="39">
        <v>2</v>
      </c>
      <c r="H141" s="39">
        <v>22</v>
      </c>
      <c r="I141" s="39">
        <v>5</v>
      </c>
      <c r="J141" s="38">
        <f t="shared" si="16"/>
        <v>166</v>
      </c>
      <c r="K141" s="41">
        <f t="shared" si="18"/>
        <v>21.846153846153847</v>
      </c>
      <c r="L141" s="39">
        <v>0</v>
      </c>
      <c r="M141" s="39">
        <v>0</v>
      </c>
      <c r="N141" s="17">
        <f t="shared" si="17"/>
        <v>115.44715447154472</v>
      </c>
      <c r="O141" s="38">
        <v>0</v>
      </c>
      <c r="P141" s="1">
        <v>9</v>
      </c>
      <c r="S141" s="1">
        <f t="shared" si="19"/>
        <v>128.2738583644271</v>
      </c>
    </row>
    <row r="142" spans="1:19" x14ac:dyDescent="0.2">
      <c r="A142" s="38">
        <v>139</v>
      </c>
      <c r="B142" s="39" t="s">
        <v>165</v>
      </c>
      <c r="C142" s="39" t="s">
        <v>154</v>
      </c>
      <c r="D142" s="39">
        <v>4</v>
      </c>
      <c r="E142" s="39">
        <v>75</v>
      </c>
      <c r="F142" s="39">
        <v>48</v>
      </c>
      <c r="G142" s="39">
        <v>1</v>
      </c>
      <c r="H142" s="39">
        <v>1</v>
      </c>
      <c r="I142" s="39">
        <v>8</v>
      </c>
      <c r="J142" s="38">
        <f t="shared" si="16"/>
        <v>23</v>
      </c>
      <c r="K142" s="41">
        <f t="shared" si="18"/>
        <v>25</v>
      </c>
      <c r="L142" s="39">
        <v>5</v>
      </c>
      <c r="M142" s="39">
        <v>23</v>
      </c>
      <c r="N142" s="17">
        <f t="shared" si="17"/>
        <v>156.25</v>
      </c>
      <c r="O142" s="38">
        <v>-9.2459016393442628</v>
      </c>
      <c r="P142" s="1">
        <v>2</v>
      </c>
      <c r="S142" s="1">
        <f t="shared" si="19"/>
        <v>174.32376473746902</v>
      </c>
    </row>
    <row r="143" spans="1:19" x14ac:dyDescent="0.2">
      <c r="A143" s="38">
        <v>140</v>
      </c>
      <c r="B143" s="39" t="s">
        <v>165</v>
      </c>
      <c r="C143" s="39" t="s">
        <v>155</v>
      </c>
      <c r="D143" s="39">
        <v>4</v>
      </c>
      <c r="E143" s="39">
        <v>5</v>
      </c>
      <c r="F143" s="39">
        <v>2</v>
      </c>
      <c r="G143" s="39">
        <v>1</v>
      </c>
      <c r="H143" s="39">
        <v>1</v>
      </c>
      <c r="I143" s="39">
        <v>0</v>
      </c>
      <c r="J143" s="38">
        <f t="shared" si="16"/>
        <v>1</v>
      </c>
      <c r="K143" s="41">
        <f t="shared" si="18"/>
        <v>1.6666666666666667</v>
      </c>
      <c r="L143" s="39">
        <v>5</v>
      </c>
      <c r="M143" s="39">
        <v>47</v>
      </c>
      <c r="N143" s="17">
        <f t="shared" si="17"/>
        <v>250</v>
      </c>
      <c r="O143" s="38">
        <v>-8.125</v>
      </c>
      <c r="P143" s="1">
        <v>0</v>
      </c>
      <c r="S143" s="1">
        <f t="shared" si="19"/>
        <v>178.35341227214548</v>
      </c>
    </row>
    <row r="144" spans="1:19" x14ac:dyDescent="0.2">
      <c r="A144" s="38">
        <v>141</v>
      </c>
      <c r="B144" s="39" t="s">
        <v>165</v>
      </c>
      <c r="C144" s="39" t="s">
        <v>156</v>
      </c>
      <c r="D144" s="39">
        <v>11</v>
      </c>
      <c r="E144" s="39">
        <v>122</v>
      </c>
      <c r="F144" s="39">
        <v>102</v>
      </c>
      <c r="G144" s="39">
        <v>2</v>
      </c>
      <c r="H144" s="39">
        <v>17</v>
      </c>
      <c r="I144" s="39">
        <v>1</v>
      </c>
      <c r="J144" s="38">
        <f t="shared" si="16"/>
        <v>48</v>
      </c>
      <c r="K144" s="41">
        <f t="shared" si="18"/>
        <v>13.555555555555555</v>
      </c>
      <c r="L144" s="39">
        <v>0</v>
      </c>
      <c r="M144" s="39">
        <v>0</v>
      </c>
      <c r="N144" s="17">
        <f t="shared" si="17"/>
        <v>119.6078431372549</v>
      </c>
      <c r="O144" s="38">
        <v>0</v>
      </c>
      <c r="P144" s="1">
        <v>5</v>
      </c>
      <c r="S144" s="1">
        <f t="shared" si="19"/>
        <v>72.027299680061162</v>
      </c>
    </row>
    <row r="145" spans="1:19" x14ac:dyDescent="0.2">
      <c r="A145" s="38">
        <v>142</v>
      </c>
      <c r="B145" s="39" t="s">
        <v>165</v>
      </c>
      <c r="C145" s="39" t="s">
        <v>157</v>
      </c>
      <c r="D145" s="39">
        <v>6</v>
      </c>
      <c r="E145" s="39">
        <v>148</v>
      </c>
      <c r="F145" s="39">
        <v>118</v>
      </c>
      <c r="G145" s="39">
        <v>0</v>
      </c>
      <c r="H145" s="39">
        <v>13</v>
      </c>
      <c r="I145" s="39">
        <v>6</v>
      </c>
      <c r="J145" s="38">
        <f t="shared" si="16"/>
        <v>60</v>
      </c>
      <c r="K145" s="41">
        <f t="shared" si="18"/>
        <v>24.666666666666668</v>
      </c>
      <c r="L145" s="39">
        <v>0</v>
      </c>
      <c r="M145" s="39">
        <v>0</v>
      </c>
      <c r="N145" s="17">
        <f t="shared" si="17"/>
        <v>125.42372881355932</v>
      </c>
      <c r="O145" s="38">
        <v>0</v>
      </c>
      <c r="P145" s="1">
        <v>2</v>
      </c>
      <c r="S145" s="1">
        <f t="shared" si="19"/>
        <v>102.25885532348717</v>
      </c>
    </row>
    <row r="146" spans="1:19" x14ac:dyDescent="0.2">
      <c r="A146" s="38">
        <v>143</v>
      </c>
      <c r="B146" s="39" t="s">
        <v>165</v>
      </c>
      <c r="C146" s="39" t="s">
        <v>158</v>
      </c>
      <c r="D146" s="39">
        <v>4</v>
      </c>
      <c r="E146" s="39">
        <v>3</v>
      </c>
      <c r="F146" s="39">
        <v>6</v>
      </c>
      <c r="G146" s="39">
        <v>1</v>
      </c>
      <c r="H146" s="39">
        <v>0</v>
      </c>
      <c r="I146" s="39">
        <v>0</v>
      </c>
      <c r="J146" s="38">
        <f t="shared" si="16"/>
        <v>3</v>
      </c>
      <c r="K146" s="41">
        <f t="shared" si="18"/>
        <v>1</v>
      </c>
      <c r="L146" s="39">
        <v>5</v>
      </c>
      <c r="M146" s="39">
        <v>17</v>
      </c>
      <c r="N146" s="17">
        <f t="shared" si="17"/>
        <v>50</v>
      </c>
      <c r="O146" s="38">
        <v>-11.213114754098362</v>
      </c>
      <c r="P146" s="1">
        <v>2</v>
      </c>
      <c r="S146" s="1">
        <f t="shared" si="19"/>
        <v>79.032737941040949</v>
      </c>
    </row>
    <row r="147" spans="1:19" x14ac:dyDescent="0.2">
      <c r="A147" s="38">
        <v>144</v>
      </c>
      <c r="B147" s="39" t="s">
        <v>165</v>
      </c>
      <c r="C147" s="39" t="s">
        <v>159</v>
      </c>
      <c r="D147" s="39">
        <v>6</v>
      </c>
      <c r="E147" s="39">
        <v>52</v>
      </c>
      <c r="F147" s="39">
        <v>40</v>
      </c>
      <c r="G147" s="39">
        <v>0</v>
      </c>
      <c r="H147" s="39">
        <v>6</v>
      </c>
      <c r="I147" s="39">
        <v>1</v>
      </c>
      <c r="J147" s="38">
        <f t="shared" si="16"/>
        <v>22</v>
      </c>
      <c r="K147" s="41">
        <f t="shared" si="18"/>
        <v>8.6666666666666661</v>
      </c>
      <c r="L147" s="39">
        <v>0</v>
      </c>
      <c r="M147" s="39">
        <v>0</v>
      </c>
      <c r="N147" s="17">
        <f t="shared" si="17"/>
        <v>130</v>
      </c>
      <c r="O147" s="38">
        <v>0</v>
      </c>
      <c r="P147" s="1">
        <v>5</v>
      </c>
      <c r="S147" s="1">
        <f t="shared" si="19"/>
        <v>35.709227506228622</v>
      </c>
    </row>
    <row r="148" spans="1:19" x14ac:dyDescent="0.2">
      <c r="A148" s="38">
        <v>145</v>
      </c>
      <c r="B148" s="39" t="s">
        <v>165</v>
      </c>
      <c r="C148" s="39" t="s">
        <v>160</v>
      </c>
      <c r="D148" s="39">
        <v>9</v>
      </c>
      <c r="E148" s="39">
        <v>87</v>
      </c>
      <c r="F148" s="39">
        <v>81</v>
      </c>
      <c r="G148" s="39">
        <v>4</v>
      </c>
      <c r="H148" s="39">
        <v>2</v>
      </c>
      <c r="I148" s="39">
        <v>3</v>
      </c>
      <c r="J148" s="38">
        <f t="shared" si="16"/>
        <v>61</v>
      </c>
      <c r="K148" s="41">
        <f t="shared" si="18"/>
        <v>17.399999999999999</v>
      </c>
      <c r="L148" s="39">
        <v>0</v>
      </c>
      <c r="M148" s="39">
        <v>6</v>
      </c>
      <c r="N148" s="17">
        <f t="shared" si="17"/>
        <v>107.4074074074074</v>
      </c>
      <c r="O148" s="38">
        <v>-8</v>
      </c>
      <c r="P148" s="1">
        <v>3</v>
      </c>
      <c r="S148" s="1">
        <f t="shared" si="19"/>
        <v>75.534449753826294</v>
      </c>
    </row>
    <row r="149" spans="1:19" x14ac:dyDescent="0.2">
      <c r="A149" s="38">
        <v>146</v>
      </c>
      <c r="B149" s="39" t="s">
        <v>165</v>
      </c>
      <c r="C149" s="39" t="s">
        <v>161</v>
      </c>
      <c r="D149" s="39">
        <v>2</v>
      </c>
      <c r="E149" s="39">
        <v>18</v>
      </c>
      <c r="F149" s="39">
        <v>12</v>
      </c>
      <c r="G149" s="39">
        <v>0</v>
      </c>
      <c r="H149" s="39">
        <v>3</v>
      </c>
      <c r="I149" s="39">
        <v>0</v>
      </c>
      <c r="J149" s="38">
        <f t="shared" si="16"/>
        <v>6</v>
      </c>
      <c r="K149" s="41">
        <f t="shared" si="18"/>
        <v>9</v>
      </c>
      <c r="L149" s="39">
        <v>1</v>
      </c>
      <c r="M149" s="39">
        <v>12</v>
      </c>
      <c r="N149" s="17">
        <f t="shared" si="17"/>
        <v>150</v>
      </c>
      <c r="O149" s="38">
        <v>-9.4</v>
      </c>
      <c r="P149" s="1">
        <v>0</v>
      </c>
      <c r="S149" s="1">
        <f t="shared" si="19"/>
        <v>67.633784168178522</v>
      </c>
    </row>
    <row r="150" spans="1:19" x14ac:dyDescent="0.2">
      <c r="A150" s="38">
        <v>147</v>
      </c>
      <c r="B150" s="39" t="s">
        <v>165</v>
      </c>
      <c r="C150" s="39" t="s">
        <v>162</v>
      </c>
      <c r="D150" s="39">
        <v>1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8">
        <f t="shared" si="16"/>
        <v>0</v>
      </c>
      <c r="K150" s="41">
        <f t="shared" si="18"/>
        <v>0</v>
      </c>
      <c r="L150" s="39">
        <v>0</v>
      </c>
      <c r="M150" s="39">
        <v>11</v>
      </c>
      <c r="N150" s="17">
        <f t="shared" si="17"/>
        <v>0</v>
      </c>
      <c r="O150" s="38">
        <v>-7.75</v>
      </c>
      <c r="P150" s="1">
        <v>0</v>
      </c>
      <c r="S150" s="1">
        <f t="shared" si="19"/>
        <v>35.286424918892024</v>
      </c>
    </row>
    <row r="151" spans="1:19" x14ac:dyDescent="0.2">
      <c r="A151" s="38">
        <v>148</v>
      </c>
      <c r="B151" s="39" t="s">
        <v>165</v>
      </c>
      <c r="C151" s="39" t="s">
        <v>163</v>
      </c>
      <c r="D151" s="39">
        <v>1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8">
        <f t="shared" si="16"/>
        <v>0</v>
      </c>
      <c r="K151" s="41">
        <f t="shared" si="18"/>
        <v>0</v>
      </c>
      <c r="L151" s="39">
        <v>0</v>
      </c>
      <c r="M151" s="39">
        <v>7</v>
      </c>
      <c r="N151" s="17">
        <f t="shared" si="17"/>
        <v>0</v>
      </c>
      <c r="O151" s="38">
        <v>-12.666666666666666</v>
      </c>
      <c r="P151" s="1">
        <v>0</v>
      </c>
      <c r="S151" s="1">
        <f t="shared" si="19"/>
        <v>22.454997675658561</v>
      </c>
    </row>
    <row r="152" spans="1:19" x14ac:dyDescent="0.2">
      <c r="A152" s="38">
        <v>149</v>
      </c>
      <c r="B152" s="39" t="s">
        <v>165</v>
      </c>
      <c r="C152" s="39" t="s">
        <v>164</v>
      </c>
      <c r="D152" s="39">
        <v>1</v>
      </c>
      <c r="E152" s="39">
        <v>0</v>
      </c>
      <c r="F152" s="39">
        <v>5</v>
      </c>
      <c r="G152" s="39">
        <v>0</v>
      </c>
      <c r="H152" s="39">
        <v>0</v>
      </c>
      <c r="I152" s="39">
        <v>0</v>
      </c>
      <c r="J152" s="38">
        <f t="shared" si="16"/>
        <v>0</v>
      </c>
      <c r="K152" s="41">
        <f t="shared" si="18"/>
        <v>0</v>
      </c>
      <c r="L152" s="39">
        <v>0</v>
      </c>
      <c r="M152" s="39">
        <v>0</v>
      </c>
      <c r="N152" s="17">
        <f t="shared" si="17"/>
        <v>0</v>
      </c>
      <c r="O152" s="38">
        <v>0</v>
      </c>
      <c r="P152" s="1">
        <v>0</v>
      </c>
      <c r="S152" s="1">
        <f t="shared" si="19"/>
        <v>0</v>
      </c>
    </row>
  </sheetData>
  <mergeCells count="1">
    <mergeCell ref="V13:AD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Batsman Regression Variables</vt:lpstr>
      <vt:lpstr>Batsman Data</vt:lpstr>
      <vt:lpstr>Sheet7</vt:lpstr>
      <vt:lpstr>Bowler Regression Variables</vt:lpstr>
      <vt:lpstr>Bowler Data</vt:lpstr>
      <vt:lpstr>Sheet12</vt:lpstr>
      <vt:lpstr>overall reg var</vt:lpstr>
      <vt:lpstr>Player Data</vt:lpstr>
      <vt:lpstr>Match Data</vt:lpstr>
      <vt:lpstr>Sheet3</vt:lpstr>
      <vt:lpstr>Sheet2</vt:lpstr>
      <vt:lpstr>Player Data For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Mallik</dc:creator>
  <cp:lastModifiedBy>Saurabh Mallik</cp:lastModifiedBy>
  <dcterms:created xsi:type="dcterms:W3CDTF">2018-06-13T08:06:47Z</dcterms:created>
  <dcterms:modified xsi:type="dcterms:W3CDTF">2018-06-20T16:17:34Z</dcterms:modified>
</cp:coreProperties>
</file>