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6.xml" ContentType="application/inkml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 Kumar\Desktop\GitRepo\Time Series Related files and Projects\Time Series Projects-End to End\Tractor Sales\"/>
    </mc:Choice>
  </mc:AlternateContent>
  <xr:revisionPtr revIDLastSave="0" documentId="13_ncr:1_{E1363506-CCA2-4668-95FB-F111F979D1B5}" xr6:coauthVersionLast="47" xr6:coauthVersionMax="47" xr10:uidLastSave="{00000000-0000-0000-0000-000000000000}"/>
  <bookViews>
    <workbookView xWindow="-120" yWindow="-120" windowWidth="20730" windowHeight="11160" tabRatio="955" firstSheet="2" activeTab="2" xr2:uid="{00000000-000D-0000-FFFF-FFFF00000000}"/>
  </bookViews>
  <sheets>
    <sheet name="Sheet2" sheetId="23" r:id="rId1"/>
    <sheet name="Tractor Sales_dataset" sheetId="1" r:id="rId2"/>
    <sheet name="Exponential Smoothing" sheetId="2" r:id="rId3"/>
    <sheet name="Level Estimations -Double Expo" sheetId="25" r:id="rId4"/>
    <sheet name="Double Exponential Smoothing" sheetId="3" r:id="rId5"/>
    <sheet name="Holt Winter's Exponential" sheetId="17" r:id="rId6"/>
    <sheet name="Seasonality factor Calculations" sheetId="31" r:id="rId7"/>
    <sheet name="Data Processing - Seasonali_V2" sheetId="18" r:id="rId8"/>
  </sheets>
  <definedNames>
    <definedName name="_xlnm._FilterDatabase" localSheetId="2" hidden="1">'Exponential Smoothing'!$A$4:$G$149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2" i="18"/>
  <c r="D5" i="2" l="1"/>
  <c r="C145" i="18" l="1"/>
  <c r="B145" i="18"/>
  <c r="C144" i="18"/>
  <c r="B144" i="18"/>
  <c r="C143" i="18"/>
  <c r="B143" i="18"/>
  <c r="C142" i="18"/>
  <c r="B142" i="18"/>
  <c r="C141" i="18"/>
  <c r="B141" i="18"/>
  <c r="C140" i="18"/>
  <c r="B140" i="18"/>
  <c r="C139" i="18"/>
  <c r="B139" i="18"/>
  <c r="C138" i="18"/>
  <c r="B138" i="18"/>
  <c r="C137" i="18"/>
  <c r="B137" i="18"/>
  <c r="C136" i="18"/>
  <c r="B136" i="18"/>
  <c r="C135" i="18"/>
  <c r="B135" i="18"/>
  <c r="C134" i="18"/>
  <c r="B134" i="18"/>
  <c r="C133" i="18"/>
  <c r="B133" i="18"/>
  <c r="C132" i="18"/>
  <c r="B132" i="18"/>
  <c r="C131" i="18"/>
  <c r="B131" i="18"/>
  <c r="C130" i="18"/>
  <c r="B130" i="18"/>
  <c r="C129" i="18"/>
  <c r="B129" i="18"/>
  <c r="C128" i="18"/>
  <c r="B128" i="18"/>
  <c r="C127" i="18"/>
  <c r="B127" i="18"/>
  <c r="C126" i="18"/>
  <c r="B126" i="18"/>
  <c r="C125" i="18"/>
  <c r="B125" i="18"/>
  <c r="C124" i="18"/>
  <c r="B124" i="18"/>
  <c r="C123" i="18"/>
  <c r="B123" i="18"/>
  <c r="C122" i="18"/>
  <c r="B122" i="18"/>
  <c r="C121" i="18"/>
  <c r="B121" i="18"/>
  <c r="C120" i="18"/>
  <c r="B120" i="18"/>
  <c r="C119" i="18"/>
  <c r="B119" i="18"/>
  <c r="C118" i="18"/>
  <c r="B118" i="18"/>
  <c r="C117" i="18"/>
  <c r="B117" i="18"/>
  <c r="C116" i="18"/>
  <c r="B116" i="18"/>
  <c r="C115" i="18"/>
  <c r="B115" i="18"/>
  <c r="C114" i="18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E7" i="17" l="1"/>
  <c r="G7" i="17" s="1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Y9" i="17"/>
  <c r="Z9" i="17" s="1"/>
  <c r="B9" i="17"/>
  <c r="Y8" i="17"/>
  <c r="C8" i="17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B8" i="17"/>
  <c r="H7" i="17"/>
  <c r="I7" i="17" s="1"/>
  <c r="J7" i="17" s="1"/>
  <c r="F7" i="17"/>
  <c r="H8" i="17" s="1"/>
  <c r="I8" i="17" s="1"/>
  <c r="J8" i="17" s="1"/>
  <c r="B7" i="17"/>
  <c r="Z8" i="17" l="1"/>
  <c r="E8" i="17"/>
  <c r="G8" i="17" l="1"/>
  <c r="F8" i="17"/>
  <c r="E9" i="17" s="1"/>
  <c r="F6" i="3"/>
  <c r="D6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F9" i="17" l="1"/>
  <c r="H10" i="17" s="1"/>
  <c r="I10" i="17" s="1"/>
  <c r="J10" i="17" s="1"/>
  <c r="G9" i="17"/>
  <c r="H9" i="17"/>
  <c r="I9" i="17" s="1"/>
  <c r="J9" i="17" s="1"/>
  <c r="B2" i="2"/>
  <c r="E6" i="3"/>
  <c r="F7" i="3" s="1"/>
  <c r="E10" i="17" l="1"/>
  <c r="G10" i="17" l="1"/>
  <c r="F10" i="17"/>
  <c r="H11" i="17" s="1"/>
  <c r="I11" i="17" s="1"/>
  <c r="J11" i="17" s="1"/>
  <c r="E11" i="17" l="1"/>
  <c r="G6" i="3"/>
  <c r="H6" i="3" s="1"/>
  <c r="D6" i="2"/>
  <c r="E7" i="2" s="1"/>
  <c r="G11" i="17" l="1"/>
  <c r="F11" i="17"/>
  <c r="H12" i="17" s="1"/>
  <c r="I12" i="17" s="1"/>
  <c r="J12" i="17" s="1"/>
  <c r="F7" i="2"/>
  <c r="G7" i="2" s="1"/>
  <c r="D7" i="2"/>
  <c r="D8" i="2" s="1"/>
  <c r="E9" i="2" s="1"/>
  <c r="E6" i="2"/>
  <c r="F6" i="2" s="1"/>
  <c r="G6" i="2" s="1"/>
  <c r="E12" i="17" l="1"/>
  <c r="F12" i="17" s="1"/>
  <c r="H13" i="17" s="1"/>
  <c r="I13" i="17" s="1"/>
  <c r="J13" i="17" s="1"/>
  <c r="E8" i="2"/>
  <c r="F8" i="2" s="1"/>
  <c r="G8" i="2" s="1"/>
  <c r="D9" i="2"/>
  <c r="E10" i="2" s="1"/>
  <c r="F9" i="2"/>
  <c r="G9" i="2" s="1"/>
  <c r="D7" i="3"/>
  <c r="G7" i="3"/>
  <c r="H7" i="3" s="1"/>
  <c r="E13" i="17" l="1"/>
  <c r="G12" i="17"/>
  <c r="E7" i="3"/>
  <c r="F10" i="2"/>
  <c r="G10" i="2" s="1"/>
  <c r="D10" i="2"/>
  <c r="E11" i="2" s="1"/>
  <c r="D8" i="3"/>
  <c r="G13" i="17" l="1"/>
  <c r="F13" i="17"/>
  <c r="H14" i="17" s="1"/>
  <c r="I14" i="17" s="1"/>
  <c r="J14" i="17" s="1"/>
  <c r="F8" i="3"/>
  <c r="G8" i="3" s="1"/>
  <c r="H8" i="3" s="1"/>
  <c r="E8" i="3"/>
  <c r="F9" i="3" s="1"/>
  <c r="D11" i="2"/>
  <c r="E12" i="2" s="1"/>
  <c r="F11" i="2"/>
  <c r="G11" i="2" s="1"/>
  <c r="D9" i="3"/>
  <c r="E14" i="17" l="1"/>
  <c r="F14" i="17" s="1"/>
  <c r="H15" i="17" s="1"/>
  <c r="I15" i="17" s="1"/>
  <c r="J15" i="17" s="1"/>
  <c r="E9" i="3"/>
  <c r="F10" i="3" s="1"/>
  <c r="G10" i="3" s="1"/>
  <c r="H10" i="3" s="1"/>
  <c r="G9" i="3"/>
  <c r="H9" i="3" s="1"/>
  <c r="D12" i="2"/>
  <c r="E13" i="2" s="1"/>
  <c r="F12" i="2"/>
  <c r="G12" i="2" s="1"/>
  <c r="D10" i="3"/>
  <c r="E15" i="17" l="1"/>
  <c r="G15" i="17" s="1"/>
  <c r="G14" i="17"/>
  <c r="E10" i="3"/>
  <c r="F11" i="3" s="1"/>
  <c r="D13" i="2"/>
  <c r="E14" i="2" s="1"/>
  <c r="F13" i="2"/>
  <c r="G13" i="2" s="1"/>
  <c r="D11" i="3"/>
  <c r="F15" i="17" l="1"/>
  <c r="H16" i="17" s="1"/>
  <c r="I16" i="17" s="1"/>
  <c r="J16" i="17" s="1"/>
  <c r="E11" i="3"/>
  <c r="F12" i="3" s="1"/>
  <c r="G12" i="3" s="1"/>
  <c r="H12" i="3" s="1"/>
  <c r="G11" i="3"/>
  <c r="H11" i="3" s="1"/>
  <c r="D14" i="2"/>
  <c r="E15" i="2" s="1"/>
  <c r="F14" i="2"/>
  <c r="G14" i="2" s="1"/>
  <c r="D12" i="3"/>
  <c r="E16" i="17" l="1"/>
  <c r="F16" i="17" s="1"/>
  <c r="E17" i="17" s="1"/>
  <c r="E12" i="3"/>
  <c r="F13" i="3" s="1"/>
  <c r="D15" i="2"/>
  <c r="E16" i="2" s="1"/>
  <c r="F15" i="2"/>
  <c r="G15" i="2" s="1"/>
  <c r="D13" i="3"/>
  <c r="H17" i="17" l="1"/>
  <c r="I17" i="17" s="1"/>
  <c r="J17" i="17" s="1"/>
  <c r="G16" i="17"/>
  <c r="G17" i="17"/>
  <c r="F17" i="17"/>
  <c r="E13" i="3"/>
  <c r="F14" i="3" s="1"/>
  <c r="G14" i="3" s="1"/>
  <c r="H14" i="3" s="1"/>
  <c r="G13" i="3"/>
  <c r="H13" i="3" s="1"/>
  <c r="D16" i="2"/>
  <c r="E17" i="2" s="1"/>
  <c r="F16" i="2"/>
  <c r="G16" i="2" s="1"/>
  <c r="D14" i="3"/>
  <c r="H18" i="17" l="1"/>
  <c r="I18" i="17" s="1"/>
  <c r="J18" i="17" s="1"/>
  <c r="E18" i="17"/>
  <c r="F18" i="17" s="1"/>
  <c r="H19" i="17" s="1"/>
  <c r="I19" i="17" s="1"/>
  <c r="J19" i="17" s="1"/>
  <c r="E14" i="3"/>
  <c r="F15" i="3" s="1"/>
  <c r="D17" i="2"/>
  <c r="E18" i="2" s="1"/>
  <c r="F17" i="2"/>
  <c r="G17" i="2" s="1"/>
  <c r="D15" i="3"/>
  <c r="G18" i="17" l="1"/>
  <c r="E19" i="17"/>
  <c r="E15" i="3"/>
  <c r="G15" i="3"/>
  <c r="H15" i="3" s="1"/>
  <c r="D18" i="2"/>
  <c r="E19" i="2" s="1"/>
  <c r="F18" i="2"/>
  <c r="G18" i="2" s="1"/>
  <c r="D16" i="3"/>
  <c r="G19" i="17" l="1"/>
  <c r="F19" i="17"/>
  <c r="H20" i="17" s="1"/>
  <c r="I20" i="17" s="1"/>
  <c r="J20" i="17" s="1"/>
  <c r="E16" i="3"/>
  <c r="F17" i="3" s="1"/>
  <c r="G17" i="3" s="1"/>
  <c r="H17" i="3" s="1"/>
  <c r="F16" i="3"/>
  <c r="G16" i="3" s="1"/>
  <c r="H16" i="3" s="1"/>
  <c r="D19" i="2"/>
  <c r="E20" i="2" s="1"/>
  <c r="F19" i="2"/>
  <c r="G19" i="2" s="1"/>
  <c r="D17" i="3"/>
  <c r="E20" i="17" l="1"/>
  <c r="E17" i="3"/>
  <c r="F18" i="3" s="1"/>
  <c r="D20" i="2"/>
  <c r="E21" i="2" s="1"/>
  <c r="F20" i="2"/>
  <c r="G20" i="2" s="1"/>
  <c r="D18" i="3"/>
  <c r="F20" i="17" l="1"/>
  <c r="G20" i="17"/>
  <c r="E18" i="3"/>
  <c r="G18" i="3"/>
  <c r="H18" i="3" s="1"/>
  <c r="D21" i="2"/>
  <c r="E22" i="2" s="1"/>
  <c r="F21" i="2"/>
  <c r="G21" i="2" s="1"/>
  <c r="D19" i="3"/>
  <c r="E21" i="17" l="1"/>
  <c r="H21" i="17"/>
  <c r="I21" i="17" s="1"/>
  <c r="J21" i="17" s="1"/>
  <c r="F19" i="3"/>
  <c r="G19" i="3" s="1"/>
  <c r="H19" i="3" s="1"/>
  <c r="E19" i="3"/>
  <c r="F20" i="3" s="1"/>
  <c r="D22" i="2"/>
  <c r="E23" i="2" s="1"/>
  <c r="F22" i="2"/>
  <c r="G22" i="2" s="1"/>
  <c r="D20" i="3"/>
  <c r="G21" i="17" l="1"/>
  <c r="F21" i="17"/>
  <c r="E22" i="17" s="1"/>
  <c r="E20" i="3"/>
  <c r="G20" i="3"/>
  <c r="H20" i="3" s="1"/>
  <c r="D23" i="2"/>
  <c r="E24" i="2" s="1"/>
  <c r="F23" i="2"/>
  <c r="G23" i="2" s="1"/>
  <c r="D21" i="3"/>
  <c r="H22" i="17" l="1"/>
  <c r="I22" i="17" s="1"/>
  <c r="J22" i="17" s="1"/>
  <c r="G22" i="17"/>
  <c r="F22" i="17"/>
  <c r="H23" i="17" s="1"/>
  <c r="I23" i="17" s="1"/>
  <c r="J23" i="17" s="1"/>
  <c r="F21" i="3"/>
  <c r="G21" i="3" s="1"/>
  <c r="H21" i="3" s="1"/>
  <c r="E21" i="3"/>
  <c r="F22" i="3" s="1"/>
  <c r="D24" i="2"/>
  <c r="E25" i="2" s="1"/>
  <c r="F24" i="2"/>
  <c r="G24" i="2" s="1"/>
  <c r="D22" i="3"/>
  <c r="E23" i="17" l="1"/>
  <c r="F23" i="17" s="1"/>
  <c r="H24" i="17" s="1"/>
  <c r="I24" i="17" s="1"/>
  <c r="J24" i="17" s="1"/>
  <c r="E22" i="3"/>
  <c r="G22" i="3"/>
  <c r="H22" i="3" s="1"/>
  <c r="D25" i="2"/>
  <c r="E26" i="2" s="1"/>
  <c r="F25" i="2"/>
  <c r="G25" i="2" s="1"/>
  <c r="D23" i="3"/>
  <c r="G23" i="17" l="1"/>
  <c r="E24" i="17"/>
  <c r="G24" i="17" s="1"/>
  <c r="E23" i="3"/>
  <c r="F24" i="3" s="1"/>
  <c r="G24" i="3" s="1"/>
  <c r="H24" i="3" s="1"/>
  <c r="F23" i="3"/>
  <c r="G23" i="3" s="1"/>
  <c r="H23" i="3" s="1"/>
  <c r="D26" i="2"/>
  <c r="E27" i="2" s="1"/>
  <c r="F26" i="2"/>
  <c r="G26" i="2" s="1"/>
  <c r="D24" i="3"/>
  <c r="F24" i="17" l="1"/>
  <c r="E25" i="17" s="1"/>
  <c r="F25" i="17" s="1"/>
  <c r="E26" i="17" s="1"/>
  <c r="E24" i="3"/>
  <c r="F25" i="3" s="1"/>
  <c r="D27" i="2"/>
  <c r="E28" i="2" s="1"/>
  <c r="F27" i="2"/>
  <c r="G27" i="2" s="1"/>
  <c r="D25" i="3"/>
  <c r="G25" i="17" l="1"/>
  <c r="H25" i="17"/>
  <c r="I25" i="17" s="1"/>
  <c r="J25" i="17" s="1"/>
  <c r="G26" i="17"/>
  <c r="F26" i="17"/>
  <c r="H26" i="17"/>
  <c r="I26" i="17" s="1"/>
  <c r="J26" i="17" s="1"/>
  <c r="E25" i="3"/>
  <c r="G25" i="3"/>
  <c r="H25" i="3" s="1"/>
  <c r="D28" i="2"/>
  <c r="E29" i="2" s="1"/>
  <c r="F28" i="2"/>
  <c r="G28" i="2" s="1"/>
  <c r="D26" i="3"/>
  <c r="E27" i="17" l="1"/>
  <c r="F27" i="17" s="1"/>
  <c r="E28" i="17" s="1"/>
  <c r="H27" i="17"/>
  <c r="I27" i="17" s="1"/>
  <c r="J27" i="17" s="1"/>
  <c r="E26" i="3"/>
  <c r="F27" i="3" s="1"/>
  <c r="G27" i="3" s="1"/>
  <c r="H27" i="3" s="1"/>
  <c r="F26" i="3"/>
  <c r="G26" i="3" s="1"/>
  <c r="H26" i="3" s="1"/>
  <c r="D29" i="2"/>
  <c r="E30" i="2" s="1"/>
  <c r="F29" i="2"/>
  <c r="G29" i="2" s="1"/>
  <c r="D27" i="3"/>
  <c r="G27" i="17" l="1"/>
  <c r="H28" i="17"/>
  <c r="I28" i="17" s="1"/>
  <c r="J28" i="17" s="1"/>
  <c r="G28" i="17"/>
  <c r="F28" i="17"/>
  <c r="E27" i="3"/>
  <c r="F28" i="3" s="1"/>
  <c r="D30" i="2"/>
  <c r="E31" i="2" s="1"/>
  <c r="F30" i="2"/>
  <c r="G30" i="2" s="1"/>
  <c r="D28" i="3"/>
  <c r="E29" i="17" l="1"/>
  <c r="G29" i="17" s="1"/>
  <c r="H29" i="17"/>
  <c r="I29" i="17" s="1"/>
  <c r="J29" i="17" s="1"/>
  <c r="E28" i="3"/>
  <c r="G28" i="3"/>
  <c r="H28" i="3" s="1"/>
  <c r="D31" i="2"/>
  <c r="E32" i="2" s="1"/>
  <c r="F31" i="2"/>
  <c r="G31" i="2" s="1"/>
  <c r="D29" i="3"/>
  <c r="F29" i="17" l="1"/>
  <c r="H30" i="17" s="1"/>
  <c r="I30" i="17" s="1"/>
  <c r="J30" i="17" s="1"/>
  <c r="E29" i="3"/>
  <c r="F30" i="3" s="1"/>
  <c r="G30" i="3" s="1"/>
  <c r="H30" i="3" s="1"/>
  <c r="F29" i="3"/>
  <c r="G29" i="3" s="1"/>
  <c r="H29" i="3" s="1"/>
  <c r="D32" i="2"/>
  <c r="E33" i="2" s="1"/>
  <c r="F32" i="2"/>
  <c r="G32" i="2" s="1"/>
  <c r="D30" i="3"/>
  <c r="E30" i="17" l="1"/>
  <c r="F30" i="17" s="1"/>
  <c r="E30" i="3"/>
  <c r="F31" i="3" s="1"/>
  <c r="D33" i="2"/>
  <c r="E34" i="2" s="1"/>
  <c r="F33" i="2"/>
  <c r="G33" i="2" s="1"/>
  <c r="D31" i="3"/>
  <c r="E31" i="17" l="1"/>
  <c r="F31" i="17" s="1"/>
  <c r="H31" i="17"/>
  <c r="I31" i="17" s="1"/>
  <c r="J31" i="17" s="1"/>
  <c r="G30" i="17"/>
  <c r="E31" i="3"/>
  <c r="G31" i="3"/>
  <c r="H31" i="3" s="1"/>
  <c r="D34" i="2"/>
  <c r="E35" i="2" s="1"/>
  <c r="F34" i="2"/>
  <c r="G34" i="2" s="1"/>
  <c r="D32" i="3"/>
  <c r="G31" i="17" l="1"/>
  <c r="H32" i="17"/>
  <c r="I32" i="17" s="1"/>
  <c r="J32" i="17" s="1"/>
  <c r="E32" i="17"/>
  <c r="F32" i="17" s="1"/>
  <c r="E32" i="3"/>
  <c r="F33" i="3" s="1"/>
  <c r="G33" i="3" s="1"/>
  <c r="H33" i="3" s="1"/>
  <c r="F32" i="3"/>
  <c r="G32" i="3" s="1"/>
  <c r="H32" i="3" s="1"/>
  <c r="D35" i="2"/>
  <c r="E36" i="2" s="1"/>
  <c r="F35" i="2"/>
  <c r="G35" i="2" s="1"/>
  <c r="D33" i="3"/>
  <c r="H33" i="17" l="1"/>
  <c r="I33" i="17" s="1"/>
  <c r="J33" i="17" s="1"/>
  <c r="G32" i="17"/>
  <c r="E33" i="17"/>
  <c r="E33" i="3"/>
  <c r="F34" i="3" s="1"/>
  <c r="D36" i="2"/>
  <c r="E37" i="2" s="1"/>
  <c r="F36" i="2"/>
  <c r="G36" i="2" s="1"/>
  <c r="D34" i="3"/>
  <c r="F33" i="17" l="1"/>
  <c r="H34" i="17" s="1"/>
  <c r="I34" i="17" s="1"/>
  <c r="J34" i="17" s="1"/>
  <c r="G33" i="17"/>
  <c r="E34" i="3"/>
  <c r="G34" i="3"/>
  <c r="H34" i="3" s="1"/>
  <c r="D37" i="2"/>
  <c r="E38" i="2" s="1"/>
  <c r="F37" i="2"/>
  <c r="G37" i="2" s="1"/>
  <c r="D35" i="3"/>
  <c r="E34" i="17" l="1"/>
  <c r="F34" i="17" s="1"/>
  <c r="H35" i="17" s="1"/>
  <c r="I35" i="17" s="1"/>
  <c r="J35" i="17" s="1"/>
  <c r="E35" i="3"/>
  <c r="F36" i="3" s="1"/>
  <c r="G36" i="3" s="1"/>
  <c r="H36" i="3" s="1"/>
  <c r="F35" i="3"/>
  <c r="G35" i="3" s="1"/>
  <c r="H35" i="3" s="1"/>
  <c r="D38" i="2"/>
  <c r="E39" i="2" s="1"/>
  <c r="F38" i="2"/>
  <c r="G38" i="2" s="1"/>
  <c r="D36" i="3"/>
  <c r="G34" i="17" l="1"/>
  <c r="E35" i="17"/>
  <c r="E36" i="3"/>
  <c r="F37" i="3" s="1"/>
  <c r="D39" i="2"/>
  <c r="E40" i="2" s="1"/>
  <c r="F39" i="2"/>
  <c r="G39" i="2" s="1"/>
  <c r="D37" i="3"/>
  <c r="G35" i="17" l="1"/>
  <c r="F35" i="17"/>
  <c r="H36" i="17" s="1"/>
  <c r="I36" i="17" s="1"/>
  <c r="J36" i="17" s="1"/>
  <c r="E37" i="3"/>
  <c r="G37" i="3"/>
  <c r="H37" i="3" s="1"/>
  <c r="D40" i="2"/>
  <c r="E41" i="2" s="1"/>
  <c r="F40" i="2"/>
  <c r="G40" i="2" s="1"/>
  <c r="D38" i="3"/>
  <c r="E36" i="17" l="1"/>
  <c r="E38" i="3"/>
  <c r="F39" i="3" s="1"/>
  <c r="G39" i="3" s="1"/>
  <c r="H39" i="3" s="1"/>
  <c r="F38" i="3"/>
  <c r="G38" i="3" s="1"/>
  <c r="H38" i="3" s="1"/>
  <c r="D41" i="2"/>
  <c r="E42" i="2" s="1"/>
  <c r="F41" i="2"/>
  <c r="G41" i="2" s="1"/>
  <c r="D39" i="3"/>
  <c r="F36" i="17" l="1"/>
  <c r="H37" i="17" s="1"/>
  <c r="I37" i="17" s="1"/>
  <c r="J37" i="17" s="1"/>
  <c r="G36" i="17"/>
  <c r="E39" i="3"/>
  <c r="F40" i="3" s="1"/>
  <c r="D42" i="2"/>
  <c r="E43" i="2" s="1"/>
  <c r="F42" i="2"/>
  <c r="G42" i="2" s="1"/>
  <c r="D40" i="3"/>
  <c r="E37" i="17" l="1"/>
  <c r="E40" i="3"/>
  <c r="G40" i="3"/>
  <c r="H40" i="3" s="1"/>
  <c r="D43" i="2"/>
  <c r="E44" i="2" s="1"/>
  <c r="F43" i="2"/>
  <c r="G43" i="2" s="1"/>
  <c r="D41" i="3"/>
  <c r="G37" i="17" l="1"/>
  <c r="F37" i="17"/>
  <c r="H38" i="17" s="1"/>
  <c r="I38" i="17" s="1"/>
  <c r="J38" i="17" s="1"/>
  <c r="E41" i="3"/>
  <c r="F42" i="3" s="1"/>
  <c r="G42" i="3" s="1"/>
  <c r="H42" i="3" s="1"/>
  <c r="F41" i="3"/>
  <c r="G41" i="3" s="1"/>
  <c r="H41" i="3" s="1"/>
  <c r="D44" i="2"/>
  <c r="E45" i="2" s="1"/>
  <c r="F44" i="2"/>
  <c r="G44" i="2" s="1"/>
  <c r="D42" i="3"/>
  <c r="E38" i="17" l="1"/>
  <c r="F38" i="17" s="1"/>
  <c r="H39" i="17" s="1"/>
  <c r="I39" i="17" s="1"/>
  <c r="J39" i="17" s="1"/>
  <c r="E42" i="3"/>
  <c r="F43" i="3" s="1"/>
  <c r="D45" i="2"/>
  <c r="E46" i="2" s="1"/>
  <c r="F45" i="2"/>
  <c r="G45" i="2" s="1"/>
  <c r="D43" i="3"/>
  <c r="G38" i="17" l="1"/>
  <c r="E39" i="17"/>
  <c r="E43" i="3"/>
  <c r="G43" i="3"/>
  <c r="H43" i="3" s="1"/>
  <c r="D46" i="2"/>
  <c r="E47" i="2" s="1"/>
  <c r="F46" i="2"/>
  <c r="G46" i="2" s="1"/>
  <c r="D44" i="3"/>
  <c r="F39" i="17" l="1"/>
  <c r="H40" i="17" s="1"/>
  <c r="I40" i="17" s="1"/>
  <c r="J40" i="17" s="1"/>
  <c r="G39" i="17"/>
  <c r="E44" i="3"/>
  <c r="F45" i="3" s="1"/>
  <c r="G45" i="3" s="1"/>
  <c r="H45" i="3" s="1"/>
  <c r="F44" i="3"/>
  <c r="G44" i="3" s="1"/>
  <c r="H44" i="3" s="1"/>
  <c r="D47" i="2"/>
  <c r="E48" i="2" s="1"/>
  <c r="F47" i="2"/>
  <c r="G47" i="2" s="1"/>
  <c r="D45" i="3"/>
  <c r="E40" i="17" l="1"/>
  <c r="F40" i="17" s="1"/>
  <c r="H41" i="17" s="1"/>
  <c r="I41" i="17" s="1"/>
  <c r="J41" i="17" s="1"/>
  <c r="E45" i="3"/>
  <c r="F46" i="3" s="1"/>
  <c r="D48" i="2"/>
  <c r="E49" i="2" s="1"/>
  <c r="F48" i="2"/>
  <c r="G48" i="2" s="1"/>
  <c r="D46" i="3"/>
  <c r="G40" i="17" l="1"/>
  <c r="E41" i="17"/>
  <c r="E46" i="3"/>
  <c r="G46" i="3"/>
  <c r="H46" i="3" s="1"/>
  <c r="D49" i="2"/>
  <c r="E50" i="2" s="1"/>
  <c r="F49" i="2"/>
  <c r="G49" i="2" s="1"/>
  <c r="D47" i="3"/>
  <c r="F41" i="17" l="1"/>
  <c r="H42" i="17" s="1"/>
  <c r="I42" i="17" s="1"/>
  <c r="J42" i="17" s="1"/>
  <c r="G41" i="17"/>
  <c r="E47" i="3"/>
  <c r="F48" i="3" s="1"/>
  <c r="G48" i="3" s="1"/>
  <c r="H48" i="3" s="1"/>
  <c r="F47" i="3"/>
  <c r="G47" i="3" s="1"/>
  <c r="H47" i="3" s="1"/>
  <c r="D50" i="2"/>
  <c r="E51" i="2" s="1"/>
  <c r="F50" i="2"/>
  <c r="G50" i="2" s="1"/>
  <c r="D48" i="3"/>
  <c r="E42" i="17" l="1"/>
  <c r="G42" i="17" s="1"/>
  <c r="E48" i="3"/>
  <c r="F49" i="3" s="1"/>
  <c r="D51" i="2"/>
  <c r="E52" i="2" s="1"/>
  <c r="F51" i="2"/>
  <c r="G51" i="2" s="1"/>
  <c r="D49" i="3"/>
  <c r="F42" i="17" l="1"/>
  <c r="H43" i="17" s="1"/>
  <c r="I43" i="17" s="1"/>
  <c r="J43" i="17" s="1"/>
  <c r="E49" i="3"/>
  <c r="G49" i="3"/>
  <c r="H49" i="3" s="1"/>
  <c r="D52" i="2"/>
  <c r="E53" i="2" s="1"/>
  <c r="F52" i="2"/>
  <c r="G52" i="2" s="1"/>
  <c r="D50" i="3"/>
  <c r="E43" i="17" l="1"/>
  <c r="E50" i="3"/>
  <c r="F51" i="3" s="1"/>
  <c r="G51" i="3" s="1"/>
  <c r="H51" i="3" s="1"/>
  <c r="F50" i="3"/>
  <c r="G50" i="3" s="1"/>
  <c r="H50" i="3" s="1"/>
  <c r="D53" i="2"/>
  <c r="E54" i="2" s="1"/>
  <c r="F53" i="2"/>
  <c r="G53" i="2" s="1"/>
  <c r="D51" i="3"/>
  <c r="G43" i="17" l="1"/>
  <c r="F43" i="17"/>
  <c r="H44" i="17" s="1"/>
  <c r="I44" i="17" s="1"/>
  <c r="J44" i="17" s="1"/>
  <c r="E51" i="3"/>
  <c r="F52" i="3" s="1"/>
  <c r="D54" i="2"/>
  <c r="E55" i="2" s="1"/>
  <c r="F54" i="2"/>
  <c r="G54" i="2" s="1"/>
  <c r="D52" i="3"/>
  <c r="E44" i="17" l="1"/>
  <c r="E52" i="3"/>
  <c r="G52" i="3"/>
  <c r="H52" i="3" s="1"/>
  <c r="D55" i="2"/>
  <c r="E56" i="2" s="1"/>
  <c r="F55" i="2"/>
  <c r="G55" i="2" s="1"/>
  <c r="D53" i="3"/>
  <c r="F44" i="17" l="1"/>
  <c r="H45" i="17" s="1"/>
  <c r="I45" i="17" s="1"/>
  <c r="J45" i="17" s="1"/>
  <c r="G44" i="17"/>
  <c r="E53" i="3"/>
  <c r="F54" i="3" s="1"/>
  <c r="G54" i="3" s="1"/>
  <c r="H54" i="3" s="1"/>
  <c r="F53" i="3"/>
  <c r="G53" i="3" s="1"/>
  <c r="H53" i="3" s="1"/>
  <c r="D56" i="2"/>
  <c r="E57" i="2" s="1"/>
  <c r="F56" i="2"/>
  <c r="G56" i="2" s="1"/>
  <c r="D54" i="3"/>
  <c r="E45" i="17" l="1"/>
  <c r="F45" i="17" s="1"/>
  <c r="E54" i="3"/>
  <c r="F55" i="3" s="1"/>
  <c r="D57" i="2"/>
  <c r="E58" i="2" s="1"/>
  <c r="F57" i="2"/>
  <c r="G57" i="2" s="1"/>
  <c r="D55" i="3"/>
  <c r="G45" i="17" l="1"/>
  <c r="H46" i="17"/>
  <c r="I46" i="17" s="1"/>
  <c r="J46" i="17" s="1"/>
  <c r="E46" i="17"/>
  <c r="E55" i="3"/>
  <c r="G55" i="3"/>
  <c r="H55" i="3" s="1"/>
  <c r="D58" i="2"/>
  <c r="E59" i="2" s="1"/>
  <c r="F58" i="2"/>
  <c r="G58" i="2" s="1"/>
  <c r="D56" i="3"/>
  <c r="G46" i="17" l="1"/>
  <c r="F46" i="17"/>
  <c r="H47" i="17" s="1"/>
  <c r="I47" i="17" s="1"/>
  <c r="J47" i="17" s="1"/>
  <c r="E56" i="3"/>
  <c r="F57" i="3" s="1"/>
  <c r="G57" i="3" s="1"/>
  <c r="H57" i="3" s="1"/>
  <c r="F56" i="3"/>
  <c r="G56" i="3" s="1"/>
  <c r="H56" i="3" s="1"/>
  <c r="D59" i="2"/>
  <c r="E60" i="2" s="1"/>
  <c r="F59" i="2"/>
  <c r="G59" i="2" s="1"/>
  <c r="D57" i="3"/>
  <c r="E47" i="17" l="1"/>
  <c r="E57" i="3"/>
  <c r="F58" i="3" s="1"/>
  <c r="D60" i="2"/>
  <c r="E61" i="2" s="1"/>
  <c r="F60" i="2"/>
  <c r="G60" i="2" s="1"/>
  <c r="D58" i="3"/>
  <c r="F47" i="17" l="1"/>
  <c r="H48" i="17" s="1"/>
  <c r="I48" i="17" s="1"/>
  <c r="J48" i="17" s="1"/>
  <c r="G47" i="17"/>
  <c r="E58" i="3"/>
  <c r="G58" i="3"/>
  <c r="H58" i="3" s="1"/>
  <c r="D61" i="2"/>
  <c r="E62" i="2" s="1"/>
  <c r="F61" i="2"/>
  <c r="G61" i="2" s="1"/>
  <c r="D59" i="3"/>
  <c r="E48" i="17" l="1"/>
  <c r="E59" i="3"/>
  <c r="F60" i="3" s="1"/>
  <c r="G60" i="3" s="1"/>
  <c r="H60" i="3" s="1"/>
  <c r="F59" i="3"/>
  <c r="G59" i="3" s="1"/>
  <c r="H59" i="3" s="1"/>
  <c r="D62" i="2"/>
  <c r="E63" i="2" s="1"/>
  <c r="F62" i="2"/>
  <c r="G62" i="2" s="1"/>
  <c r="D60" i="3"/>
  <c r="F48" i="17" l="1"/>
  <c r="H49" i="17" s="1"/>
  <c r="I49" i="17" s="1"/>
  <c r="J49" i="17" s="1"/>
  <c r="G48" i="17"/>
  <c r="E60" i="3"/>
  <c r="F61" i="3" s="1"/>
  <c r="D63" i="2"/>
  <c r="E64" i="2" s="1"/>
  <c r="F63" i="2"/>
  <c r="G63" i="2" s="1"/>
  <c r="D61" i="3"/>
  <c r="E49" i="17" l="1"/>
  <c r="E61" i="3"/>
  <c r="G61" i="3"/>
  <c r="H61" i="3" s="1"/>
  <c r="D64" i="2"/>
  <c r="E65" i="2" s="1"/>
  <c r="F64" i="2"/>
  <c r="G64" i="2" s="1"/>
  <c r="D62" i="3"/>
  <c r="F49" i="17" l="1"/>
  <c r="H50" i="17" s="1"/>
  <c r="I50" i="17" s="1"/>
  <c r="J50" i="17" s="1"/>
  <c r="G49" i="17"/>
  <c r="E62" i="3"/>
  <c r="F63" i="3" s="1"/>
  <c r="G63" i="3" s="1"/>
  <c r="H63" i="3" s="1"/>
  <c r="F62" i="3"/>
  <c r="G62" i="3" s="1"/>
  <c r="H62" i="3" s="1"/>
  <c r="D65" i="2"/>
  <c r="E66" i="2" s="1"/>
  <c r="F65" i="2"/>
  <c r="G65" i="2" s="1"/>
  <c r="D63" i="3"/>
  <c r="E50" i="17" l="1"/>
  <c r="E63" i="3"/>
  <c r="F64" i="3" s="1"/>
  <c r="D66" i="2"/>
  <c r="E67" i="2" s="1"/>
  <c r="F66" i="2"/>
  <c r="G66" i="2" s="1"/>
  <c r="D64" i="3"/>
  <c r="F50" i="17" l="1"/>
  <c r="H51" i="17" s="1"/>
  <c r="I51" i="17" s="1"/>
  <c r="J51" i="17" s="1"/>
  <c r="G50" i="17"/>
  <c r="E64" i="3"/>
  <c r="G64" i="3"/>
  <c r="H64" i="3" s="1"/>
  <c r="D67" i="2"/>
  <c r="E68" i="2" s="1"/>
  <c r="F67" i="2"/>
  <c r="G67" i="2" s="1"/>
  <c r="D65" i="3"/>
  <c r="E51" i="17" l="1"/>
  <c r="E65" i="3"/>
  <c r="F66" i="3" s="1"/>
  <c r="G66" i="3" s="1"/>
  <c r="H66" i="3" s="1"/>
  <c r="F65" i="3"/>
  <c r="G65" i="3" s="1"/>
  <c r="H65" i="3" s="1"/>
  <c r="D68" i="2"/>
  <c r="E69" i="2" s="1"/>
  <c r="F68" i="2"/>
  <c r="G68" i="2" s="1"/>
  <c r="D66" i="3"/>
  <c r="G51" i="17" l="1"/>
  <c r="F51" i="17"/>
  <c r="H52" i="17" s="1"/>
  <c r="I52" i="17" s="1"/>
  <c r="J52" i="17" s="1"/>
  <c r="E66" i="3"/>
  <c r="F67" i="3" s="1"/>
  <c r="G67" i="3" s="1"/>
  <c r="H67" i="3" s="1"/>
  <c r="D69" i="2"/>
  <c r="E70" i="2" s="1"/>
  <c r="F69" i="2"/>
  <c r="G69" i="2" s="1"/>
  <c r="D67" i="3"/>
  <c r="E52" i="17" l="1"/>
  <c r="E67" i="3"/>
  <c r="F68" i="3" s="1"/>
  <c r="D70" i="2"/>
  <c r="E71" i="2" s="1"/>
  <c r="F70" i="2"/>
  <c r="G70" i="2" s="1"/>
  <c r="D68" i="3"/>
  <c r="F52" i="17" l="1"/>
  <c r="H53" i="17" s="1"/>
  <c r="I53" i="17" s="1"/>
  <c r="J53" i="17" s="1"/>
  <c r="G52" i="17"/>
  <c r="E68" i="3"/>
  <c r="F69" i="3" s="1"/>
  <c r="G68" i="3"/>
  <c r="H68" i="3" s="1"/>
  <c r="D71" i="2"/>
  <c r="E72" i="2" s="1"/>
  <c r="F71" i="2"/>
  <c r="G71" i="2" s="1"/>
  <c r="D69" i="3"/>
  <c r="E53" i="17" l="1"/>
  <c r="E69" i="3"/>
  <c r="G69" i="3"/>
  <c r="H69" i="3" s="1"/>
  <c r="D72" i="2"/>
  <c r="E73" i="2" s="1"/>
  <c r="F72" i="2"/>
  <c r="G72" i="2" s="1"/>
  <c r="D70" i="3"/>
  <c r="F53" i="17" l="1"/>
  <c r="H54" i="17" s="1"/>
  <c r="I54" i="17" s="1"/>
  <c r="J54" i="17" s="1"/>
  <c r="G53" i="17"/>
  <c r="E70" i="3"/>
  <c r="F71" i="3" s="1"/>
  <c r="G71" i="3" s="1"/>
  <c r="H71" i="3" s="1"/>
  <c r="F70" i="3"/>
  <c r="G70" i="3" s="1"/>
  <c r="H70" i="3" s="1"/>
  <c r="D73" i="2"/>
  <c r="E74" i="2" s="1"/>
  <c r="F73" i="2"/>
  <c r="G73" i="2" s="1"/>
  <c r="D71" i="3"/>
  <c r="E54" i="17" l="1"/>
  <c r="E71" i="3"/>
  <c r="F72" i="3" s="1"/>
  <c r="G72" i="3" s="1"/>
  <c r="H72" i="3" s="1"/>
  <c r="D74" i="2"/>
  <c r="E75" i="2" s="1"/>
  <c r="F74" i="2"/>
  <c r="G74" i="2" s="1"/>
  <c r="D72" i="3"/>
  <c r="G54" i="17" l="1"/>
  <c r="F54" i="17"/>
  <c r="H55" i="17" s="1"/>
  <c r="I55" i="17" s="1"/>
  <c r="J55" i="17" s="1"/>
  <c r="E72" i="3"/>
  <c r="F73" i="3" s="1"/>
  <c r="G73" i="3" s="1"/>
  <c r="H73" i="3" s="1"/>
  <c r="D75" i="2"/>
  <c r="E76" i="2" s="1"/>
  <c r="F75" i="2"/>
  <c r="G75" i="2" s="1"/>
  <c r="D73" i="3"/>
  <c r="E55" i="17" l="1"/>
  <c r="E73" i="3"/>
  <c r="F74" i="3" s="1"/>
  <c r="D76" i="2"/>
  <c r="E77" i="2" s="1"/>
  <c r="F76" i="2"/>
  <c r="G76" i="2" s="1"/>
  <c r="D74" i="3"/>
  <c r="F55" i="17" l="1"/>
  <c r="H56" i="17" s="1"/>
  <c r="I56" i="17" s="1"/>
  <c r="J56" i="17" s="1"/>
  <c r="G55" i="17"/>
  <c r="E74" i="3"/>
  <c r="F75" i="3" s="1"/>
  <c r="G75" i="3" s="1"/>
  <c r="H75" i="3" s="1"/>
  <c r="G74" i="3"/>
  <c r="H74" i="3" s="1"/>
  <c r="D77" i="2"/>
  <c r="E78" i="2" s="1"/>
  <c r="F77" i="2"/>
  <c r="G77" i="2" s="1"/>
  <c r="D75" i="3"/>
  <c r="E56" i="17" l="1"/>
  <c r="E75" i="3"/>
  <c r="F76" i="3" s="1"/>
  <c r="D78" i="2"/>
  <c r="E79" i="2" s="1"/>
  <c r="F78" i="2"/>
  <c r="G78" i="2" s="1"/>
  <c r="D76" i="3"/>
  <c r="G56" i="17" l="1"/>
  <c r="F56" i="17"/>
  <c r="H57" i="17" s="1"/>
  <c r="I57" i="17" s="1"/>
  <c r="J57" i="17" s="1"/>
  <c r="E76" i="3"/>
  <c r="G76" i="3"/>
  <c r="H76" i="3" s="1"/>
  <c r="D79" i="2"/>
  <c r="E80" i="2" s="1"/>
  <c r="F79" i="2"/>
  <c r="G79" i="2" s="1"/>
  <c r="D77" i="3"/>
  <c r="E57" i="17" l="1"/>
  <c r="E77" i="3"/>
  <c r="F78" i="3" s="1"/>
  <c r="G78" i="3" s="1"/>
  <c r="H78" i="3" s="1"/>
  <c r="F77" i="3"/>
  <c r="G77" i="3" s="1"/>
  <c r="H77" i="3" s="1"/>
  <c r="D80" i="2"/>
  <c r="E81" i="2" s="1"/>
  <c r="F80" i="2"/>
  <c r="G80" i="2" s="1"/>
  <c r="D78" i="3"/>
  <c r="G57" i="17" l="1"/>
  <c r="F57" i="17"/>
  <c r="H58" i="17" s="1"/>
  <c r="I58" i="17" s="1"/>
  <c r="J58" i="17" s="1"/>
  <c r="E78" i="3"/>
  <c r="F79" i="3" s="1"/>
  <c r="D81" i="2"/>
  <c r="E82" i="2" s="1"/>
  <c r="F81" i="2"/>
  <c r="G81" i="2" s="1"/>
  <c r="D79" i="3"/>
  <c r="E58" i="17" l="1"/>
  <c r="E79" i="3"/>
  <c r="G79" i="3"/>
  <c r="H79" i="3" s="1"/>
  <c r="D82" i="2"/>
  <c r="E83" i="2" s="1"/>
  <c r="F82" i="2"/>
  <c r="G82" i="2" s="1"/>
  <c r="D80" i="3"/>
  <c r="F58" i="17" l="1"/>
  <c r="H59" i="17" s="1"/>
  <c r="I59" i="17" s="1"/>
  <c r="J59" i="17" s="1"/>
  <c r="G58" i="17"/>
  <c r="E80" i="3"/>
  <c r="F81" i="3" s="1"/>
  <c r="G81" i="3" s="1"/>
  <c r="H81" i="3" s="1"/>
  <c r="F80" i="3"/>
  <c r="G80" i="3" s="1"/>
  <c r="H80" i="3" s="1"/>
  <c r="D83" i="2"/>
  <c r="E84" i="2" s="1"/>
  <c r="F83" i="2"/>
  <c r="G83" i="2" s="1"/>
  <c r="D81" i="3"/>
  <c r="E59" i="17" l="1"/>
  <c r="E81" i="3"/>
  <c r="F82" i="3" s="1"/>
  <c r="D84" i="2"/>
  <c r="E85" i="2" s="1"/>
  <c r="F84" i="2"/>
  <c r="G84" i="2" s="1"/>
  <c r="D82" i="3"/>
  <c r="F59" i="17" l="1"/>
  <c r="H60" i="17" s="1"/>
  <c r="I60" i="17" s="1"/>
  <c r="J60" i="17" s="1"/>
  <c r="G59" i="17"/>
  <c r="E82" i="3"/>
  <c r="G82" i="3"/>
  <c r="H82" i="3" s="1"/>
  <c r="D85" i="2"/>
  <c r="E86" i="2" s="1"/>
  <c r="F85" i="2"/>
  <c r="G85" i="2" s="1"/>
  <c r="D83" i="3"/>
  <c r="E60" i="17" l="1"/>
  <c r="E83" i="3"/>
  <c r="F84" i="3" s="1"/>
  <c r="G84" i="3" s="1"/>
  <c r="H84" i="3" s="1"/>
  <c r="F83" i="3"/>
  <c r="G83" i="3" s="1"/>
  <c r="H83" i="3" s="1"/>
  <c r="D86" i="2"/>
  <c r="E87" i="2" s="1"/>
  <c r="F86" i="2"/>
  <c r="G86" i="2" s="1"/>
  <c r="D84" i="3"/>
  <c r="G60" i="17" l="1"/>
  <c r="F60" i="17"/>
  <c r="H61" i="17" s="1"/>
  <c r="I61" i="17" s="1"/>
  <c r="J61" i="17" s="1"/>
  <c r="E84" i="3"/>
  <c r="F85" i="3" s="1"/>
  <c r="D87" i="2"/>
  <c r="E88" i="2" s="1"/>
  <c r="F87" i="2"/>
  <c r="G87" i="2" s="1"/>
  <c r="D85" i="3"/>
  <c r="E61" i="17" l="1"/>
  <c r="E85" i="3"/>
  <c r="G85" i="3"/>
  <c r="H85" i="3" s="1"/>
  <c r="D88" i="2"/>
  <c r="E89" i="2" s="1"/>
  <c r="F88" i="2"/>
  <c r="G88" i="2" s="1"/>
  <c r="D86" i="3"/>
  <c r="F61" i="17" l="1"/>
  <c r="H62" i="17" s="1"/>
  <c r="I62" i="17" s="1"/>
  <c r="J62" i="17" s="1"/>
  <c r="G61" i="17"/>
  <c r="E86" i="3"/>
  <c r="F87" i="3" s="1"/>
  <c r="G87" i="3" s="1"/>
  <c r="H87" i="3" s="1"/>
  <c r="F86" i="3"/>
  <c r="G86" i="3" s="1"/>
  <c r="H86" i="3" s="1"/>
  <c r="D89" i="2"/>
  <c r="E90" i="2" s="1"/>
  <c r="F89" i="2"/>
  <c r="G89" i="2" s="1"/>
  <c r="D87" i="3"/>
  <c r="E62" i="17" l="1"/>
  <c r="E87" i="3"/>
  <c r="F88" i="3" s="1"/>
  <c r="D90" i="2"/>
  <c r="E91" i="2" s="1"/>
  <c r="F90" i="2"/>
  <c r="G90" i="2" s="1"/>
  <c r="D88" i="3"/>
  <c r="F62" i="17" l="1"/>
  <c r="H63" i="17" s="1"/>
  <c r="I63" i="17" s="1"/>
  <c r="J63" i="17" s="1"/>
  <c r="G62" i="17"/>
  <c r="E88" i="3"/>
  <c r="G88" i="3"/>
  <c r="H88" i="3" s="1"/>
  <c r="D91" i="2"/>
  <c r="E92" i="2" s="1"/>
  <c r="F91" i="2"/>
  <c r="G91" i="2" s="1"/>
  <c r="D89" i="3"/>
  <c r="E63" i="17" l="1"/>
  <c r="E89" i="3"/>
  <c r="F90" i="3" s="1"/>
  <c r="G90" i="3" s="1"/>
  <c r="H90" i="3" s="1"/>
  <c r="F89" i="3"/>
  <c r="G89" i="3" s="1"/>
  <c r="H89" i="3" s="1"/>
  <c r="D92" i="2"/>
  <c r="E93" i="2" s="1"/>
  <c r="F92" i="2"/>
  <c r="G92" i="2" s="1"/>
  <c r="D90" i="3"/>
  <c r="G63" i="17" l="1"/>
  <c r="F63" i="17"/>
  <c r="H64" i="17" s="1"/>
  <c r="I64" i="17" s="1"/>
  <c r="J64" i="17" s="1"/>
  <c r="E90" i="3"/>
  <c r="F91" i="3" s="1"/>
  <c r="D93" i="2"/>
  <c r="E94" i="2" s="1"/>
  <c r="F93" i="2"/>
  <c r="G93" i="2" s="1"/>
  <c r="D91" i="3"/>
  <c r="E64" i="17" l="1"/>
  <c r="E91" i="3"/>
  <c r="G91" i="3"/>
  <c r="H91" i="3" s="1"/>
  <c r="D94" i="2"/>
  <c r="E95" i="2" s="1"/>
  <c r="F94" i="2"/>
  <c r="G94" i="2" s="1"/>
  <c r="D92" i="3"/>
  <c r="F64" i="17" l="1"/>
  <c r="H65" i="17" s="1"/>
  <c r="I65" i="17" s="1"/>
  <c r="J65" i="17" s="1"/>
  <c r="G64" i="17"/>
  <c r="E92" i="3"/>
  <c r="F93" i="3" s="1"/>
  <c r="G93" i="3" s="1"/>
  <c r="H93" i="3" s="1"/>
  <c r="F92" i="3"/>
  <c r="G92" i="3" s="1"/>
  <c r="H92" i="3" s="1"/>
  <c r="D95" i="2"/>
  <c r="E96" i="2" s="1"/>
  <c r="F95" i="2"/>
  <c r="G95" i="2" s="1"/>
  <c r="D93" i="3"/>
  <c r="E65" i="17" l="1"/>
  <c r="G65" i="17" s="1"/>
  <c r="E93" i="3"/>
  <c r="F94" i="3" s="1"/>
  <c r="D96" i="2"/>
  <c r="E97" i="2" s="1"/>
  <c r="F96" i="2"/>
  <c r="G96" i="2" s="1"/>
  <c r="D94" i="3"/>
  <c r="F65" i="17" l="1"/>
  <c r="H66" i="17" s="1"/>
  <c r="I66" i="17" s="1"/>
  <c r="J66" i="17" s="1"/>
  <c r="E94" i="3"/>
  <c r="G94" i="3"/>
  <c r="H94" i="3" s="1"/>
  <c r="D97" i="2"/>
  <c r="E98" i="2" s="1"/>
  <c r="F97" i="2"/>
  <c r="G97" i="2" s="1"/>
  <c r="D95" i="3"/>
  <c r="E66" i="17" l="1"/>
  <c r="G66" i="17" s="1"/>
  <c r="E95" i="3"/>
  <c r="F96" i="3" s="1"/>
  <c r="G96" i="3" s="1"/>
  <c r="H96" i="3" s="1"/>
  <c r="F95" i="3"/>
  <c r="G95" i="3" s="1"/>
  <c r="H95" i="3" s="1"/>
  <c r="D98" i="2"/>
  <c r="E99" i="2" s="1"/>
  <c r="F98" i="2"/>
  <c r="G98" i="2" s="1"/>
  <c r="D96" i="3"/>
  <c r="F66" i="17" l="1"/>
  <c r="H67" i="17" s="1"/>
  <c r="I67" i="17" s="1"/>
  <c r="J67" i="17" s="1"/>
  <c r="E96" i="3"/>
  <c r="F97" i="3" s="1"/>
  <c r="D99" i="2"/>
  <c r="E100" i="2" s="1"/>
  <c r="F99" i="2"/>
  <c r="G99" i="2" s="1"/>
  <c r="D97" i="3"/>
  <c r="E67" i="17" l="1"/>
  <c r="G67" i="17" s="1"/>
  <c r="E97" i="3"/>
  <c r="G97" i="3"/>
  <c r="H97" i="3" s="1"/>
  <c r="D100" i="2"/>
  <c r="E101" i="2" s="1"/>
  <c r="F100" i="2"/>
  <c r="G100" i="2" s="1"/>
  <c r="D98" i="3"/>
  <c r="F67" i="17" l="1"/>
  <c r="H68" i="17" s="1"/>
  <c r="I68" i="17" s="1"/>
  <c r="J68" i="17" s="1"/>
  <c r="E98" i="3"/>
  <c r="F99" i="3" s="1"/>
  <c r="G99" i="3" s="1"/>
  <c r="H99" i="3" s="1"/>
  <c r="F98" i="3"/>
  <c r="G98" i="3" s="1"/>
  <c r="H98" i="3" s="1"/>
  <c r="D101" i="2"/>
  <c r="E102" i="2" s="1"/>
  <c r="F101" i="2"/>
  <c r="G101" i="2" s="1"/>
  <c r="D99" i="3"/>
  <c r="E68" i="17" l="1"/>
  <c r="G68" i="17" s="1"/>
  <c r="E99" i="3"/>
  <c r="F100" i="3" s="1"/>
  <c r="D102" i="2"/>
  <c r="E103" i="2" s="1"/>
  <c r="F102" i="2"/>
  <c r="G102" i="2" s="1"/>
  <c r="D100" i="3"/>
  <c r="F68" i="17" l="1"/>
  <c r="H69" i="17" s="1"/>
  <c r="I69" i="17" s="1"/>
  <c r="J69" i="17" s="1"/>
  <c r="E100" i="3"/>
  <c r="F101" i="3" s="1"/>
  <c r="G101" i="3" s="1"/>
  <c r="H101" i="3" s="1"/>
  <c r="G100" i="3"/>
  <c r="H100" i="3" s="1"/>
  <c r="D103" i="2"/>
  <c r="E104" i="2" s="1"/>
  <c r="F103" i="2"/>
  <c r="G103" i="2" s="1"/>
  <c r="D101" i="3"/>
  <c r="E69" i="17" l="1"/>
  <c r="E101" i="3"/>
  <c r="D104" i="2"/>
  <c r="E105" i="2" s="1"/>
  <c r="F104" i="2"/>
  <c r="G104" i="2" s="1"/>
  <c r="D102" i="3"/>
  <c r="G69" i="17" l="1"/>
  <c r="F69" i="17"/>
  <c r="H70" i="17" s="1"/>
  <c r="I70" i="17" s="1"/>
  <c r="J70" i="17" s="1"/>
  <c r="F102" i="3"/>
  <c r="G102" i="3" s="1"/>
  <c r="H102" i="3" s="1"/>
  <c r="E102" i="3"/>
  <c r="F103" i="3" s="1"/>
  <c r="D105" i="2"/>
  <c r="E106" i="2" s="1"/>
  <c r="F105" i="2"/>
  <c r="G105" i="2" s="1"/>
  <c r="D103" i="3"/>
  <c r="E70" i="17" l="1"/>
  <c r="G70" i="17" s="1"/>
  <c r="E103" i="3"/>
  <c r="F104" i="3" s="1"/>
  <c r="G104" i="3" s="1"/>
  <c r="H104" i="3" s="1"/>
  <c r="G103" i="3"/>
  <c r="H103" i="3" s="1"/>
  <c r="D106" i="2"/>
  <c r="E107" i="2" s="1"/>
  <c r="F106" i="2"/>
  <c r="G106" i="2" s="1"/>
  <c r="D104" i="3"/>
  <c r="F70" i="17" l="1"/>
  <c r="H71" i="17" s="1"/>
  <c r="I71" i="17" s="1"/>
  <c r="J71" i="17" s="1"/>
  <c r="E104" i="3"/>
  <c r="D107" i="2"/>
  <c r="E108" i="2" s="1"/>
  <c r="F107" i="2"/>
  <c r="G107" i="2" s="1"/>
  <c r="D105" i="3"/>
  <c r="E71" i="17" l="1"/>
  <c r="E105" i="3"/>
  <c r="F106" i="3" s="1"/>
  <c r="G106" i="3" s="1"/>
  <c r="H106" i="3" s="1"/>
  <c r="F105" i="3"/>
  <c r="G105" i="3" s="1"/>
  <c r="H105" i="3" s="1"/>
  <c r="D108" i="2"/>
  <c r="E109" i="2" s="1"/>
  <c r="F108" i="2"/>
  <c r="G108" i="2" s="1"/>
  <c r="D106" i="3"/>
  <c r="G71" i="17" l="1"/>
  <c r="F71" i="17"/>
  <c r="H72" i="17" s="1"/>
  <c r="I72" i="17" s="1"/>
  <c r="J72" i="17" s="1"/>
  <c r="E106" i="3"/>
  <c r="F107" i="3" s="1"/>
  <c r="G107" i="3" s="1"/>
  <c r="H107" i="3" s="1"/>
  <c r="D109" i="2"/>
  <c r="E110" i="2" s="1"/>
  <c r="F109" i="2"/>
  <c r="G109" i="2" s="1"/>
  <c r="D107" i="3"/>
  <c r="E72" i="17" l="1"/>
  <c r="E107" i="3"/>
  <c r="F108" i="3" s="1"/>
  <c r="D110" i="2"/>
  <c r="E111" i="2" s="1"/>
  <c r="F110" i="2"/>
  <c r="G110" i="2" s="1"/>
  <c r="D108" i="3"/>
  <c r="G72" i="17" l="1"/>
  <c r="F72" i="17"/>
  <c r="E108" i="3"/>
  <c r="F109" i="3" s="1"/>
  <c r="G109" i="3" s="1"/>
  <c r="H109" i="3" s="1"/>
  <c r="G108" i="3"/>
  <c r="H108" i="3" s="1"/>
  <c r="D111" i="2"/>
  <c r="E112" i="2" s="1"/>
  <c r="F111" i="2"/>
  <c r="G111" i="2" s="1"/>
  <c r="D109" i="3"/>
  <c r="H73" i="17" l="1"/>
  <c r="I73" i="17" s="1"/>
  <c r="J73" i="17" s="1"/>
  <c r="E73" i="17"/>
  <c r="E109" i="3"/>
  <c r="D112" i="2"/>
  <c r="E113" i="2" s="1"/>
  <c r="F112" i="2"/>
  <c r="G112" i="2" s="1"/>
  <c r="D110" i="3"/>
  <c r="G73" i="17" l="1"/>
  <c r="F73" i="17"/>
  <c r="H74" i="17" s="1"/>
  <c r="I74" i="17" s="1"/>
  <c r="J74" i="17" s="1"/>
  <c r="F110" i="3"/>
  <c r="G110" i="3" s="1"/>
  <c r="H110" i="3" s="1"/>
  <c r="E110" i="3"/>
  <c r="F111" i="3" s="1"/>
  <c r="G111" i="3" s="1"/>
  <c r="H111" i="3" s="1"/>
  <c r="D113" i="2"/>
  <c r="E114" i="2" s="1"/>
  <c r="F113" i="2"/>
  <c r="G113" i="2" s="1"/>
  <c r="D111" i="3"/>
  <c r="E74" i="17" l="1"/>
  <c r="E111" i="3"/>
  <c r="F112" i="3" s="1"/>
  <c r="D114" i="2"/>
  <c r="E115" i="2" s="1"/>
  <c r="F114" i="2"/>
  <c r="G114" i="2" s="1"/>
  <c r="D112" i="3"/>
  <c r="F74" i="17" l="1"/>
  <c r="H75" i="17" s="1"/>
  <c r="I75" i="17" s="1"/>
  <c r="J75" i="17" s="1"/>
  <c r="G74" i="17"/>
  <c r="E112" i="3"/>
  <c r="F113" i="3" s="1"/>
  <c r="G112" i="3"/>
  <c r="H112" i="3" s="1"/>
  <c r="D115" i="2"/>
  <c r="E116" i="2" s="1"/>
  <c r="F115" i="2"/>
  <c r="G115" i="2" s="1"/>
  <c r="D113" i="3"/>
  <c r="E75" i="17" l="1"/>
  <c r="G75" i="17" s="1"/>
  <c r="E113" i="3"/>
  <c r="G113" i="3"/>
  <c r="H113" i="3" s="1"/>
  <c r="D116" i="2"/>
  <c r="E117" i="2" s="1"/>
  <c r="F116" i="2"/>
  <c r="G116" i="2" s="1"/>
  <c r="D114" i="3"/>
  <c r="F75" i="17" l="1"/>
  <c r="E76" i="17" s="1"/>
  <c r="F76" i="17" s="1"/>
  <c r="F114" i="3"/>
  <c r="G114" i="3" s="1"/>
  <c r="H114" i="3" s="1"/>
  <c r="E114" i="3"/>
  <c r="F115" i="3" s="1"/>
  <c r="G115" i="3" s="1"/>
  <c r="H115" i="3" s="1"/>
  <c r="D117" i="2"/>
  <c r="E118" i="2" s="1"/>
  <c r="F117" i="2"/>
  <c r="G117" i="2" s="1"/>
  <c r="D115" i="3"/>
  <c r="H76" i="17" l="1"/>
  <c r="I76" i="17" s="1"/>
  <c r="J76" i="17" s="1"/>
  <c r="G76" i="17"/>
  <c r="H77" i="17"/>
  <c r="I77" i="17" s="1"/>
  <c r="J77" i="17" s="1"/>
  <c r="E77" i="17"/>
  <c r="G77" i="17" s="1"/>
  <c r="E115" i="3"/>
  <c r="F116" i="3" s="1"/>
  <c r="D118" i="2"/>
  <c r="E119" i="2" s="1"/>
  <c r="F118" i="2"/>
  <c r="G118" i="2" s="1"/>
  <c r="D116" i="3"/>
  <c r="F77" i="17" l="1"/>
  <c r="H78" i="17" s="1"/>
  <c r="I78" i="17" s="1"/>
  <c r="J78" i="17" s="1"/>
  <c r="E116" i="3"/>
  <c r="F117" i="3" s="1"/>
  <c r="G117" i="3" s="1"/>
  <c r="H117" i="3" s="1"/>
  <c r="G116" i="3"/>
  <c r="H116" i="3" s="1"/>
  <c r="D119" i="2"/>
  <c r="E120" i="2" s="1"/>
  <c r="F119" i="2"/>
  <c r="G119" i="2" s="1"/>
  <c r="D117" i="3"/>
  <c r="E78" i="17" l="1"/>
  <c r="F78" i="17" s="1"/>
  <c r="E79" i="17" s="1"/>
  <c r="E117" i="3"/>
  <c r="F118" i="3" s="1"/>
  <c r="D120" i="2"/>
  <c r="E121" i="2" s="1"/>
  <c r="F120" i="2"/>
  <c r="G120" i="2" s="1"/>
  <c r="D118" i="3"/>
  <c r="G78" i="17" l="1"/>
  <c r="H79" i="17"/>
  <c r="I79" i="17" s="1"/>
  <c r="J79" i="17" s="1"/>
  <c r="F79" i="17"/>
  <c r="G79" i="17"/>
  <c r="E118" i="3"/>
  <c r="G118" i="3"/>
  <c r="H118" i="3" s="1"/>
  <c r="D121" i="2"/>
  <c r="E122" i="2" s="1"/>
  <c r="F121" i="2"/>
  <c r="G121" i="2" s="1"/>
  <c r="D119" i="3"/>
  <c r="E80" i="17" l="1"/>
  <c r="G80" i="17" s="1"/>
  <c r="H80" i="17"/>
  <c r="I80" i="17" s="1"/>
  <c r="J80" i="17" s="1"/>
  <c r="F80" i="17"/>
  <c r="E81" i="17" s="1"/>
  <c r="E119" i="3"/>
  <c r="F120" i="3" s="1"/>
  <c r="G120" i="3" s="1"/>
  <c r="H120" i="3" s="1"/>
  <c r="F119" i="3"/>
  <c r="G119" i="3" s="1"/>
  <c r="H119" i="3" s="1"/>
  <c r="D122" i="2"/>
  <c r="E123" i="2" s="1"/>
  <c r="F122" i="2"/>
  <c r="G122" i="2" s="1"/>
  <c r="D120" i="3"/>
  <c r="H81" i="17" l="1"/>
  <c r="I81" i="17" s="1"/>
  <c r="J81" i="17" s="1"/>
  <c r="G81" i="17"/>
  <c r="F81" i="17"/>
  <c r="H82" i="17" s="1"/>
  <c r="I82" i="17" s="1"/>
  <c r="J82" i="17" s="1"/>
  <c r="E120" i="3"/>
  <c r="F121" i="3" s="1"/>
  <c r="D123" i="2"/>
  <c r="E124" i="2" s="1"/>
  <c r="F123" i="2"/>
  <c r="G123" i="2" s="1"/>
  <c r="D121" i="3"/>
  <c r="E82" i="17" l="1"/>
  <c r="G82" i="17" s="1"/>
  <c r="E121" i="3"/>
  <c r="G121" i="3"/>
  <c r="H121" i="3" s="1"/>
  <c r="D124" i="2"/>
  <c r="E125" i="2" s="1"/>
  <c r="F124" i="2"/>
  <c r="G124" i="2" s="1"/>
  <c r="D122" i="3"/>
  <c r="F82" i="17" l="1"/>
  <c r="E83" i="17" s="1"/>
  <c r="G83" i="17" s="1"/>
  <c r="E122" i="3"/>
  <c r="F123" i="3" s="1"/>
  <c r="G123" i="3" s="1"/>
  <c r="H123" i="3" s="1"/>
  <c r="F122" i="3"/>
  <c r="G122" i="3" s="1"/>
  <c r="H122" i="3" s="1"/>
  <c r="D125" i="2"/>
  <c r="E126" i="2" s="1"/>
  <c r="F125" i="2"/>
  <c r="G125" i="2" s="1"/>
  <c r="D123" i="3"/>
  <c r="H83" i="17" l="1"/>
  <c r="I83" i="17" s="1"/>
  <c r="J83" i="17" s="1"/>
  <c r="F83" i="17"/>
  <c r="E84" i="17" s="1"/>
  <c r="F84" i="17" s="1"/>
  <c r="H85" i="17" s="1"/>
  <c r="I85" i="17" s="1"/>
  <c r="J85" i="17" s="1"/>
  <c r="E123" i="3"/>
  <c r="F124" i="3" s="1"/>
  <c r="D126" i="2"/>
  <c r="E127" i="2" s="1"/>
  <c r="F126" i="2"/>
  <c r="G126" i="2" s="1"/>
  <c r="D124" i="3"/>
  <c r="G84" i="17" l="1"/>
  <c r="H84" i="17"/>
  <c r="I84" i="17" s="1"/>
  <c r="J84" i="17" s="1"/>
  <c r="E85" i="17"/>
  <c r="E124" i="3"/>
  <c r="G124" i="3"/>
  <c r="H124" i="3" s="1"/>
  <c r="D127" i="2"/>
  <c r="E128" i="2" s="1"/>
  <c r="F127" i="2"/>
  <c r="G127" i="2" s="1"/>
  <c r="D125" i="3"/>
  <c r="G85" i="17" l="1"/>
  <c r="F85" i="17"/>
  <c r="E86" i="17" s="1"/>
  <c r="E125" i="3"/>
  <c r="F126" i="3" s="1"/>
  <c r="G126" i="3" s="1"/>
  <c r="H126" i="3" s="1"/>
  <c r="F125" i="3"/>
  <c r="G125" i="3" s="1"/>
  <c r="H125" i="3" s="1"/>
  <c r="D128" i="2"/>
  <c r="E129" i="2" s="1"/>
  <c r="F128" i="2"/>
  <c r="G128" i="2" s="1"/>
  <c r="D126" i="3"/>
  <c r="F86" i="17" l="1"/>
  <c r="E87" i="17" s="1"/>
  <c r="G86" i="17"/>
  <c r="H86" i="17"/>
  <c r="I86" i="17" s="1"/>
  <c r="J86" i="17" s="1"/>
  <c r="E126" i="3"/>
  <c r="F127" i="3" s="1"/>
  <c r="D129" i="2"/>
  <c r="E130" i="2" s="1"/>
  <c r="F129" i="2"/>
  <c r="G129" i="2" s="1"/>
  <c r="D127" i="3"/>
  <c r="H87" i="17" l="1"/>
  <c r="I87" i="17" s="1"/>
  <c r="J87" i="17" s="1"/>
  <c r="G87" i="17"/>
  <c r="F87" i="17"/>
  <c r="H88" i="17" s="1"/>
  <c r="I88" i="17" s="1"/>
  <c r="J88" i="17" s="1"/>
  <c r="E127" i="3"/>
  <c r="G127" i="3"/>
  <c r="H127" i="3" s="1"/>
  <c r="D130" i="2"/>
  <c r="E131" i="2" s="1"/>
  <c r="F130" i="2"/>
  <c r="G130" i="2" s="1"/>
  <c r="D128" i="3"/>
  <c r="E88" i="17" l="1"/>
  <c r="E128" i="3"/>
  <c r="F129" i="3" s="1"/>
  <c r="G129" i="3" s="1"/>
  <c r="H129" i="3" s="1"/>
  <c r="F128" i="3"/>
  <c r="G128" i="3" s="1"/>
  <c r="H128" i="3" s="1"/>
  <c r="D131" i="2"/>
  <c r="E132" i="2" s="1"/>
  <c r="F131" i="2"/>
  <c r="G131" i="2" s="1"/>
  <c r="D129" i="3"/>
  <c r="F88" i="17" l="1"/>
  <c r="H89" i="17" s="1"/>
  <c r="I89" i="17" s="1"/>
  <c r="J89" i="17" s="1"/>
  <c r="G88" i="17"/>
  <c r="E129" i="3"/>
  <c r="F130" i="3" s="1"/>
  <c r="D132" i="2"/>
  <c r="E133" i="2" s="1"/>
  <c r="F132" i="2"/>
  <c r="G132" i="2" s="1"/>
  <c r="D130" i="3"/>
  <c r="E89" i="17" l="1"/>
  <c r="G89" i="17" s="1"/>
  <c r="E130" i="3"/>
  <c r="G130" i="3"/>
  <c r="H130" i="3" s="1"/>
  <c r="D133" i="2"/>
  <c r="E134" i="2" s="1"/>
  <c r="F133" i="2"/>
  <c r="G133" i="2" s="1"/>
  <c r="D131" i="3"/>
  <c r="F89" i="17" l="1"/>
  <c r="H90" i="17" s="1"/>
  <c r="I90" i="17" s="1"/>
  <c r="J90" i="17" s="1"/>
  <c r="E131" i="3"/>
  <c r="F132" i="3" s="1"/>
  <c r="G132" i="3" s="1"/>
  <c r="H132" i="3" s="1"/>
  <c r="F131" i="3"/>
  <c r="G131" i="3" s="1"/>
  <c r="H131" i="3" s="1"/>
  <c r="D134" i="2"/>
  <c r="E135" i="2" s="1"/>
  <c r="F134" i="2"/>
  <c r="G134" i="2" s="1"/>
  <c r="D132" i="3"/>
  <c r="E90" i="17" l="1"/>
  <c r="F90" i="17" s="1"/>
  <c r="E132" i="3"/>
  <c r="F133" i="3" s="1"/>
  <c r="D135" i="2"/>
  <c r="E136" i="2" s="1"/>
  <c r="F135" i="2"/>
  <c r="G135" i="2" s="1"/>
  <c r="D133" i="3"/>
  <c r="G90" i="17" l="1"/>
  <c r="E91" i="17"/>
  <c r="H91" i="17"/>
  <c r="I91" i="17" s="1"/>
  <c r="J91" i="17" s="1"/>
  <c r="E133" i="3"/>
  <c r="G133" i="3"/>
  <c r="H133" i="3" s="1"/>
  <c r="D136" i="2"/>
  <c r="E137" i="2" s="1"/>
  <c r="F136" i="2"/>
  <c r="G136" i="2" s="1"/>
  <c r="D134" i="3"/>
  <c r="G91" i="17" l="1"/>
  <c r="F91" i="17"/>
  <c r="E92" i="17" s="1"/>
  <c r="E134" i="3"/>
  <c r="F135" i="3" s="1"/>
  <c r="G135" i="3" s="1"/>
  <c r="H135" i="3" s="1"/>
  <c r="F134" i="3"/>
  <c r="G134" i="3" s="1"/>
  <c r="H134" i="3" s="1"/>
  <c r="D137" i="2"/>
  <c r="E138" i="2" s="1"/>
  <c r="F137" i="2"/>
  <c r="G137" i="2" s="1"/>
  <c r="D135" i="3"/>
  <c r="F92" i="17" l="1"/>
  <c r="E93" i="17" s="1"/>
  <c r="G92" i="17"/>
  <c r="H92" i="17"/>
  <c r="I92" i="17" s="1"/>
  <c r="J92" i="17" s="1"/>
  <c r="E135" i="3"/>
  <c r="F136" i="3" s="1"/>
  <c r="D138" i="2"/>
  <c r="E139" i="2" s="1"/>
  <c r="F138" i="2"/>
  <c r="G138" i="2" s="1"/>
  <c r="D136" i="3"/>
  <c r="H93" i="17" l="1"/>
  <c r="I93" i="17" s="1"/>
  <c r="J93" i="17" s="1"/>
  <c r="F93" i="17"/>
  <c r="E94" i="17" s="1"/>
  <c r="G93" i="17"/>
  <c r="E136" i="3"/>
  <c r="G136" i="3"/>
  <c r="H136" i="3" s="1"/>
  <c r="D139" i="2"/>
  <c r="E140" i="2" s="1"/>
  <c r="F139" i="2"/>
  <c r="G139" i="2" s="1"/>
  <c r="D137" i="3"/>
  <c r="H94" i="17" l="1"/>
  <c r="I94" i="17" s="1"/>
  <c r="J94" i="17" s="1"/>
  <c r="F94" i="17"/>
  <c r="E95" i="17" s="1"/>
  <c r="G94" i="17"/>
  <c r="E137" i="3"/>
  <c r="F138" i="3" s="1"/>
  <c r="G138" i="3" s="1"/>
  <c r="H138" i="3" s="1"/>
  <c r="F137" i="3"/>
  <c r="G137" i="3" s="1"/>
  <c r="H137" i="3" s="1"/>
  <c r="D140" i="2"/>
  <c r="E141" i="2" s="1"/>
  <c r="F140" i="2"/>
  <c r="G140" i="2" s="1"/>
  <c r="D138" i="3"/>
  <c r="H95" i="17" l="1"/>
  <c r="I95" i="17" s="1"/>
  <c r="J95" i="17" s="1"/>
  <c r="F95" i="17"/>
  <c r="E96" i="17" s="1"/>
  <c r="G95" i="17"/>
  <c r="E138" i="3"/>
  <c r="F139" i="3" s="1"/>
  <c r="D141" i="2"/>
  <c r="E142" i="2" s="1"/>
  <c r="F141" i="2"/>
  <c r="G141" i="2" s="1"/>
  <c r="D139" i="3"/>
  <c r="H96" i="17" l="1"/>
  <c r="I96" i="17" s="1"/>
  <c r="J96" i="17" s="1"/>
  <c r="G96" i="17"/>
  <c r="F96" i="17"/>
  <c r="E97" i="17" s="1"/>
  <c r="E139" i="3"/>
  <c r="G139" i="3"/>
  <c r="H139" i="3" s="1"/>
  <c r="D142" i="2"/>
  <c r="E143" i="2" s="1"/>
  <c r="F142" i="2"/>
  <c r="G142" i="2" s="1"/>
  <c r="D140" i="3"/>
  <c r="H97" i="17" l="1"/>
  <c r="I97" i="17" s="1"/>
  <c r="J97" i="17" s="1"/>
  <c r="G97" i="17"/>
  <c r="F97" i="17"/>
  <c r="E98" i="17" s="1"/>
  <c r="E140" i="3"/>
  <c r="F141" i="3" s="1"/>
  <c r="G141" i="3" s="1"/>
  <c r="H141" i="3" s="1"/>
  <c r="F140" i="3"/>
  <c r="G140" i="3" s="1"/>
  <c r="H140" i="3" s="1"/>
  <c r="D143" i="2"/>
  <c r="E144" i="2" s="1"/>
  <c r="F143" i="2"/>
  <c r="G143" i="2" s="1"/>
  <c r="D141" i="3"/>
  <c r="H98" i="17" l="1"/>
  <c r="I98" i="17" s="1"/>
  <c r="J98" i="17" s="1"/>
  <c r="F98" i="17"/>
  <c r="E99" i="17" s="1"/>
  <c r="G98" i="17"/>
  <c r="E141" i="3"/>
  <c r="F142" i="3" s="1"/>
  <c r="D144" i="2"/>
  <c r="E145" i="2" s="1"/>
  <c r="F144" i="2"/>
  <c r="G144" i="2" s="1"/>
  <c r="D142" i="3"/>
  <c r="H99" i="17" l="1"/>
  <c r="I99" i="17" s="1"/>
  <c r="J99" i="17" s="1"/>
  <c r="F99" i="17"/>
  <c r="E100" i="17" s="1"/>
  <c r="G99" i="17"/>
  <c r="E142" i="3"/>
  <c r="G142" i="3"/>
  <c r="H142" i="3" s="1"/>
  <c r="D145" i="2"/>
  <c r="E146" i="2" s="1"/>
  <c r="F145" i="2"/>
  <c r="G145" i="2" s="1"/>
  <c r="D143" i="3"/>
  <c r="H100" i="17" l="1"/>
  <c r="I100" i="17" s="1"/>
  <c r="J100" i="17" s="1"/>
  <c r="G100" i="17"/>
  <c r="F100" i="17"/>
  <c r="E101" i="17" s="1"/>
  <c r="E143" i="3"/>
  <c r="F144" i="3" s="1"/>
  <c r="G144" i="3" s="1"/>
  <c r="H144" i="3" s="1"/>
  <c r="F143" i="3"/>
  <c r="G143" i="3" s="1"/>
  <c r="H143" i="3" s="1"/>
  <c r="D146" i="2"/>
  <c r="E147" i="2" s="1"/>
  <c r="F146" i="2"/>
  <c r="G146" i="2" s="1"/>
  <c r="D144" i="3"/>
  <c r="H101" i="17" l="1"/>
  <c r="I101" i="17" s="1"/>
  <c r="J101" i="17" s="1"/>
  <c r="F101" i="17"/>
  <c r="E102" i="17" s="1"/>
  <c r="G101" i="17"/>
  <c r="E144" i="3"/>
  <c r="F145" i="3" s="1"/>
  <c r="D147" i="2"/>
  <c r="E148" i="2" s="1"/>
  <c r="F147" i="2"/>
  <c r="G147" i="2" s="1"/>
  <c r="D145" i="3"/>
  <c r="H102" i="17" l="1"/>
  <c r="I102" i="17" s="1"/>
  <c r="J102" i="17" s="1"/>
  <c r="F102" i="17"/>
  <c r="E103" i="17" s="1"/>
  <c r="G102" i="17"/>
  <c r="E145" i="3"/>
  <c r="F146" i="3" s="1"/>
  <c r="G146" i="3" s="1"/>
  <c r="H146" i="3" s="1"/>
  <c r="G145" i="3"/>
  <c r="H145" i="3" s="1"/>
  <c r="D148" i="2"/>
  <c r="E149" i="2" s="1"/>
  <c r="F148" i="2"/>
  <c r="G148" i="2" s="1"/>
  <c r="D146" i="3"/>
  <c r="H103" i="17" l="1"/>
  <c r="I103" i="17" s="1"/>
  <c r="J103" i="17" s="1"/>
  <c r="F103" i="17"/>
  <c r="E104" i="17" s="1"/>
  <c r="G103" i="17"/>
  <c r="E146" i="3"/>
  <c r="F147" i="3" s="1"/>
  <c r="D149" i="2"/>
  <c r="F149" i="2"/>
  <c r="G149" i="2" s="1"/>
  <c r="D147" i="3"/>
  <c r="H104" i="17" l="1"/>
  <c r="I104" i="17" s="1"/>
  <c r="J104" i="17" s="1"/>
  <c r="G104" i="17"/>
  <c r="F104" i="17"/>
  <c r="E105" i="17" s="1"/>
  <c r="E147" i="3"/>
  <c r="G147" i="3"/>
  <c r="H147" i="3" s="1"/>
  <c r="D148" i="3"/>
  <c r="H105" i="17" l="1"/>
  <c r="I105" i="17" s="1"/>
  <c r="J105" i="17" s="1"/>
  <c r="F105" i="17"/>
  <c r="E106" i="17" s="1"/>
  <c r="G105" i="17"/>
  <c r="E148" i="3"/>
  <c r="F149" i="3" s="1"/>
  <c r="G149" i="3" s="1"/>
  <c r="H149" i="3" s="1"/>
  <c r="F148" i="3"/>
  <c r="G148" i="3" s="1"/>
  <c r="H148" i="3" s="1"/>
  <c r="D149" i="3"/>
  <c r="H106" i="17" l="1"/>
  <c r="I106" i="17" s="1"/>
  <c r="J106" i="17" s="1"/>
  <c r="G106" i="17"/>
  <c r="F106" i="17"/>
  <c r="H107" i="17" s="1"/>
  <c r="I107" i="17" s="1"/>
  <c r="J107" i="17" s="1"/>
  <c r="E149" i="3"/>
  <c r="E107" i="17" l="1"/>
  <c r="F107" i="17" l="1"/>
  <c r="H108" i="17" s="1"/>
  <c r="I108" i="17" s="1"/>
  <c r="J108" i="17" s="1"/>
  <c r="G107" i="17"/>
  <c r="E108" i="17" l="1"/>
  <c r="G108" i="17" s="1"/>
  <c r="F108" i="17" l="1"/>
  <c r="E109" i="17" s="1"/>
  <c r="H109" i="17" l="1"/>
  <c r="I109" i="17" s="1"/>
  <c r="J109" i="17" s="1"/>
  <c r="G109" i="17"/>
  <c r="F109" i="17"/>
  <c r="H110" i="17" l="1"/>
  <c r="I110" i="17" s="1"/>
  <c r="J110" i="17" s="1"/>
  <c r="E110" i="17"/>
  <c r="F110" i="17" l="1"/>
  <c r="G110" i="17"/>
  <c r="H111" i="17" l="1"/>
  <c r="I111" i="17" s="1"/>
  <c r="J111" i="17" s="1"/>
  <c r="E111" i="17"/>
  <c r="G111" i="17" l="1"/>
  <c r="F111" i="17"/>
  <c r="E112" i="17" s="1"/>
  <c r="G112" i="17" s="1"/>
  <c r="F112" i="17" l="1"/>
  <c r="H113" i="17" s="1"/>
  <c r="I113" i="17" s="1"/>
  <c r="J113" i="17" s="1"/>
  <c r="H112" i="17"/>
  <c r="I112" i="17" s="1"/>
  <c r="J112" i="17" s="1"/>
  <c r="E113" i="17" l="1"/>
  <c r="G113" i="17" s="1"/>
  <c r="F113" i="17" l="1"/>
  <c r="H114" i="17" s="1"/>
  <c r="I114" i="17" s="1"/>
  <c r="J114" i="17" s="1"/>
  <c r="E114" i="17" l="1"/>
  <c r="F114" i="17" s="1"/>
  <c r="G114" i="17" l="1"/>
  <c r="H115" i="17"/>
  <c r="I115" i="17" s="1"/>
  <c r="J115" i="17" s="1"/>
  <c r="E115" i="17"/>
  <c r="G115" i="17" l="1"/>
  <c r="F115" i="17"/>
  <c r="H116" i="17" s="1"/>
  <c r="I116" i="17" s="1"/>
  <c r="J116" i="17" s="1"/>
  <c r="E116" i="17" l="1"/>
  <c r="G116" i="17" l="1"/>
  <c r="F116" i="17"/>
  <c r="H117" i="17" l="1"/>
  <c r="I117" i="17" s="1"/>
  <c r="J117" i="17" s="1"/>
  <c r="E117" i="17"/>
  <c r="G117" i="17" l="1"/>
  <c r="F117" i="17"/>
  <c r="E118" i="17" s="1"/>
  <c r="F118" i="17" l="1"/>
  <c r="H119" i="17" s="1"/>
  <c r="I119" i="17" s="1"/>
  <c r="J119" i="17" s="1"/>
  <c r="G118" i="17"/>
  <c r="H118" i="17"/>
  <c r="I118" i="17" s="1"/>
  <c r="J118" i="17" s="1"/>
  <c r="E119" i="17" l="1"/>
  <c r="G119" i="17" s="1"/>
  <c r="F119" i="17" l="1"/>
  <c r="E120" i="17" s="1"/>
  <c r="G120" i="17" s="1"/>
  <c r="H120" i="17" l="1"/>
  <c r="I120" i="17" s="1"/>
  <c r="J120" i="17" s="1"/>
  <c r="F120" i="17"/>
  <c r="E121" i="17" s="1"/>
  <c r="G121" i="17" s="1"/>
  <c r="F121" i="17" l="1"/>
  <c r="E122" i="17" s="1"/>
  <c r="F122" i="17" s="1"/>
  <c r="H123" i="17" s="1"/>
  <c r="I123" i="17" s="1"/>
  <c r="J123" i="17" s="1"/>
  <c r="H121" i="17"/>
  <c r="I121" i="17" s="1"/>
  <c r="J121" i="17" s="1"/>
  <c r="H122" i="17" l="1"/>
  <c r="I122" i="17" s="1"/>
  <c r="J122" i="17" s="1"/>
  <c r="G122" i="17"/>
  <c r="E123" i="17"/>
  <c r="F123" i="17" s="1"/>
  <c r="G123" i="17" l="1"/>
  <c r="H124" i="17"/>
  <c r="I124" i="17" s="1"/>
  <c r="J124" i="17" s="1"/>
  <c r="E124" i="17"/>
  <c r="G124" i="17" s="1"/>
  <c r="F124" i="17" l="1"/>
  <c r="H125" i="17" s="1"/>
  <c r="I125" i="17" s="1"/>
  <c r="J125" i="17" s="1"/>
  <c r="E125" i="17" l="1"/>
  <c r="F125" i="17" s="1"/>
  <c r="G125" i="17" l="1"/>
  <c r="H126" i="17"/>
  <c r="I126" i="17" s="1"/>
  <c r="J126" i="17" s="1"/>
  <c r="E126" i="17"/>
  <c r="F126" i="17" l="1"/>
  <c r="H127" i="17" s="1"/>
  <c r="I127" i="17" s="1"/>
  <c r="J127" i="17" s="1"/>
  <c r="G126" i="17"/>
  <c r="E127" i="17" l="1"/>
  <c r="F127" i="17" s="1"/>
  <c r="H128" i="17" s="1"/>
  <c r="I128" i="17" s="1"/>
  <c r="J128" i="17" s="1"/>
  <c r="G127" i="17" l="1"/>
  <c r="E128" i="17"/>
  <c r="F128" i="17" s="1"/>
  <c r="E129" i="17" l="1"/>
  <c r="G129" i="17" s="1"/>
  <c r="G128" i="17"/>
  <c r="H129" i="17"/>
  <c r="I129" i="17" s="1"/>
  <c r="J129" i="17" s="1"/>
  <c r="F129" i="17" l="1"/>
  <c r="E130" i="17" s="1"/>
  <c r="G130" i="17" s="1"/>
  <c r="H130" i="17" l="1"/>
  <c r="I130" i="17" s="1"/>
  <c r="J130" i="17" s="1"/>
  <c r="F130" i="17"/>
  <c r="E131" i="17" s="1"/>
  <c r="F131" i="17" s="1"/>
  <c r="H132" i="17" s="1"/>
  <c r="I132" i="17" s="1"/>
  <c r="J132" i="17" s="1"/>
  <c r="H131" i="17" l="1"/>
  <c r="I131" i="17" s="1"/>
  <c r="J131" i="17" s="1"/>
  <c r="G131" i="17"/>
  <c r="E132" i="17"/>
  <c r="F132" i="17" s="1"/>
  <c r="H133" i="17" l="1"/>
  <c r="I133" i="17" s="1"/>
  <c r="J133" i="17" s="1"/>
  <c r="G132" i="17"/>
  <c r="E133" i="17"/>
  <c r="G133" i="17" s="1"/>
  <c r="F133" i="17" l="1"/>
  <c r="H134" i="17" s="1"/>
  <c r="I134" i="17" s="1"/>
  <c r="J134" i="17" s="1"/>
  <c r="E134" i="17" l="1"/>
  <c r="G134" i="17" s="1"/>
  <c r="F134" i="17" l="1"/>
  <c r="E135" i="17" s="1"/>
  <c r="F135" i="17" s="1"/>
  <c r="E136" i="17" s="1"/>
  <c r="G135" i="17" l="1"/>
  <c r="H135" i="17"/>
  <c r="I135" i="17" s="1"/>
  <c r="J135" i="17" s="1"/>
  <c r="G136" i="17"/>
  <c r="F136" i="17"/>
  <c r="H136" i="17"/>
  <c r="I136" i="17" s="1"/>
  <c r="J136" i="17" s="1"/>
  <c r="E137" i="17" l="1"/>
  <c r="F137" i="17" s="1"/>
  <c r="H137" i="17"/>
  <c r="I137" i="17" s="1"/>
  <c r="J137" i="17" s="1"/>
  <c r="H138" i="17" l="1"/>
  <c r="I138" i="17" s="1"/>
  <c r="J138" i="17" s="1"/>
  <c r="G137" i="17"/>
  <c r="E138" i="17"/>
  <c r="G138" i="17" s="1"/>
  <c r="F138" i="17" l="1"/>
  <c r="E139" i="17" s="1"/>
  <c r="F139" i="17" s="1"/>
  <c r="H140" i="17" s="1"/>
  <c r="I140" i="17" s="1"/>
  <c r="J140" i="17" s="1"/>
  <c r="H139" i="17" l="1"/>
  <c r="I139" i="17" s="1"/>
  <c r="J139" i="17" s="1"/>
  <c r="G139" i="17"/>
  <c r="E140" i="17"/>
  <c r="F140" i="17" s="1"/>
  <c r="E141" i="17" l="1"/>
  <c r="G141" i="17" s="1"/>
  <c r="G140" i="17"/>
  <c r="H141" i="17"/>
  <c r="I141" i="17" s="1"/>
  <c r="J141" i="17" s="1"/>
  <c r="F141" i="17" l="1"/>
  <c r="H142" i="17" s="1"/>
  <c r="I142" i="17" s="1"/>
  <c r="J142" i="17" s="1"/>
  <c r="E142" i="17" l="1"/>
  <c r="F142" i="17" l="1"/>
  <c r="G142" i="17"/>
  <c r="H143" i="17" l="1"/>
  <c r="I143" i="17" s="1"/>
  <c r="J143" i="17" s="1"/>
  <c r="E143" i="17"/>
  <c r="G143" i="17" l="1"/>
  <c r="F143" i="17"/>
  <c r="E144" i="17" l="1"/>
  <c r="H144" i="17"/>
  <c r="I144" i="17" s="1"/>
  <c r="J144" i="17" s="1"/>
  <c r="G144" i="17" l="1"/>
  <c r="F144" i="17"/>
  <c r="E145" i="17" s="1"/>
  <c r="H145" i="17" l="1"/>
  <c r="I145" i="17" s="1"/>
  <c r="J145" i="17" s="1"/>
  <c r="G145" i="17"/>
  <c r="F145" i="17"/>
  <c r="E146" i="17" s="1"/>
  <c r="H146" i="17" l="1"/>
  <c r="I146" i="17" s="1"/>
  <c r="J146" i="17" s="1"/>
  <c r="G146" i="17"/>
  <c r="F146" i="17"/>
  <c r="E147" i="17" s="1"/>
  <c r="H147" i="17" l="1"/>
  <c r="I147" i="17" s="1"/>
  <c r="J147" i="17" s="1"/>
  <c r="F147" i="17"/>
  <c r="E148" i="17" s="1"/>
  <c r="G147" i="17"/>
  <c r="H148" i="17"/>
  <c r="I148" i="17" s="1"/>
  <c r="J148" i="17" s="1"/>
  <c r="F148" i="17" l="1"/>
  <c r="E149" i="17" s="1"/>
  <c r="G148" i="17"/>
  <c r="H149" i="17" l="1"/>
  <c r="I149" i="17" s="1"/>
  <c r="J149" i="17" s="1"/>
  <c r="G149" i="17"/>
  <c r="F149" i="17"/>
  <c r="H150" i="17" s="1"/>
  <c r="I150" i="17" s="1"/>
  <c r="J150" i="17" s="1"/>
  <c r="E150" i="17" l="1"/>
  <c r="F150" i="17" l="1"/>
  <c r="G150" i="17"/>
  <c r="D2" i="2" l="1"/>
  <c r="E2" i="2" s="1"/>
  <c r="F2" i="2" s="1"/>
  <c r="E2" i="3" l="1"/>
  <c r="F2" i="3" l="1"/>
  <c r="G2" i="3" s="1"/>
  <c r="G2" i="17" l="1"/>
  <c r="H2" i="17" s="1"/>
  <c r="I2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8222F-E34D-40F9-90A4-4A6A7F5EC40C}" keepAlive="1" name="Query - Tractor-Sales" description="Connection to the 'Tractor-Sales' query in the workbook." type="5" refreshedVersion="0" background="1">
    <dbPr connection="Provider=Microsoft.Mashup.OleDb.1;Data Source=$Workbook$;Location=Tractor-Sales;Extended Properties=&quot;&quot;" command="SELECT * FROM [Tractor-Sales]"/>
  </connection>
</connections>
</file>

<file path=xl/sharedStrings.xml><?xml version="1.0" encoding="utf-8"?>
<sst xmlns="http://schemas.openxmlformats.org/spreadsheetml/2006/main" count="986" uniqueCount="201">
  <si>
    <t>Month</t>
  </si>
  <si>
    <t>n</t>
  </si>
  <si>
    <t>alpha</t>
  </si>
  <si>
    <t>SSE</t>
  </si>
  <si>
    <t>MSE</t>
  </si>
  <si>
    <t>RMSE</t>
  </si>
  <si>
    <t>Forecast Made for Last period</t>
  </si>
  <si>
    <t>Error in Forecast</t>
  </si>
  <si>
    <t>Squared Error</t>
  </si>
  <si>
    <t>Level Estmate</t>
  </si>
  <si>
    <t>Growth Estimate</t>
  </si>
  <si>
    <t>Time Period</t>
  </si>
  <si>
    <t>Seasonality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</si>
  <si>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</si>
  <si>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</si>
  <si>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</si>
  <si>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</si>
  <si>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</si>
  <si>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</si>
  <si>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</si>
  <si>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</si>
  <si>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</si>
  <si>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</si>
  <si>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</si>
  <si>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</si>
  <si>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</si>
  <si>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</si>
  <si>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</si>
  <si>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</si>
  <si>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</si>
  <si>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</si>
  <si>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</si>
  <si>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</si>
  <si>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</si>
  <si>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</si>
  <si>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</si>
  <si>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</si>
  <si>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</si>
  <si>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gamma</t>
  </si>
  <si>
    <t>Estimate from Regression</t>
  </si>
  <si>
    <t>H1</t>
  </si>
  <si>
    <t>H2</t>
  </si>
  <si>
    <t>Grand Total</t>
  </si>
  <si>
    <t>H1_H2</t>
  </si>
  <si>
    <t>year</t>
  </si>
  <si>
    <t>delta</t>
  </si>
  <si>
    <t>Not a monotonic trend. It changes direction multiple time in the given time frame</t>
  </si>
  <si>
    <t>direction. Therefore the magnitude of the slope also increases</t>
  </si>
  <si>
    <t>Time series Regression Slope : Why does the slope and R Square decrease if we consider all of the data</t>
  </si>
  <si>
    <t>Double Exponential Output is a better output</t>
  </si>
  <si>
    <t>Basic Seasonal Index</t>
  </si>
  <si>
    <t>Final Seasonal Index</t>
  </si>
  <si>
    <t>Number of Tractor Sold</t>
  </si>
  <si>
    <t>Monthwise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</si>
  <si>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</si>
  <si>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</si>
  <si>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</si>
  <si>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</si>
  <si>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</si>
  <si>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</si>
  <si>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</si>
  <si>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</si>
  <si>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</si>
  <si>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</si>
  <si>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</si>
  <si>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</si>
  <si>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</si>
  <si>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</si>
  <si>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</si>
  <si>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</si>
  <si>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</si>
  <si>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</si>
  <si>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</si>
  <si>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</si>
  <si>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</si>
  <si>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</si>
  <si>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</si>
  <si>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</si>
  <si>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</si>
  <si>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</si>
  <si>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</si>
  <si>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</si>
  <si>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</si>
  <si>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</si>
  <si>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</si>
  <si>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</si>
  <si>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</si>
  <si>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</si>
  <si>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</si>
  <si>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</si>
  <si>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</si>
  <si>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</si>
  <si>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</si>
  <si>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</si>
  <si>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</si>
  <si>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</si>
  <si>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</si>
  <si>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</si>
  <si>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</si>
  <si>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</si>
  <si>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</si>
  <si>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</si>
  <si>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</si>
  <si>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</si>
  <si>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</si>
  <si>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</si>
  <si>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</si>
  <si>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</si>
  <si>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</si>
  <si>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</si>
  <si>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</si>
  <si>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</si>
  <si>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</si>
  <si>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</si>
  <si>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</si>
  <si>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</si>
  <si>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</si>
  <si>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</si>
  <si>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</si>
  <si>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</si>
  <si>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</si>
  <si>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</si>
  <si>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</si>
  <si>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</si>
  <si>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</si>
  <si>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</si>
  <si>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</si>
  <si>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</si>
  <si>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</si>
  <si>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</si>
  <si>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</si>
  <si>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</si>
  <si>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</si>
  <si>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</si>
  <si>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</si>
  <si>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</si>
  <si>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</si>
  <si>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</si>
  <si>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</si>
  <si>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</si>
  <si>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</si>
  <si>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</si>
  <si>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</si>
  <si>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</si>
  <si>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</si>
  <si>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</si>
  <si>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</si>
  <si>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</si>
  <si>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</si>
  <si>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</si>
  <si>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</si>
  <si>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</si>
  <si>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</si>
  <si>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</si>
  <si>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</si>
  <si>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</si>
  <si>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</si>
  <si>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</si>
  <si>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</si>
  <si>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</si>
  <si>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</si>
  <si>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</si>
  <si>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</si>
  <si>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</si>
  <si>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</si>
  <si>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</si>
  <si>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</si>
  <si>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</si>
  <si>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</si>
  <si>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</si>
  <si>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</si>
  <si>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</si>
  <si>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</si>
  <si>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</si>
  <si>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</si>
  <si>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</si>
  <si>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</si>
  <si>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</si>
  <si>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</si>
  <si>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</si>
  <si>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</si>
  <si>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</si>
  <si>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</si>
  <si>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</si>
  <si>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</si>
  <si>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</si>
  <si>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</si>
  <si>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</si>
  <si>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</si>
  <si>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</si>
  <si>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</si>
  <si>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</si>
  <si>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</si>
  <si>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</si>
  <si>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</si>
  <si>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</si>
  <si>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</si>
  <si>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</si>
  <si>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When we choose only 72 observations, we are deliberately choosing a time frame when the slope has not changed</t>
  </si>
  <si>
    <t>Tractor Sales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</si>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</sst>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0" xfId="0" applyBorder="1"/>
    <xf numFmtId="0" fontId="1" fillId="30" borderId="10" xfId="40" applyBorder="1"/>
    <xf numFmtId="0" fontId="13" fillId="9" borderId="10" xfId="19" applyFont="1" applyBorder="1" applyAlignment="1">
      <alignment horizontal="center"/>
    </xf>
    <xf numFmtId="0" fontId="1" fillId="30" borderId="10" xfId="40" applyBorder="1" applyAlignment="1">
      <alignment horizontal="center"/>
    </xf>
    <xf numFmtId="0" fontId="0" fillId="0" borderId="0" xfId="0" applyAlignment="1">
      <alignment horizontal="center"/>
    </xf>
    <xf numFmtId="0" fontId="17" fillId="13" borderId="0" xfId="23"/>
    <xf numFmtId="0" fontId="1" fillId="22" borderId="0" xfId="32"/>
    <xf numFmtId="0" fontId="17" fillId="13" borderId="0" xfId="23" applyAlignment="1">
      <alignment horizontal="center"/>
    </xf>
    <xf numFmtId="164" fontId="17" fillId="13" borderId="0" xfId="1" applyFont="1" applyFill="1" applyAlignment="1">
      <alignment horizontal="center"/>
    </xf>
    <xf numFmtId="0" fontId="1" fillId="22" borderId="0" xfId="32" applyAlignment="1">
      <alignment horizontal="center"/>
    </xf>
    <xf numFmtId="164" fontId="1" fillId="22" borderId="0" xfId="1" applyFill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3" fillId="9" borderId="13" xfId="19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13" fillId="9" borderId="14" xfId="19" applyFont="1" applyBorder="1" applyAlignment="1">
      <alignment horizontal="center"/>
    </xf>
    <xf numFmtId="0" fontId="16" fillId="33" borderId="10" xfId="0" applyFont="1" applyFill="1" applyBorder="1"/>
    <xf numFmtId="164" fontId="1" fillId="30" borderId="10" xfId="40" applyNumberFormat="1" applyBorder="1"/>
    <xf numFmtId="164" fontId="1" fillId="30" borderId="10" xfId="1" applyFill="1" applyBorder="1" applyAlignment="1">
      <alignment horizontal="center"/>
    </xf>
    <xf numFmtId="164" fontId="1" fillId="30" borderId="10" xfId="1" applyFill="1" applyBorder="1"/>
    <xf numFmtId="0" fontId="0" fillId="34" borderId="0" xfId="0" applyFill="1"/>
    <xf numFmtId="164" fontId="16" fillId="22" borderId="0" xfId="1" applyFont="1" applyFill="1" applyAlignment="1">
      <alignment horizontal="center"/>
    </xf>
    <xf numFmtId="0" fontId="1" fillId="10" borderId="0" xfId="20"/>
    <xf numFmtId="0" fontId="16" fillId="28" borderId="0" xfId="38" applyFont="1"/>
    <xf numFmtId="0" fontId="1" fillId="22" borderId="10" xfId="32" applyBorder="1" applyAlignment="1">
      <alignment horizontal="center"/>
    </xf>
    <xf numFmtId="164" fontId="1" fillId="22" borderId="10" xfId="32" applyNumberFormat="1" applyBorder="1"/>
    <xf numFmtId="0" fontId="0" fillId="0" borderId="0" xfId="0" applyAlignment="1">
      <alignment wrapText="1"/>
    </xf>
    <xf numFmtId="164" fontId="13" fillId="9" borderId="10" xfId="1" applyFont="1" applyFill="1" applyBorder="1" applyAlignment="1">
      <alignment horizontal="center"/>
    </xf>
    <xf numFmtId="164" fontId="0" fillId="0" borderId="10" xfId="1" applyFont="1" applyBorder="1"/>
    <xf numFmtId="0" fontId="0" fillId="0" borderId="0" xfId="0" applyNumberFormat="1"/>
    <xf numFmtId="0" fontId="17" fillId="29" borderId="0" xfId="39"/>
    <xf numFmtId="164" fontId="17" fillId="29" borderId="0" xfId="39" applyNumberFormat="1"/>
    <xf numFmtId="0" fontId="19" fillId="0" borderId="0" xfId="0" applyNumberFormat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Tractor Sales Monthly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'Tractor Sales_dataset'!$B$2:$B$145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5D3-905F-008BDE4A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5704"/>
        <c:axId val="499583408"/>
      </c:lineChart>
      <c:catAx>
        <c:axId val="4995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3408"/>
        <c:crosses val="autoZero"/>
        <c:auto val="1"/>
        <c:lblAlgn val="ctr"/>
        <c:lblOffset val="100"/>
        <c:noMultiLvlLbl val="0"/>
      </c:catAx>
      <c:valAx>
        <c:axId val="4995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 Months defining</a:t>
            </a:r>
            <a:r>
              <a:rPr lang="en-IN" baseline="0"/>
              <a:t> a Season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'Tractor Sales_dataset'!$B$1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'Tractor Sales_dataset'!$A$2:$A$37</c:f>
              <c:strCache>
                <c:ptCount val="36"/>
                <c:pt idx="0">
                  <c:v>2003-01</c:v>
                </c:pt>
                <c:pt idx="1">
                  <c:v>2003-02</c:v>
                </c:pt>
                <c:pt idx="2">
                  <c:v>2003-03</c:v>
                </c:pt>
                <c:pt idx="3">
                  <c:v>2003-04</c:v>
                </c:pt>
                <c:pt idx="4">
                  <c:v>2003-05</c:v>
                </c:pt>
                <c:pt idx="5">
                  <c:v>2003-06</c:v>
                </c:pt>
                <c:pt idx="6">
                  <c:v>2003-07</c:v>
                </c:pt>
                <c:pt idx="7">
                  <c:v>2003-08</c:v>
                </c:pt>
                <c:pt idx="8">
                  <c:v>2003-09</c:v>
                </c:pt>
                <c:pt idx="9">
                  <c:v>2003-10</c:v>
                </c:pt>
                <c:pt idx="10">
                  <c:v>2003-11</c:v>
                </c:pt>
                <c:pt idx="11">
                  <c:v>2003-12</c:v>
                </c:pt>
                <c:pt idx="12">
                  <c:v>2004-01</c:v>
                </c:pt>
                <c:pt idx="13">
                  <c:v>2004-02</c:v>
                </c:pt>
                <c:pt idx="14">
                  <c:v>2004-03</c:v>
                </c:pt>
                <c:pt idx="15">
                  <c:v>2004-04</c:v>
                </c:pt>
                <c:pt idx="16">
                  <c:v>2004-05</c:v>
                </c:pt>
                <c:pt idx="17">
                  <c:v>2004-06</c:v>
                </c:pt>
                <c:pt idx="18">
                  <c:v>2004-07</c:v>
                </c:pt>
                <c:pt idx="19">
                  <c:v>2004-08</c:v>
                </c:pt>
                <c:pt idx="20">
                  <c:v>2004-09</c:v>
                </c:pt>
                <c:pt idx="21">
                  <c:v>2004-10</c:v>
                </c:pt>
                <c:pt idx="22">
                  <c:v>2004-11</c:v>
                </c:pt>
                <c:pt idx="23">
                  <c:v>2004-12</c:v>
                </c:pt>
                <c:pt idx="24">
                  <c:v>2005-01</c:v>
                </c:pt>
                <c:pt idx="25">
                  <c:v>2005-02</c:v>
                </c:pt>
                <c:pt idx="26">
                  <c:v>2005-03</c:v>
                </c:pt>
                <c:pt idx="27">
                  <c:v>2005-04</c:v>
                </c:pt>
                <c:pt idx="28">
                  <c:v>2005-05</c:v>
                </c:pt>
                <c:pt idx="29">
                  <c:v>2005-06</c:v>
                </c:pt>
                <c:pt idx="30">
                  <c:v>2005-07</c:v>
                </c:pt>
                <c:pt idx="31">
                  <c:v>2005-08</c:v>
                </c:pt>
                <c:pt idx="32">
                  <c:v>2005-09</c:v>
                </c:pt>
                <c:pt idx="33">
                  <c:v>2005-10</c:v>
                </c:pt>
                <c:pt idx="34">
                  <c:v>2005-11</c:v>
                </c:pt>
                <c:pt idx="35">
                  <c:v>2005-12</c:v>
                </c:pt>
              </c:strCache>
            </c:strRef>
          </c:cat>
          <c:val>
            <c:numRef>
              <c:f>'Tractor Sales_dataset'!$B$2:$B$37</c:f>
              <c:numCache>
                <c:formatCode>General</c:formatCode>
                <c:ptCount val="36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D4C-8DBC-2F30020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22600"/>
        <c:axId val="498520960"/>
      </c:lineChart>
      <c:catAx>
        <c:axId val="4985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0960"/>
        <c:crosses val="autoZero"/>
        <c:auto val="1"/>
        <c:lblAlgn val="ctr"/>
        <c:lblOffset val="100"/>
        <c:noMultiLvlLbl val="0"/>
      </c:catAx>
      <c:valAx>
        <c:axId val="4985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Monthly Beer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455C-B339-A8053B0C9202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888009973850587E-3"/>
                  <c:y val="-0.19657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'Exponential Smoothing'!$E$6:$E$149</c:f>
              <c:numCache>
                <c:formatCode>_ * #,##0.00_ ;_ * \-#,##0.00_ ;_ * "-"??_ ;_ @_ </c:formatCode>
                <c:ptCount val="144"/>
                <c:pt idx="0">
                  <c:v>254.31944444444446</c:v>
                </c:pt>
                <c:pt idx="1">
                  <c:v>141.11331944444444</c:v>
                </c:pt>
                <c:pt idx="2">
                  <c:v>156.98411331944445</c:v>
                </c:pt>
                <c:pt idx="3">
                  <c:v>184.97198411331945</c:v>
                </c:pt>
                <c:pt idx="4">
                  <c:v>198.98597198411332</c:v>
                </c:pt>
                <c:pt idx="5">
                  <c:v>202.99598597198411</c:v>
                </c:pt>
                <c:pt idx="6">
                  <c:v>189.013995985972</c:v>
                </c:pt>
                <c:pt idx="7">
                  <c:v>206.98201399598597</c:v>
                </c:pt>
                <c:pt idx="8">
                  <c:v>206.999982013996</c:v>
                </c:pt>
                <c:pt idx="9">
                  <c:v>171.035999982014</c:v>
                </c:pt>
                <c:pt idx="10">
                  <c:v>150.02103599998202</c:v>
                </c:pt>
                <c:pt idx="11">
                  <c:v>138.01202103599996</c:v>
                </c:pt>
                <c:pt idx="12">
                  <c:v>164.973012021036</c:v>
                </c:pt>
                <c:pt idx="13">
                  <c:v>145.01997301202101</c:v>
                </c:pt>
                <c:pt idx="14">
                  <c:v>167.97701997301201</c:v>
                </c:pt>
                <c:pt idx="15">
                  <c:v>196.97097701997302</c:v>
                </c:pt>
                <c:pt idx="16">
                  <c:v>207.98897097701999</c:v>
                </c:pt>
                <c:pt idx="17">
                  <c:v>209.99798897097702</c:v>
                </c:pt>
                <c:pt idx="18">
                  <c:v>209.00099798897097</c:v>
                </c:pt>
                <c:pt idx="19">
                  <c:v>237.97100099798897</c:v>
                </c:pt>
                <c:pt idx="20">
                  <c:v>237.99997100099799</c:v>
                </c:pt>
                <c:pt idx="21">
                  <c:v>199.03899997100098</c:v>
                </c:pt>
                <c:pt idx="22">
                  <c:v>168.031038999971</c:v>
                </c:pt>
                <c:pt idx="23">
                  <c:v>152.01603103899998</c:v>
                </c:pt>
                <c:pt idx="24">
                  <c:v>195.95601603103901</c:v>
                </c:pt>
                <c:pt idx="25">
                  <c:v>183.01295601603104</c:v>
                </c:pt>
                <c:pt idx="26">
                  <c:v>199.98301295601604</c:v>
                </c:pt>
                <c:pt idx="27">
                  <c:v>248.95098301295602</c:v>
                </c:pt>
                <c:pt idx="28">
                  <c:v>250.99795098301294</c:v>
                </c:pt>
                <c:pt idx="29">
                  <c:v>288.961997950983</c:v>
                </c:pt>
                <c:pt idx="30">
                  <c:v>249.039961997951</c:v>
                </c:pt>
                <c:pt idx="31">
                  <c:v>278.97003996199794</c:v>
                </c:pt>
                <c:pt idx="32">
                  <c:v>278.99997003996202</c:v>
                </c:pt>
                <c:pt idx="33">
                  <c:v>232.04699997003996</c:v>
                </c:pt>
                <c:pt idx="34">
                  <c:v>204.02804699997003</c:v>
                </c:pt>
                <c:pt idx="35">
                  <c:v>194.01002804699999</c:v>
                </c:pt>
                <c:pt idx="36">
                  <c:v>231.96201002804699</c:v>
                </c:pt>
                <c:pt idx="37">
                  <c:v>215.01696201002804</c:v>
                </c:pt>
                <c:pt idx="38">
                  <c:v>238.97601696201002</c:v>
                </c:pt>
                <c:pt idx="39">
                  <c:v>269.96897601696202</c:v>
                </c:pt>
                <c:pt idx="40">
                  <c:v>278.99096897601697</c:v>
                </c:pt>
                <c:pt idx="41">
                  <c:v>306.971990968976</c:v>
                </c:pt>
                <c:pt idx="42">
                  <c:v>305.00197199096897</c:v>
                </c:pt>
                <c:pt idx="43">
                  <c:v>321.98300197199097</c:v>
                </c:pt>
                <c:pt idx="44">
                  <c:v>338.982983001972</c:v>
                </c:pt>
                <c:pt idx="45">
                  <c:v>263.07598298300201</c:v>
                </c:pt>
                <c:pt idx="46">
                  <c:v>241.02207598298298</c:v>
                </c:pt>
                <c:pt idx="47">
                  <c:v>229.01202207598297</c:v>
                </c:pt>
                <c:pt idx="48">
                  <c:v>271.95701202207601</c:v>
                </c:pt>
                <c:pt idx="49">
                  <c:v>247.02495701202207</c:v>
                </c:pt>
                <c:pt idx="50">
                  <c:v>260.98602495701198</c:v>
                </c:pt>
                <c:pt idx="51">
                  <c:v>329.93098602495701</c:v>
                </c:pt>
                <c:pt idx="52">
                  <c:v>361.96793098602495</c:v>
                </c:pt>
                <c:pt idx="53">
                  <c:v>384.97696793098601</c:v>
                </c:pt>
                <c:pt idx="54">
                  <c:v>340.04497696793101</c:v>
                </c:pt>
                <c:pt idx="55">
                  <c:v>369.97004497696793</c:v>
                </c:pt>
                <c:pt idx="56">
                  <c:v>380.98897004497695</c:v>
                </c:pt>
                <c:pt idx="57">
                  <c:v>299.08198897004502</c:v>
                </c:pt>
                <c:pt idx="58">
                  <c:v>266.03308198897003</c:v>
                </c:pt>
                <c:pt idx="59">
                  <c:v>239.02703308198898</c:v>
                </c:pt>
                <c:pt idx="60">
                  <c:v>280.95802703308198</c:v>
                </c:pt>
                <c:pt idx="61">
                  <c:v>257.02395802703307</c:v>
                </c:pt>
                <c:pt idx="62">
                  <c:v>250.00702395802702</c:v>
                </c:pt>
                <c:pt idx="63">
                  <c:v>328.921007023958</c:v>
                </c:pt>
                <c:pt idx="64">
                  <c:v>349.97892100702393</c:v>
                </c:pt>
                <c:pt idx="65">
                  <c:v>392.95697892100708</c:v>
                </c:pt>
                <c:pt idx="66">
                  <c:v>370.022956978921</c:v>
                </c:pt>
                <c:pt idx="67">
                  <c:v>422.94702295697891</c:v>
                </c:pt>
                <c:pt idx="68">
                  <c:v>410.01294702295695</c:v>
                </c:pt>
                <c:pt idx="69">
                  <c:v>326.08401294702293</c:v>
                </c:pt>
                <c:pt idx="70">
                  <c:v>289.03708401294705</c:v>
                </c:pt>
                <c:pt idx="71">
                  <c:v>270.01903708401295</c:v>
                </c:pt>
                <c:pt idx="72">
                  <c:v>320.94901903708399</c:v>
                </c:pt>
                <c:pt idx="73">
                  <c:v>305.01594901903707</c:v>
                </c:pt>
                <c:pt idx="74">
                  <c:v>309.99501594901903</c:v>
                </c:pt>
                <c:pt idx="75">
                  <c:v>373.935995015949</c:v>
                </c:pt>
                <c:pt idx="76">
                  <c:v>413.95993599501594</c:v>
                </c:pt>
                <c:pt idx="77">
                  <c:v>453.95995993599502</c:v>
                </c:pt>
                <c:pt idx="78">
                  <c:v>441.01295995993604</c:v>
                </c:pt>
                <c:pt idx="79">
                  <c:v>509.93101295995996</c:v>
                </c:pt>
                <c:pt idx="80">
                  <c:v>486.02393101295996</c:v>
                </c:pt>
                <c:pt idx="81">
                  <c:v>393.09302393101297</c:v>
                </c:pt>
                <c:pt idx="82">
                  <c:v>345.04809302393096</c:v>
                </c:pt>
                <c:pt idx="83">
                  <c:v>315.03004809302394</c:v>
                </c:pt>
                <c:pt idx="84">
                  <c:v>388.92603004809303</c:v>
                </c:pt>
                <c:pt idx="85">
                  <c:v>358.03092603004808</c:v>
                </c:pt>
                <c:pt idx="86">
                  <c:v>367.99003092603004</c:v>
                </c:pt>
                <c:pt idx="87">
                  <c:v>443.92399003092601</c:v>
                </c:pt>
                <c:pt idx="88">
                  <c:v>481.96192399003093</c:v>
                </c:pt>
                <c:pt idx="89">
                  <c:v>533.94796192399008</c:v>
                </c:pt>
                <c:pt idx="90">
                  <c:v>524.00994796192401</c:v>
                </c:pt>
                <c:pt idx="91">
                  <c:v>577.9460099479619</c:v>
                </c:pt>
                <c:pt idx="92">
                  <c:v>567.01094600994793</c:v>
                </c:pt>
                <c:pt idx="93">
                  <c:v>447.12001094600993</c:v>
                </c:pt>
                <c:pt idx="94">
                  <c:v>386.06112001094601</c:v>
                </c:pt>
                <c:pt idx="95">
                  <c:v>360.02606112001092</c:v>
                </c:pt>
                <c:pt idx="96">
                  <c:v>427.93202606112004</c:v>
                </c:pt>
                <c:pt idx="97">
                  <c:v>397.03093202606112</c:v>
                </c:pt>
                <c:pt idx="98">
                  <c:v>399.99703093202606</c:v>
                </c:pt>
                <c:pt idx="99">
                  <c:v>497.90199703093202</c:v>
                </c:pt>
                <c:pt idx="100">
                  <c:v>535.96190199703096</c:v>
                </c:pt>
                <c:pt idx="101">
                  <c:v>595.93996190199698</c:v>
                </c:pt>
                <c:pt idx="102">
                  <c:v>591.00493996190198</c:v>
                </c:pt>
                <c:pt idx="103">
                  <c:v>650.94000493996191</c:v>
                </c:pt>
                <c:pt idx="104">
                  <c:v>653.99694000493992</c:v>
                </c:pt>
                <c:pt idx="105">
                  <c:v>509.14499694000494</c:v>
                </c:pt>
                <c:pt idx="106">
                  <c:v>437.07214499693998</c:v>
                </c:pt>
                <c:pt idx="107">
                  <c:v>406.03107214499693</c:v>
                </c:pt>
                <c:pt idx="108">
                  <c:v>469.93603107214494</c:v>
                </c:pt>
                <c:pt idx="109">
                  <c:v>428.04193603107217</c:v>
                </c:pt>
                <c:pt idx="110">
                  <c:v>423.00504193603109</c:v>
                </c:pt>
                <c:pt idx="111">
                  <c:v>506.91600504193605</c:v>
                </c:pt>
                <c:pt idx="112">
                  <c:v>535.970916005042</c:v>
                </c:pt>
                <c:pt idx="113">
                  <c:v>609.92597091600499</c:v>
                </c:pt>
                <c:pt idx="114">
                  <c:v>609.000925970916</c:v>
                </c:pt>
                <c:pt idx="115">
                  <c:v>686.92200092597091</c:v>
                </c:pt>
                <c:pt idx="116">
                  <c:v>706.97992200092597</c:v>
                </c:pt>
                <c:pt idx="117">
                  <c:v>509.19797992200091</c:v>
                </c:pt>
                <c:pt idx="118">
                  <c:v>452.05719797992202</c:v>
                </c:pt>
                <c:pt idx="119">
                  <c:v>412.04005719797993</c:v>
                </c:pt>
                <c:pt idx="120">
                  <c:v>471.94004005719802</c:v>
                </c:pt>
                <c:pt idx="121">
                  <c:v>454.01794004005717</c:v>
                </c:pt>
                <c:pt idx="122">
                  <c:v>454.99901794004006</c:v>
                </c:pt>
                <c:pt idx="123">
                  <c:v>567.88699901794007</c:v>
                </c:pt>
                <c:pt idx="124">
                  <c:v>609.95788699901789</c:v>
                </c:pt>
                <c:pt idx="125">
                  <c:v>705.90395788699902</c:v>
                </c:pt>
                <c:pt idx="126">
                  <c:v>661.04490395788707</c:v>
                </c:pt>
                <c:pt idx="127">
                  <c:v>766.89404490395782</c:v>
                </c:pt>
                <c:pt idx="128">
                  <c:v>782.98389404490399</c:v>
                </c:pt>
                <c:pt idx="129">
                  <c:v>583.19998389404498</c:v>
                </c:pt>
                <c:pt idx="130">
                  <c:v>513.07019998389399</c:v>
                </c:pt>
                <c:pt idx="131">
                  <c:v>481.03207019998388</c:v>
                </c:pt>
                <c:pt idx="132">
                  <c:v>566.91403207019994</c:v>
                </c:pt>
                <c:pt idx="133">
                  <c:v>525.04191403207017</c:v>
                </c:pt>
                <c:pt idx="134">
                  <c:v>520.00504191403206</c:v>
                </c:pt>
                <c:pt idx="135">
                  <c:v>586.93300504191404</c:v>
                </c:pt>
                <c:pt idx="136">
                  <c:v>709.87693300504191</c:v>
                </c:pt>
                <c:pt idx="137">
                  <c:v>792.91687693300503</c:v>
                </c:pt>
                <c:pt idx="138">
                  <c:v>749.04391687693294</c:v>
                </c:pt>
                <c:pt idx="139">
                  <c:v>870.878043916877</c:v>
                </c:pt>
                <c:pt idx="140">
                  <c:v>848.02287804391688</c:v>
                </c:pt>
                <c:pt idx="141">
                  <c:v>640.20802287804395</c:v>
                </c:pt>
                <c:pt idx="142">
                  <c:v>581.05920802287801</c:v>
                </c:pt>
                <c:pt idx="143">
                  <c:v>519.0620592080229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455C-B339-A8053B0C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30904"/>
        <c:axId val="520023688"/>
      </c:lineChart>
      <c:catAx>
        <c:axId val="5200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3688"/>
        <c:crosses val="autoZero"/>
        <c:auto val="1"/>
        <c:lblAlgn val="ctr"/>
        <c:lblOffset val="100"/>
        <c:noMultiLvlLbl val="0"/>
      </c:catAx>
      <c:valAx>
        <c:axId val="52002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A3-47DF-AC93-555BAB42817A}"/>
              </c:ext>
            </c:extLst>
          </c:dPt>
          <c:val>
            <c:numRef>
              <c:f>'Double 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7DF-AC93-555BAB42817A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1378283596903327E-3"/>
                  <c:y val="-0.22186497521143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Smoothing'!$F$6:$F$149</c:f>
              <c:numCache>
                <c:formatCode>_ * #,##0.00_ ;_ * \-#,##0.00_ ;_ * "-"??_ ;_ @_ </c:formatCode>
                <c:ptCount val="144"/>
                <c:pt idx="0">
                  <c:v>157.33942161339425</c:v>
                </c:pt>
                <c:pt idx="1">
                  <c:v>140.47375095933285</c:v>
                </c:pt>
                <c:pt idx="2">
                  <c:v>158.88010571442965</c:v>
                </c:pt>
                <c:pt idx="3">
                  <c:v>191.34373289110258</c:v>
                </c:pt>
                <c:pt idx="4">
                  <c:v>204.34588484704636</c:v>
                </c:pt>
                <c:pt idx="5">
                  <c:v>205.94436233050914</c:v>
                </c:pt>
                <c:pt idx="6">
                  <c:v>187.38855094059534</c:v>
                </c:pt>
                <c:pt idx="7">
                  <c:v>209.93623118224653</c:v>
                </c:pt>
                <c:pt idx="8">
                  <c:v>208.18527328370459</c:v>
                </c:pt>
                <c:pt idx="9">
                  <c:v>164.29572009429265</c:v>
                </c:pt>
                <c:pt idx="10">
                  <c:v>143.10930964849791</c:v>
                </c:pt>
                <c:pt idx="11">
                  <c:v>132.83831488100995</c:v>
                </c:pt>
                <c:pt idx="12">
                  <c:v>168.3119205434256</c:v>
                </c:pt>
                <c:pt idx="13">
                  <c:v>142.35294481196127</c:v>
                </c:pt>
                <c:pt idx="14">
                  <c:v>171.51540610137909</c:v>
                </c:pt>
                <c:pt idx="15">
                  <c:v>204.20253666872824</c:v>
                </c:pt>
                <c:pt idx="16">
                  <c:v>213.09181104171947</c:v>
                </c:pt>
                <c:pt idx="17">
                  <c:v>212.44213521306199</c:v>
                </c:pt>
                <c:pt idx="18">
                  <c:v>209.77865949602119</c:v>
                </c:pt>
                <c:pt idx="19">
                  <c:v>244.09346560381925</c:v>
                </c:pt>
                <c:pt idx="20">
                  <c:v>240.45476824333312</c:v>
                </c:pt>
                <c:pt idx="21">
                  <c:v>192.20532467933501</c:v>
                </c:pt>
                <c:pt idx="22">
                  <c:v>159.07735328911599</c:v>
                </c:pt>
                <c:pt idx="23">
                  <c:v>145.22193653906385</c:v>
                </c:pt>
                <c:pt idx="24">
                  <c:v>202.05276561084889</c:v>
                </c:pt>
                <c:pt idx="25">
                  <c:v>182.85527023533481</c:v>
                </c:pt>
                <c:pt idx="26">
                  <c:v>203.32414225812488</c:v>
                </c:pt>
                <c:pt idx="27">
                  <c:v>260.11043893741402</c:v>
                </c:pt>
                <c:pt idx="28">
                  <c:v>255.87235635699977</c:v>
                </c:pt>
                <c:pt idx="29">
                  <c:v>298.52737072358195</c:v>
                </c:pt>
                <c:pt idx="30">
                  <c:v>244.85772671761359</c:v>
                </c:pt>
                <c:pt idx="31">
                  <c:v>283.30113746547363</c:v>
                </c:pt>
                <c:pt idx="32">
                  <c:v>280.7384130329678</c:v>
                </c:pt>
                <c:pt idx="33">
                  <c:v>223.32358317123391</c:v>
                </c:pt>
                <c:pt idx="34">
                  <c:v>194.91806148645156</c:v>
                </c:pt>
                <c:pt idx="35">
                  <c:v>188.35641322279864</c:v>
                </c:pt>
                <c:pt idx="36">
                  <c:v>237.31375447774764</c:v>
                </c:pt>
                <c:pt idx="37">
                  <c:v>213.75847298028771</c:v>
                </c:pt>
                <c:pt idx="38">
                  <c:v>243.27882216330431</c:v>
                </c:pt>
                <c:pt idx="39">
                  <c:v>277.9073042982929</c:v>
                </c:pt>
                <c:pt idx="40">
                  <c:v>283.97611749475021</c:v>
                </c:pt>
                <c:pt idx="41">
                  <c:v>314.5790601936755</c:v>
                </c:pt>
                <c:pt idx="42">
                  <c:v>307.64961269066595</c:v>
                </c:pt>
                <c:pt idx="43">
                  <c:v>326.4484630648796</c:v>
                </c:pt>
                <c:pt idx="44">
                  <c:v>344.17937384394043</c:v>
                </c:pt>
                <c:pt idx="45">
                  <c:v>249.92754952619413</c:v>
                </c:pt>
                <c:pt idx="46">
                  <c:v>231.33867561046623</c:v>
                </c:pt>
                <c:pt idx="47">
                  <c:v>222.72943789998652</c:v>
                </c:pt>
                <c:pt idx="48">
                  <c:v>278.05876912765035</c:v>
                </c:pt>
                <c:pt idx="49">
                  <c:v>244.46427464502779</c:v>
                </c:pt>
                <c:pt idx="50">
                  <c:v>262.76235062500513</c:v>
                </c:pt>
                <c:pt idx="51">
                  <c:v>344.47191689076902</c:v>
                </c:pt>
                <c:pt idx="52">
                  <c:v>374.21093373294832</c:v>
                </c:pt>
                <c:pt idx="53">
                  <c:v>394.48979566015601</c:v>
                </c:pt>
                <c:pt idx="54">
                  <c:v>334.83672368622933</c:v>
                </c:pt>
                <c:pt idx="55">
                  <c:v>373.88973027991398</c:v>
                </c:pt>
                <c:pt idx="56">
                  <c:v>384.76724715277095</c:v>
                </c:pt>
                <c:pt idx="57">
                  <c:v>284.16271021614921</c:v>
                </c:pt>
                <c:pt idx="58">
                  <c:v>253.43573989781476</c:v>
                </c:pt>
                <c:pt idx="59">
                  <c:v>228.57066661493727</c:v>
                </c:pt>
                <c:pt idx="60">
                  <c:v>285.1868630166307</c:v>
                </c:pt>
                <c:pt idx="61">
                  <c:v>253.9143038030229</c:v>
                </c:pt>
                <c:pt idx="62">
                  <c:v>247.35556107980551</c:v>
                </c:pt>
                <c:pt idx="63">
                  <c:v>343.69061427148091</c:v>
                </c:pt>
                <c:pt idx="64">
                  <c:v>360.11099409843183</c:v>
                </c:pt>
                <c:pt idx="65">
                  <c:v>405.63123238776257</c:v>
                </c:pt>
                <c:pt idx="66">
                  <c:v>370.49207978985345</c:v>
                </c:pt>
                <c:pt idx="67">
                  <c:v>433.75127150277615</c:v>
                </c:pt>
                <c:pt idx="68">
                  <c:v>411.74006304069735</c:v>
                </c:pt>
                <c:pt idx="69">
                  <c:v>309.93866477071845</c:v>
                </c:pt>
                <c:pt idx="70">
                  <c:v>275.14730854784187</c:v>
                </c:pt>
                <c:pt idx="71">
                  <c:v>260.64809526177635</c:v>
                </c:pt>
                <c:pt idx="72">
                  <c:v>327.41722727655315</c:v>
                </c:pt>
                <c:pt idx="73">
                  <c:v>304.4070488997931</c:v>
                </c:pt>
                <c:pt idx="74">
                  <c:v>310.75025971790637</c:v>
                </c:pt>
                <c:pt idx="75">
                  <c:v>387.06469132732059</c:v>
                </c:pt>
                <c:pt idx="76">
                  <c:v>427.24024111836843</c:v>
                </c:pt>
                <c:pt idx="77">
                  <c:v>467.29611081193474</c:v>
                </c:pt>
                <c:pt idx="78">
                  <c:v>443.75024433913848</c:v>
                </c:pt>
                <c:pt idx="79">
                  <c:v>524.85092953566982</c:v>
                </c:pt>
                <c:pt idx="80">
                  <c:v>487.19612264606781</c:v>
                </c:pt>
                <c:pt idx="81">
                  <c:v>374.91990480925898</c:v>
                </c:pt>
                <c:pt idx="82">
                  <c:v>328.14100337945445</c:v>
                </c:pt>
                <c:pt idx="83">
                  <c:v>302.24557439323752</c:v>
                </c:pt>
                <c:pt idx="84">
                  <c:v>398.63581893033637</c:v>
                </c:pt>
                <c:pt idx="85">
                  <c:v>355.71726516130752</c:v>
                </c:pt>
                <c:pt idx="86">
                  <c:v>369.06236900211223</c:v>
                </c:pt>
                <c:pt idx="87">
                  <c:v>459.58532306378248</c:v>
                </c:pt>
                <c:pt idx="88">
                  <c:v>495.85688960097588</c:v>
                </c:pt>
                <c:pt idx="89">
                  <c:v>549.93437860076585</c:v>
                </c:pt>
                <c:pt idx="90">
                  <c:v>528.41094306306661</c:v>
                </c:pt>
                <c:pt idx="91">
                  <c:v>590.52601441684953</c:v>
                </c:pt>
                <c:pt idx="92">
                  <c:v>569.84936740393141</c:v>
                </c:pt>
                <c:pt idx="93">
                  <c:v>424.20518592320974</c:v>
                </c:pt>
                <c:pt idx="94">
                  <c:v>364.64673980824557</c:v>
                </c:pt>
                <c:pt idx="95">
                  <c:v>346.23766058873724</c:v>
                </c:pt>
                <c:pt idx="96">
                  <c:v>436.03864320016038</c:v>
                </c:pt>
                <c:pt idx="97">
                  <c:v>394.07480085902876</c:v>
                </c:pt>
                <c:pt idx="98">
                  <c:v>399.4095796871905</c:v>
                </c:pt>
                <c:pt idx="99">
                  <c:v>517.30681153421983</c:v>
                </c:pt>
                <c:pt idx="100">
                  <c:v>551.35866759334726</c:v>
                </c:pt>
                <c:pt idx="101">
                  <c:v>614.13030298031856</c:v>
                </c:pt>
                <c:pt idx="102">
                  <c:v>597.29110802807054</c:v>
                </c:pt>
                <c:pt idx="103">
                  <c:v>665.47748219806385</c:v>
                </c:pt>
                <c:pt idx="104">
                  <c:v>660.42515391821246</c:v>
                </c:pt>
                <c:pt idx="105">
                  <c:v>482.6588957283239</c:v>
                </c:pt>
                <c:pt idx="106">
                  <c:v>412.01984712549068</c:v>
                </c:pt>
                <c:pt idx="107">
                  <c:v>389.78329513903043</c:v>
                </c:pt>
                <c:pt idx="108">
                  <c:v>476.25629341190097</c:v>
                </c:pt>
                <c:pt idx="109">
                  <c:v>422.16606034011676</c:v>
                </c:pt>
                <c:pt idx="110">
                  <c:v>419.64428767902206</c:v>
                </c:pt>
                <c:pt idx="111">
                  <c:v>522.40429293515172</c:v>
                </c:pt>
                <c:pt idx="112">
                  <c:v>547.99466375192412</c:v>
                </c:pt>
                <c:pt idx="113">
                  <c:v>629.57089844734753</c:v>
                </c:pt>
                <c:pt idx="114">
                  <c:v>616.67333241188567</c:v>
                </c:pt>
                <c:pt idx="115">
                  <c:v>705.62197793778716</c:v>
                </c:pt>
                <c:pt idx="116">
                  <c:v>718.4835438200879</c:v>
                </c:pt>
                <c:pt idx="117">
                  <c:v>474.12425228068008</c:v>
                </c:pt>
                <c:pt idx="118">
                  <c:v>426.56523174702471</c:v>
                </c:pt>
                <c:pt idx="119">
                  <c:v>393.81580822964457</c:v>
                </c:pt>
                <c:pt idx="120">
                  <c:v>476.66631300738862</c:v>
                </c:pt>
                <c:pt idx="121">
                  <c:v>452.31326519267094</c:v>
                </c:pt>
                <c:pt idx="122">
                  <c:v>454.51395281705823</c:v>
                </c:pt>
                <c:pt idx="123">
                  <c:v>590.33836977356339</c:v>
                </c:pt>
                <c:pt idx="124">
                  <c:v>627.37788069807198</c:v>
                </c:pt>
                <c:pt idx="125">
                  <c:v>732.11879481201731</c:v>
                </c:pt>
                <c:pt idx="126">
                  <c:v>662.53208556733966</c:v>
                </c:pt>
                <c:pt idx="127">
                  <c:v>788.72231879457854</c:v>
                </c:pt>
                <c:pt idx="128">
                  <c:v>794.94283700239896</c:v>
                </c:pt>
                <c:pt idx="129">
                  <c:v>547.90678871044429</c:v>
                </c:pt>
                <c:pt idx="130">
                  <c:v>484.88484513808726</c:v>
                </c:pt>
                <c:pt idx="131">
                  <c:v>463.33106018488871</c:v>
                </c:pt>
                <c:pt idx="132">
                  <c:v>577.06160119608523</c:v>
                </c:pt>
                <c:pt idx="133">
                  <c:v>520.70136965555616</c:v>
                </c:pt>
                <c:pt idx="134">
                  <c:v>517.2584245913996</c:v>
                </c:pt>
                <c:pt idx="135">
                  <c:v>599.26014771328903</c:v>
                </c:pt>
                <c:pt idx="136">
                  <c:v>739.47041586319233</c:v>
                </c:pt>
                <c:pt idx="137">
                  <c:v>821.41213270205492</c:v>
                </c:pt>
                <c:pt idx="138">
                  <c:v>751.64107704717867</c:v>
                </c:pt>
                <c:pt idx="139">
                  <c:v>896.35690704283775</c:v>
                </c:pt>
                <c:pt idx="140">
                  <c:v>853.62966329335893</c:v>
                </c:pt>
                <c:pt idx="141">
                  <c:v>600.76295221782004</c:v>
                </c:pt>
                <c:pt idx="142">
                  <c:v>553.41589197402823</c:v>
                </c:pt>
                <c:pt idx="143">
                  <c:v>495.56806750069825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3-47DF-AC93-555BAB42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Winter''s Exponential'!$D$4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Winter''s Exponential'!$D$7:$D$150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D-4066-A49A-8FA0D10DA620}"/>
            </c:ext>
          </c:extLst>
        </c:ser>
        <c:ser>
          <c:idx val="1"/>
          <c:order val="1"/>
          <c:tx>
            <c:strRef>
              <c:f>'Holt Winter''s Exponential'!$H$4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82348747687797E-2"/>
                  <c:y val="-0.21432815689705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 Winter''s Exponential'!$H$7:$H$150</c:f>
              <c:numCache>
                <c:formatCode>_ * #,##0.00_ ;_ * \-#,##0.00_ ;_ * "-"??_ ;_ @_ </c:formatCode>
                <c:ptCount val="144"/>
                <c:pt idx="0">
                  <c:v>158.9128158295282</c:v>
                </c:pt>
                <c:pt idx="1">
                  <c:v>142.6680867423911</c:v>
                </c:pt>
                <c:pt idx="2">
                  <c:v>161.26613429656487</c:v>
                </c:pt>
                <c:pt idx="3">
                  <c:v>182.10740056552544</c:v>
                </c:pt>
                <c:pt idx="4">
                  <c:v>203.87989060824273</c:v>
                </c:pt>
                <c:pt idx="5">
                  <c:v>202.12140261545565</c:v>
                </c:pt>
                <c:pt idx="6">
                  <c:v>196.57158352131478</c:v>
                </c:pt>
                <c:pt idx="7">
                  <c:v>204.8060667116147</c:v>
                </c:pt>
                <c:pt idx="8">
                  <c:v>213.59642809217596</c:v>
                </c:pt>
                <c:pt idx="9">
                  <c:v>174.61483885002434</c:v>
                </c:pt>
                <c:pt idx="10">
                  <c:v>157.81052237413758</c:v>
                </c:pt>
                <c:pt idx="11">
                  <c:v>140.11862379929883</c:v>
                </c:pt>
                <c:pt idx="12">
                  <c:v>168.06113775251566</c:v>
                </c:pt>
                <c:pt idx="13">
                  <c:v>147.74025667836599</c:v>
                </c:pt>
                <c:pt idx="14">
                  <c:v>171.05661065738153</c:v>
                </c:pt>
                <c:pt idx="15">
                  <c:v>194.65090395384306</c:v>
                </c:pt>
                <c:pt idx="16">
                  <c:v>212.34852510003438</c:v>
                </c:pt>
                <c:pt idx="17">
                  <c:v>210.13845729842546</c:v>
                </c:pt>
                <c:pt idx="18">
                  <c:v>214.67112862649779</c:v>
                </c:pt>
                <c:pt idx="19">
                  <c:v>235.2442727844149</c:v>
                </c:pt>
                <c:pt idx="20">
                  <c:v>243.92049786731954</c:v>
                </c:pt>
                <c:pt idx="21">
                  <c:v>203.32192754752236</c:v>
                </c:pt>
                <c:pt idx="22">
                  <c:v>176.35823217715466</c:v>
                </c:pt>
                <c:pt idx="23">
                  <c:v>154.97715853837286</c:v>
                </c:pt>
                <c:pt idx="24">
                  <c:v>197.06043275539895</c:v>
                </c:pt>
                <c:pt idx="25">
                  <c:v>185.20975716382935</c:v>
                </c:pt>
                <c:pt idx="26">
                  <c:v>203.18341764240859</c:v>
                </c:pt>
                <c:pt idx="27">
                  <c:v>244.96834020988615</c:v>
                </c:pt>
                <c:pt idx="28">
                  <c:v>255.85285557436549</c:v>
                </c:pt>
                <c:pt idx="29">
                  <c:v>285.40903166468723</c:v>
                </c:pt>
                <c:pt idx="30">
                  <c:v>258.35910913572786</c:v>
                </c:pt>
                <c:pt idx="31">
                  <c:v>276.03519230911263</c:v>
                </c:pt>
                <c:pt idx="32">
                  <c:v>285.34785534727285</c:v>
                </c:pt>
                <c:pt idx="33">
                  <c:v>236.80096968957477</c:v>
                </c:pt>
                <c:pt idx="34">
                  <c:v>212.42472724271511</c:v>
                </c:pt>
                <c:pt idx="35">
                  <c:v>196.00015171115129</c:v>
                </c:pt>
                <c:pt idx="36">
                  <c:v>233.93541594440049</c:v>
                </c:pt>
                <c:pt idx="37">
                  <c:v>217.32091682366041</c:v>
                </c:pt>
                <c:pt idx="38">
                  <c:v>241.88208142550073</c:v>
                </c:pt>
                <c:pt idx="39">
                  <c:v>267.5620603136569</c:v>
                </c:pt>
                <c:pt idx="40">
                  <c:v>283.34827669823181</c:v>
                </c:pt>
                <c:pt idx="41">
                  <c:v>304.48879770096153</c:v>
                </c:pt>
                <c:pt idx="42">
                  <c:v>310.82378066137625</c:v>
                </c:pt>
                <c:pt idx="43">
                  <c:v>320.34258140179736</c:v>
                </c:pt>
                <c:pt idx="44">
                  <c:v>343.45376743296993</c:v>
                </c:pt>
                <c:pt idx="45">
                  <c:v>271.06722403212689</c:v>
                </c:pt>
                <c:pt idx="46">
                  <c:v>248.46175815835252</c:v>
                </c:pt>
                <c:pt idx="47">
                  <c:v>231.76109246504544</c:v>
                </c:pt>
                <c:pt idx="48">
                  <c:v>272.70315478476493</c:v>
                </c:pt>
                <c:pt idx="49">
                  <c:v>250.81709667295141</c:v>
                </c:pt>
                <c:pt idx="50">
                  <c:v>263.98429646732393</c:v>
                </c:pt>
                <c:pt idx="51">
                  <c:v>324.66940201195803</c:v>
                </c:pt>
                <c:pt idx="52">
                  <c:v>363.35048619782424</c:v>
                </c:pt>
                <c:pt idx="53">
                  <c:v>383.4631282623954</c:v>
                </c:pt>
                <c:pt idx="54">
                  <c:v>349.17507123352544</c:v>
                </c:pt>
                <c:pt idx="55">
                  <c:v>367.95517411460804</c:v>
                </c:pt>
                <c:pt idx="56">
                  <c:v>385.43995068559457</c:v>
                </c:pt>
                <c:pt idx="57">
                  <c:v>308.0532910785131</c:v>
                </c:pt>
                <c:pt idx="58">
                  <c:v>274.21621098079567</c:v>
                </c:pt>
                <c:pt idx="59">
                  <c:v>243.71749665007627</c:v>
                </c:pt>
                <c:pt idx="60">
                  <c:v>281.34122968488106</c:v>
                </c:pt>
                <c:pt idx="61">
                  <c:v>261.24994560961125</c:v>
                </c:pt>
                <c:pt idx="62">
                  <c:v>254.48978432472342</c:v>
                </c:pt>
                <c:pt idx="63">
                  <c:v>323.30538095156533</c:v>
                </c:pt>
                <c:pt idx="64">
                  <c:v>351.91103154028684</c:v>
                </c:pt>
                <c:pt idx="65">
                  <c:v>389.84987049214055</c:v>
                </c:pt>
                <c:pt idx="66">
                  <c:v>376.80738220336684</c:v>
                </c:pt>
                <c:pt idx="67">
                  <c:v>418.5431362913389</c:v>
                </c:pt>
                <c:pt idx="68">
                  <c:v>416.57515854914953</c:v>
                </c:pt>
                <c:pt idx="69">
                  <c:v>335.29116679976306</c:v>
                </c:pt>
                <c:pt idx="70">
                  <c:v>297.75223454865193</c:v>
                </c:pt>
                <c:pt idx="71">
                  <c:v>273.77152080600217</c:v>
                </c:pt>
                <c:pt idx="72">
                  <c:v>320.68308690804014</c:v>
                </c:pt>
                <c:pt idx="73">
                  <c:v>308.12195863381402</c:v>
                </c:pt>
                <c:pt idx="74">
                  <c:v>313.55881173760082</c:v>
                </c:pt>
                <c:pt idx="75">
                  <c:v>369.48719225493124</c:v>
                </c:pt>
                <c:pt idx="76">
                  <c:v>414.27939813100238</c:v>
                </c:pt>
                <c:pt idx="77">
                  <c:v>451.0494917279475</c:v>
                </c:pt>
                <c:pt idx="78">
                  <c:v>446.80614064102332</c:v>
                </c:pt>
                <c:pt idx="79">
                  <c:v>503.94290887126562</c:v>
                </c:pt>
                <c:pt idx="80">
                  <c:v>493.53994124405568</c:v>
                </c:pt>
                <c:pt idx="81">
                  <c:v>403.15551411635386</c:v>
                </c:pt>
                <c:pt idx="82">
                  <c:v>354.9573511501024</c:v>
                </c:pt>
                <c:pt idx="83">
                  <c:v>319.90360180581587</c:v>
                </c:pt>
                <c:pt idx="84">
                  <c:v>386.51059110514399</c:v>
                </c:pt>
                <c:pt idx="85">
                  <c:v>362.62694595735411</c:v>
                </c:pt>
                <c:pt idx="86">
                  <c:v>370.85837114744959</c:v>
                </c:pt>
                <c:pt idx="87">
                  <c:v>438.67277231050178</c:v>
                </c:pt>
                <c:pt idx="88">
                  <c:v>482.00146590167657</c:v>
                </c:pt>
                <c:pt idx="89">
                  <c:v>530.23108025992519</c:v>
                </c:pt>
                <c:pt idx="90">
                  <c:v>529.15824452961772</c:v>
                </c:pt>
                <c:pt idx="91">
                  <c:v>573.80903689570141</c:v>
                </c:pt>
                <c:pt idx="92">
                  <c:v>572.919854667133</c:v>
                </c:pt>
                <c:pt idx="93">
                  <c:v>460.24099155735979</c:v>
                </c:pt>
                <c:pt idx="94">
                  <c:v>396.84985473026933</c:v>
                </c:pt>
                <c:pt idx="95">
                  <c:v>365.07001373628452</c:v>
                </c:pt>
                <c:pt idx="96">
                  <c:v>425.55037759212405</c:v>
                </c:pt>
                <c:pt idx="97">
                  <c:v>402.11126740710716</c:v>
                </c:pt>
                <c:pt idx="98">
                  <c:v>403.1111945002138</c:v>
                </c:pt>
                <c:pt idx="99">
                  <c:v>490.9880770312065</c:v>
                </c:pt>
                <c:pt idx="100">
                  <c:v>535.52501802414531</c:v>
                </c:pt>
                <c:pt idx="101">
                  <c:v>591.73734455443241</c:v>
                </c:pt>
                <c:pt idx="102">
                  <c:v>595.35430377620048</c:v>
                </c:pt>
                <c:pt idx="103">
                  <c:v>646.46447647903767</c:v>
                </c:pt>
                <c:pt idx="104">
                  <c:v>658.26575823714211</c:v>
                </c:pt>
                <c:pt idx="105">
                  <c:v>524.8839558219945</c:v>
                </c:pt>
                <c:pt idx="106">
                  <c:v>448.74611826884399</c:v>
                </c:pt>
                <c:pt idx="107">
                  <c:v>411.96842642118753</c:v>
                </c:pt>
                <c:pt idx="108">
                  <c:v>467.59407585757009</c:v>
                </c:pt>
                <c:pt idx="109">
                  <c:v>434.59133382107558</c:v>
                </c:pt>
                <c:pt idx="110">
                  <c:v>426.57588666729185</c:v>
                </c:pt>
                <c:pt idx="111">
                  <c:v>501.8968665595151</c:v>
                </c:pt>
                <c:pt idx="112">
                  <c:v>535.938260368432</c:v>
                </c:pt>
                <c:pt idx="113">
                  <c:v>604.99652446950063</c:v>
                </c:pt>
                <c:pt idx="114">
                  <c:v>612.39990778215906</c:v>
                </c:pt>
                <c:pt idx="115">
                  <c:v>681.11355562365577</c:v>
                </c:pt>
                <c:pt idx="116">
                  <c:v>709.11251471644812</c:v>
                </c:pt>
                <c:pt idx="117">
                  <c:v>530.45384089374352</c:v>
                </c:pt>
                <c:pt idx="118">
                  <c:v>461.9368952062415</c:v>
                </c:pt>
                <c:pt idx="119">
                  <c:v>419.56885293427456</c:v>
                </c:pt>
                <c:pt idx="120">
                  <c:v>469.07317896908779</c:v>
                </c:pt>
                <c:pt idx="121">
                  <c:v>459.13077709729225</c:v>
                </c:pt>
                <c:pt idx="122">
                  <c:v>457.07705035971429</c:v>
                </c:pt>
                <c:pt idx="123">
                  <c:v>560.86683882010914</c:v>
                </c:pt>
                <c:pt idx="124">
                  <c:v>607.66943640876002</c:v>
                </c:pt>
                <c:pt idx="125">
                  <c:v>699.61751882683018</c:v>
                </c:pt>
                <c:pt idx="126">
                  <c:v>667.83397222833582</c:v>
                </c:pt>
                <c:pt idx="127">
                  <c:v>759.08786366930633</c:v>
                </c:pt>
                <c:pt idx="128">
                  <c:v>785.10583514383006</c:v>
                </c:pt>
                <c:pt idx="129">
                  <c:v>604.75662276338721</c:v>
                </c:pt>
                <c:pt idx="130">
                  <c:v>524.16289986258573</c:v>
                </c:pt>
                <c:pt idx="131">
                  <c:v>487.86080838905485</c:v>
                </c:pt>
                <c:pt idx="132">
                  <c:v>561.50486596184487</c:v>
                </c:pt>
                <c:pt idx="133">
                  <c:v>532.40291568887494</c:v>
                </c:pt>
                <c:pt idx="134">
                  <c:v>522.58131815983518</c:v>
                </c:pt>
                <c:pt idx="135">
                  <c:v>584.67502462287814</c:v>
                </c:pt>
                <c:pt idx="136">
                  <c:v>699.28650924808289</c:v>
                </c:pt>
                <c:pt idx="137">
                  <c:v>788.77971565807729</c:v>
                </c:pt>
                <c:pt idx="138">
                  <c:v>754.27795200539686</c:v>
                </c:pt>
                <c:pt idx="139">
                  <c:v>863.22768822140154</c:v>
                </c:pt>
                <c:pt idx="140">
                  <c:v>852.24543448102406</c:v>
                </c:pt>
                <c:pt idx="141">
                  <c:v>663.83500670425133</c:v>
                </c:pt>
                <c:pt idx="142">
                  <c:v>590.21005070542753</c:v>
                </c:pt>
                <c:pt idx="143">
                  <c:v>529.70180599863716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D-4066-A49A-8FA0D10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21616"/>
        <c:axId val="396721944"/>
      </c:lineChart>
      <c:catAx>
        <c:axId val="3967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944"/>
        <c:crosses val="autoZero"/>
        <c:auto val="1"/>
        <c:lblAlgn val="ctr"/>
        <c:lblOffset val="100"/>
        <c:noMultiLvlLbl val="0"/>
      </c:catAx>
      <c:valAx>
        <c:axId val="3967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Tractor Sales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6-4861-9A37-FE941BDA991F}"/>
              </c:ext>
            </c:extLst>
          </c:dPt>
          <c:val>
            <c:numRef>
              <c:f>'Double Exponential Smoothing'!$C$6:$C$149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6-4861-9A37-FE941BDA991F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880014675776E-2"/>
                  <c:y val="-0.19138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Smoothing'!$F$6:$F$149</c:f>
              <c:numCache>
                <c:formatCode>_ * #,##0.00_ ;_ * \-#,##0.00_ ;_ * "-"??_ ;_ @_ </c:formatCode>
                <c:ptCount val="144"/>
                <c:pt idx="0">
                  <c:v>157.33942161339425</c:v>
                </c:pt>
                <c:pt idx="1">
                  <c:v>140.47375095933285</c:v>
                </c:pt>
                <c:pt idx="2">
                  <c:v>158.88010571442965</c:v>
                </c:pt>
                <c:pt idx="3">
                  <c:v>191.34373289110258</c:v>
                </c:pt>
                <c:pt idx="4">
                  <c:v>204.34588484704636</c:v>
                </c:pt>
                <c:pt idx="5">
                  <c:v>205.94436233050914</c:v>
                </c:pt>
                <c:pt idx="6">
                  <c:v>187.38855094059534</c:v>
                </c:pt>
                <c:pt idx="7">
                  <c:v>209.93623118224653</c:v>
                </c:pt>
                <c:pt idx="8">
                  <c:v>208.18527328370459</c:v>
                </c:pt>
                <c:pt idx="9">
                  <c:v>164.29572009429265</c:v>
                </c:pt>
                <c:pt idx="10">
                  <c:v>143.10930964849791</c:v>
                </c:pt>
                <c:pt idx="11">
                  <c:v>132.83831488100995</c:v>
                </c:pt>
                <c:pt idx="12">
                  <c:v>168.3119205434256</c:v>
                </c:pt>
                <c:pt idx="13">
                  <c:v>142.35294481196127</c:v>
                </c:pt>
                <c:pt idx="14">
                  <c:v>171.51540610137909</c:v>
                </c:pt>
                <c:pt idx="15">
                  <c:v>204.20253666872824</c:v>
                </c:pt>
                <c:pt idx="16">
                  <c:v>213.09181104171947</c:v>
                </c:pt>
                <c:pt idx="17">
                  <c:v>212.44213521306199</c:v>
                </c:pt>
                <c:pt idx="18">
                  <c:v>209.77865949602119</c:v>
                </c:pt>
                <c:pt idx="19">
                  <c:v>244.09346560381925</c:v>
                </c:pt>
                <c:pt idx="20">
                  <c:v>240.45476824333312</c:v>
                </c:pt>
                <c:pt idx="21">
                  <c:v>192.20532467933501</c:v>
                </c:pt>
                <c:pt idx="22">
                  <c:v>159.07735328911599</c:v>
                </c:pt>
                <c:pt idx="23">
                  <c:v>145.22193653906385</c:v>
                </c:pt>
                <c:pt idx="24">
                  <c:v>202.05276561084889</c:v>
                </c:pt>
                <c:pt idx="25">
                  <c:v>182.85527023533481</c:v>
                </c:pt>
                <c:pt idx="26">
                  <c:v>203.32414225812488</c:v>
                </c:pt>
                <c:pt idx="27">
                  <c:v>260.11043893741402</c:v>
                </c:pt>
                <c:pt idx="28">
                  <c:v>255.87235635699977</c:v>
                </c:pt>
                <c:pt idx="29">
                  <c:v>298.52737072358195</c:v>
                </c:pt>
                <c:pt idx="30">
                  <c:v>244.85772671761359</c:v>
                </c:pt>
                <c:pt idx="31">
                  <c:v>283.30113746547363</c:v>
                </c:pt>
                <c:pt idx="32">
                  <c:v>280.7384130329678</c:v>
                </c:pt>
                <c:pt idx="33">
                  <c:v>223.32358317123391</c:v>
                </c:pt>
                <c:pt idx="34">
                  <c:v>194.91806148645156</c:v>
                </c:pt>
                <c:pt idx="35">
                  <c:v>188.35641322279864</c:v>
                </c:pt>
                <c:pt idx="36">
                  <c:v>237.31375447774764</c:v>
                </c:pt>
                <c:pt idx="37">
                  <c:v>213.75847298028771</c:v>
                </c:pt>
                <c:pt idx="38">
                  <c:v>243.27882216330431</c:v>
                </c:pt>
                <c:pt idx="39">
                  <c:v>277.9073042982929</c:v>
                </c:pt>
                <c:pt idx="40">
                  <c:v>283.97611749475021</c:v>
                </c:pt>
                <c:pt idx="41">
                  <c:v>314.5790601936755</c:v>
                </c:pt>
                <c:pt idx="42">
                  <c:v>307.64961269066595</c:v>
                </c:pt>
                <c:pt idx="43">
                  <c:v>326.4484630648796</c:v>
                </c:pt>
                <c:pt idx="44">
                  <c:v>344.17937384394043</c:v>
                </c:pt>
                <c:pt idx="45">
                  <c:v>249.92754952619413</c:v>
                </c:pt>
                <c:pt idx="46">
                  <c:v>231.33867561046623</c:v>
                </c:pt>
                <c:pt idx="47">
                  <c:v>222.72943789998652</c:v>
                </c:pt>
                <c:pt idx="48">
                  <c:v>278.05876912765035</c:v>
                </c:pt>
                <c:pt idx="49">
                  <c:v>244.46427464502779</c:v>
                </c:pt>
                <c:pt idx="50">
                  <c:v>262.76235062500513</c:v>
                </c:pt>
                <c:pt idx="51">
                  <c:v>344.47191689076902</c:v>
                </c:pt>
                <c:pt idx="52">
                  <c:v>374.21093373294832</c:v>
                </c:pt>
                <c:pt idx="53">
                  <c:v>394.48979566015601</c:v>
                </c:pt>
                <c:pt idx="54">
                  <c:v>334.83672368622933</c:v>
                </c:pt>
                <c:pt idx="55">
                  <c:v>373.88973027991398</c:v>
                </c:pt>
                <c:pt idx="56">
                  <c:v>384.76724715277095</c:v>
                </c:pt>
                <c:pt idx="57">
                  <c:v>284.16271021614921</c:v>
                </c:pt>
                <c:pt idx="58">
                  <c:v>253.43573989781476</c:v>
                </c:pt>
                <c:pt idx="59">
                  <c:v>228.57066661493727</c:v>
                </c:pt>
                <c:pt idx="60">
                  <c:v>285.1868630166307</c:v>
                </c:pt>
                <c:pt idx="61">
                  <c:v>253.9143038030229</c:v>
                </c:pt>
                <c:pt idx="62">
                  <c:v>247.35556107980551</c:v>
                </c:pt>
                <c:pt idx="63">
                  <c:v>343.69061427148091</c:v>
                </c:pt>
                <c:pt idx="64">
                  <c:v>360.11099409843183</c:v>
                </c:pt>
                <c:pt idx="65">
                  <c:v>405.63123238776257</c:v>
                </c:pt>
                <c:pt idx="66">
                  <c:v>370.49207978985345</c:v>
                </c:pt>
                <c:pt idx="67">
                  <c:v>433.75127150277615</c:v>
                </c:pt>
                <c:pt idx="68">
                  <c:v>411.74006304069735</c:v>
                </c:pt>
                <c:pt idx="69">
                  <c:v>309.93866477071845</c:v>
                </c:pt>
                <c:pt idx="70">
                  <c:v>275.14730854784187</c:v>
                </c:pt>
                <c:pt idx="71">
                  <c:v>260.64809526177635</c:v>
                </c:pt>
                <c:pt idx="72">
                  <c:v>327.41722727655315</c:v>
                </c:pt>
                <c:pt idx="73">
                  <c:v>304.4070488997931</c:v>
                </c:pt>
                <c:pt idx="74">
                  <c:v>310.75025971790637</c:v>
                </c:pt>
                <c:pt idx="75">
                  <c:v>387.06469132732059</c:v>
                </c:pt>
                <c:pt idx="76">
                  <c:v>427.24024111836843</c:v>
                </c:pt>
                <c:pt idx="77">
                  <c:v>467.29611081193474</c:v>
                </c:pt>
                <c:pt idx="78">
                  <c:v>443.75024433913848</c:v>
                </c:pt>
                <c:pt idx="79">
                  <c:v>524.85092953566982</c:v>
                </c:pt>
                <c:pt idx="80">
                  <c:v>487.19612264606781</c:v>
                </c:pt>
                <c:pt idx="81">
                  <c:v>374.91990480925898</c:v>
                </c:pt>
                <c:pt idx="82">
                  <c:v>328.14100337945445</c:v>
                </c:pt>
                <c:pt idx="83">
                  <c:v>302.24557439323752</c:v>
                </c:pt>
                <c:pt idx="84">
                  <c:v>398.63581893033637</c:v>
                </c:pt>
                <c:pt idx="85">
                  <c:v>355.71726516130752</c:v>
                </c:pt>
                <c:pt idx="86">
                  <c:v>369.06236900211223</c:v>
                </c:pt>
                <c:pt idx="87">
                  <c:v>459.58532306378248</c:v>
                </c:pt>
                <c:pt idx="88">
                  <c:v>495.85688960097588</c:v>
                </c:pt>
                <c:pt idx="89">
                  <c:v>549.93437860076585</c:v>
                </c:pt>
                <c:pt idx="90">
                  <c:v>528.41094306306661</c:v>
                </c:pt>
                <c:pt idx="91">
                  <c:v>590.52601441684953</c:v>
                </c:pt>
                <c:pt idx="92">
                  <c:v>569.84936740393141</c:v>
                </c:pt>
                <c:pt idx="93">
                  <c:v>424.20518592320974</c:v>
                </c:pt>
                <c:pt idx="94">
                  <c:v>364.64673980824557</c:v>
                </c:pt>
                <c:pt idx="95">
                  <c:v>346.23766058873724</c:v>
                </c:pt>
                <c:pt idx="96">
                  <c:v>436.03864320016038</c:v>
                </c:pt>
                <c:pt idx="97">
                  <c:v>394.07480085902876</c:v>
                </c:pt>
                <c:pt idx="98">
                  <c:v>399.4095796871905</c:v>
                </c:pt>
                <c:pt idx="99">
                  <c:v>517.30681153421983</c:v>
                </c:pt>
                <c:pt idx="100">
                  <c:v>551.35866759334726</c:v>
                </c:pt>
                <c:pt idx="101">
                  <c:v>614.13030298031856</c:v>
                </c:pt>
                <c:pt idx="102">
                  <c:v>597.29110802807054</c:v>
                </c:pt>
                <c:pt idx="103">
                  <c:v>665.47748219806385</c:v>
                </c:pt>
                <c:pt idx="104">
                  <c:v>660.42515391821246</c:v>
                </c:pt>
                <c:pt idx="105">
                  <c:v>482.6588957283239</c:v>
                </c:pt>
                <c:pt idx="106">
                  <c:v>412.01984712549068</c:v>
                </c:pt>
                <c:pt idx="107">
                  <c:v>389.78329513903043</c:v>
                </c:pt>
                <c:pt idx="108">
                  <c:v>476.25629341190097</c:v>
                </c:pt>
                <c:pt idx="109">
                  <c:v>422.16606034011676</c:v>
                </c:pt>
                <c:pt idx="110">
                  <c:v>419.64428767902206</c:v>
                </c:pt>
                <c:pt idx="111">
                  <c:v>522.40429293515172</c:v>
                </c:pt>
                <c:pt idx="112">
                  <c:v>547.99466375192412</c:v>
                </c:pt>
                <c:pt idx="113">
                  <c:v>629.57089844734753</c:v>
                </c:pt>
                <c:pt idx="114">
                  <c:v>616.67333241188567</c:v>
                </c:pt>
                <c:pt idx="115">
                  <c:v>705.62197793778716</c:v>
                </c:pt>
                <c:pt idx="116">
                  <c:v>718.4835438200879</c:v>
                </c:pt>
                <c:pt idx="117">
                  <c:v>474.12425228068008</c:v>
                </c:pt>
                <c:pt idx="118">
                  <c:v>426.56523174702471</c:v>
                </c:pt>
                <c:pt idx="119">
                  <c:v>393.81580822964457</c:v>
                </c:pt>
                <c:pt idx="120">
                  <c:v>476.66631300738862</c:v>
                </c:pt>
                <c:pt idx="121">
                  <c:v>452.31326519267094</c:v>
                </c:pt>
                <c:pt idx="122">
                  <c:v>454.51395281705823</c:v>
                </c:pt>
                <c:pt idx="123">
                  <c:v>590.33836977356339</c:v>
                </c:pt>
                <c:pt idx="124">
                  <c:v>627.37788069807198</c:v>
                </c:pt>
                <c:pt idx="125">
                  <c:v>732.11879481201731</c:v>
                </c:pt>
                <c:pt idx="126">
                  <c:v>662.53208556733966</c:v>
                </c:pt>
                <c:pt idx="127">
                  <c:v>788.72231879457854</c:v>
                </c:pt>
                <c:pt idx="128">
                  <c:v>794.94283700239896</c:v>
                </c:pt>
                <c:pt idx="129">
                  <c:v>547.90678871044429</c:v>
                </c:pt>
                <c:pt idx="130">
                  <c:v>484.88484513808726</c:v>
                </c:pt>
                <c:pt idx="131">
                  <c:v>463.33106018488871</c:v>
                </c:pt>
                <c:pt idx="132">
                  <c:v>577.06160119608523</c:v>
                </c:pt>
                <c:pt idx="133">
                  <c:v>520.70136965555616</c:v>
                </c:pt>
                <c:pt idx="134">
                  <c:v>517.2584245913996</c:v>
                </c:pt>
                <c:pt idx="135">
                  <c:v>599.26014771328903</c:v>
                </c:pt>
                <c:pt idx="136">
                  <c:v>739.47041586319233</c:v>
                </c:pt>
                <c:pt idx="137">
                  <c:v>821.41213270205492</c:v>
                </c:pt>
                <c:pt idx="138">
                  <c:v>751.64107704717867</c:v>
                </c:pt>
                <c:pt idx="139">
                  <c:v>896.35690704283775</c:v>
                </c:pt>
                <c:pt idx="140">
                  <c:v>853.62966329335893</c:v>
                </c:pt>
                <c:pt idx="141">
                  <c:v>600.76295221782004</c:v>
                </c:pt>
                <c:pt idx="142">
                  <c:v>553.41589197402823</c:v>
                </c:pt>
                <c:pt idx="143">
                  <c:v>495.56806750069825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6-4861-9A37-FE941BDA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customXml" Target="../ink/ink3.xml"/><Relationship Id="rId1" Type="http://schemas.openxmlformats.org/officeDocument/2006/relationships/chart" Target="../charts/chart3.xml"/><Relationship Id="rId6" Type="http://schemas.openxmlformats.org/officeDocument/2006/relationships/customXml" Target="../ink/ink5.xml"/><Relationship Id="rId5" Type="http://schemas.openxmlformats.org/officeDocument/2006/relationships/image" Target="../media/image7.png"/><Relationship Id="rId4" Type="http://schemas.openxmlformats.org/officeDocument/2006/relationships/customXml" Target="../ink/ink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ustomXml" Target="../ink/ink6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12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</xdr:row>
      <xdr:rowOff>10583</xdr:rowOff>
    </xdr:from>
    <xdr:to>
      <xdr:col>19</xdr:col>
      <xdr:colOff>264584</xdr:colOff>
      <xdr:row>13</xdr:row>
      <xdr:rowOff>72495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45AC5-5548-41A0-AEDF-CD1065F9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340607</xdr:colOff>
      <xdr:row>14</xdr:row>
      <xdr:rowOff>38073</xdr:rowOff>
    </xdr:from>
    <xdr:to>
      <xdr:col>13</xdr:col>
      <xdr:colOff>1939</xdr:colOff>
      <xdr:row>28</xdr:row>
      <xdr:rowOff>114273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E072E-7680-4F64-B28B-C8DD0178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307970</xdr:colOff>
      <xdr:row>14</xdr:row>
      <xdr:rowOff>84960</xdr:rowOff>
    </xdr:from>
    <xdr:to>
      <xdr:col>21</xdr:col>
      <xdr:colOff>107724</xdr:colOff>
      <xdr:row>27</xdr:row>
      <xdr:rowOff>10652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FF32115B-3F40-477A-A90C-AD9220B99E4B}"/>
                </a:ext>
              </a:extLst>
            </xdr14:cNvPr>
            <xdr14:cNvContentPartPr/>
          </xdr14:nvContentPartPr>
          <xdr14:nvPr macro=""/>
          <xdr14:xfrm>
            <a:off x="9725646" y="2714397"/>
            <a:ext cx="4025634" cy="2367311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FF32115B-3F40-477A-A90C-AD9220B99E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717006" y="2705757"/>
              <a:ext cx="4043274" cy="2384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57946</xdr:colOff>
      <xdr:row>20</xdr:row>
      <xdr:rowOff>164422</xdr:rowOff>
    </xdr:from>
    <xdr:to>
      <xdr:col>7</xdr:col>
      <xdr:colOff>108346</xdr:colOff>
      <xdr:row>21</xdr:row>
      <xdr:rowOff>25925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7EB186E9-06C2-4997-AA95-C2153A372312}"/>
                </a:ext>
              </a:extLst>
            </xdr14:cNvPr>
            <xdr14:cNvContentPartPr/>
          </xdr14:nvContentPartPr>
          <xdr14:nvPr macro=""/>
          <xdr14:xfrm>
            <a:off x="6027840" y="3920760"/>
            <a:ext cx="50400" cy="493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7EB186E9-06C2-4997-AA95-C2153A37231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18840" y="3912120"/>
              <a:ext cx="68040" cy="66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16934</xdr:colOff>
      <xdr:row>2</xdr:row>
      <xdr:rowOff>187854</xdr:rowOff>
    </xdr:from>
    <xdr:to>
      <xdr:col>15</xdr:col>
      <xdr:colOff>265642</xdr:colOff>
      <xdr:row>17</xdr:row>
      <xdr:rowOff>73554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D735-4BF7-4DD2-B2CD-E3C6F81C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298087</xdr:colOff>
      <xdr:row>11</xdr:row>
      <xdr:rowOff>108420</xdr:rowOff>
    </xdr:from>
    <xdr:to>
      <xdr:col>8</xdr:col>
      <xdr:colOff>309967</xdr:colOff>
      <xdr:row>11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14:cNvPr>
            <xdr14:cNvContentPartPr/>
          </xdr14:nvContentPartPr>
          <xdr14:nvPr macro=""/>
          <xdr14:xfrm>
            <a:off x="8658920" y="2203920"/>
            <a:ext cx="11880" cy="8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3E2675A-F37F-4B5C-A453-1C4A4558F36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49920" y="2195280"/>
              <a:ext cx="29520" cy="2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288367</xdr:colOff>
      <xdr:row>12</xdr:row>
      <xdr:rowOff>81000</xdr:rowOff>
    </xdr:from>
    <xdr:to>
      <xdr:col>8</xdr:col>
      <xdr:colOff>313567</xdr:colOff>
      <xdr:row>12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14:cNvPr>
            <xdr14:cNvContentPartPr/>
          </xdr14:nvContentPartPr>
          <xdr14:nvPr macro=""/>
          <xdr14:xfrm>
            <a:off x="8649200" y="2367000"/>
            <a:ext cx="25200" cy="52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35181FC-B0B2-463E-A730-F58B92EB15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640560" y="2358360"/>
              <a:ext cx="42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301093</xdr:colOff>
      <xdr:row>21</xdr:row>
      <xdr:rowOff>148500</xdr:rowOff>
    </xdr:from>
    <xdr:to>
      <xdr:col>8</xdr:col>
      <xdr:colOff>303253</xdr:colOff>
      <xdr:row>21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14:cNvPr>
            <xdr14:cNvContentPartPr/>
          </xdr14:nvContentPartPr>
          <xdr14:nvPr macro=""/>
          <xdr14:xfrm>
            <a:off x="8386760" y="4149000"/>
            <a:ext cx="2160" cy="27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9974C23-396D-49A5-ACE3-107AD7B242A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78120" y="4140360"/>
              <a:ext cx="1980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158220</xdr:rowOff>
    </xdr:from>
    <xdr:to>
      <xdr:col>18</xdr:col>
      <xdr:colOff>151341</xdr:colOff>
      <xdr:row>19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2654A-A19C-4470-8B63-E88C9C6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455084</xdr:colOff>
      <xdr:row>4</xdr:row>
      <xdr:rowOff>158750</xdr:rowOff>
    </xdr:from>
    <xdr:to>
      <xdr:col>13</xdr:col>
      <xdr:colOff>455084</xdr:colOff>
      <xdr:row>19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64E32D-E86B-462B-A102-A057A8B1D8CF}"/>
            </a:ext>
          </a:extLst>
        </xdr:cNvPr>
        <xdr:cNvCxnSpPr/>
      </xdr:nvCxnSpPr>
      <xdr:spPr>
        <a:xfrm>
          <a:off x="11927417" y="920750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354000</xdr:colOff>
      <xdr:row>13</xdr:row>
      <xdr:rowOff>102900</xdr:rowOff>
    </xdr:from>
    <xdr:to>
      <xdr:col>9</xdr:col>
      <xdr:colOff>381000</xdr:colOff>
      <xdr:row>13</xdr:row>
      <xdr:rowOff>121260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14:cNvPr>
            <xdr14:cNvContentPartPr/>
          </xdr14:nvContentPartPr>
          <xdr14:nvPr macro=""/>
          <xdr14:xfrm>
            <a:off x="9371000" y="2579400"/>
            <a:ext cx="27000" cy="18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FD266B39-F320-4E73-81BB-636FBA17C72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362360" y="2570400"/>
              <a:ext cx="4464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157162</xdr:rowOff>
    </xdr:from>
    <xdr:to>
      <xdr:col>24</xdr:col>
      <xdr:colOff>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4F2D4-25C0-414B-BC02-40BE01D6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24</xdr:col>
      <xdr:colOff>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988E1-3530-4272-855F-D567D2EF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41479</xdr:colOff>
      <xdr:row>4</xdr:row>
      <xdr:rowOff>105600</xdr:rowOff>
    </xdr:from>
    <xdr:to>
      <xdr:col>12</xdr:col>
      <xdr:colOff>71719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28BAEE70-FA14-41B5-9600-482EDB0F106E}"/>
                </a:ext>
              </a:extLst>
            </xdr14:cNvPr>
            <xdr14:cNvContentPartPr/>
          </xdr14:nvContentPartPr>
          <xdr14:nvPr macro=""/>
          <xdr14:xfrm>
            <a:off x="11150010" y="867600"/>
            <a:ext cx="30240" cy="187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29597B4-8D57-40E1-A76F-36059581C28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45690" y="863280"/>
              <a:ext cx="388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149835</xdr:colOff>
      <xdr:row>7</xdr:row>
      <xdr:rowOff>183540</xdr:rowOff>
    </xdr:from>
    <xdr:to>
      <xdr:col>11</xdr:col>
      <xdr:colOff>165315</xdr:colOff>
      <xdr:row>7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4FF51E7-E9CC-44BD-B6A2-84D4ABDC0B1E}"/>
                </a:ext>
              </a:extLst>
            </xdr14:cNvPr>
            <xdr14:cNvContentPartPr/>
          </xdr14:nvContentPartPr>
          <xdr14:nvPr macro=""/>
          <xdr14:xfrm>
            <a:off x="10770210" y="1517040"/>
            <a:ext cx="1548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77803B-208D-41D3-B7BE-7939E3F19A5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765890" y="1512720"/>
              <a:ext cx="2412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271519</xdr:colOff>
      <xdr:row>5</xdr:row>
      <xdr:rowOff>61980</xdr:rowOff>
    </xdr:from>
    <xdr:to>
      <xdr:col>12</xdr:col>
      <xdr:colOff>394999</xdr:colOff>
      <xdr:row>5</xdr:row>
      <xdr:rowOff>134700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5DC93A6-62AE-4AD4-AF90-D8FD9AC1639B}"/>
                </a:ext>
              </a:extLst>
            </xdr14:cNvPr>
            <xdr14:cNvContentPartPr/>
          </xdr14:nvContentPartPr>
          <xdr14:nvPr macro=""/>
          <xdr14:xfrm>
            <a:off x="11380050" y="1014480"/>
            <a:ext cx="123480" cy="727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105EC08-FEEE-45F1-8D5F-B29D538544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375730" y="1010160"/>
              <a:ext cx="13212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203306</xdr:colOff>
      <xdr:row>5</xdr:row>
      <xdr:rowOff>76020</xdr:rowOff>
    </xdr:from>
    <xdr:to>
      <xdr:col>13</xdr:col>
      <xdr:colOff>341186</xdr:colOff>
      <xdr:row>5</xdr:row>
      <xdr:rowOff>133980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6E34469-4CF4-4962-88D1-80322C39B286}"/>
                </a:ext>
              </a:extLst>
            </xdr14:cNvPr>
            <xdr14:cNvContentPartPr/>
          </xdr14:nvContentPartPr>
          <xdr14:nvPr macro=""/>
          <xdr14:xfrm>
            <a:off x="11716650" y="1028520"/>
            <a:ext cx="137880" cy="579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8DAAA86-F4AC-4104-BABF-D852EC72D4D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712330" y="1024200"/>
              <a:ext cx="146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180094</xdr:colOff>
      <xdr:row>5</xdr:row>
      <xdr:rowOff>98700</xdr:rowOff>
    </xdr:from>
    <xdr:to>
      <xdr:col>14</xdr:col>
      <xdr:colOff>336694</xdr:colOff>
      <xdr:row>5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C39B0A-CEAC-4FD6-881F-3A69E6603362}"/>
                </a:ext>
              </a:extLst>
            </xdr14:cNvPr>
            <xdr14:cNvContentPartPr/>
          </xdr14:nvContentPartPr>
          <xdr14:nvPr macro=""/>
          <xdr14:xfrm>
            <a:off x="12098250" y="1051200"/>
            <a:ext cx="156600" cy="486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17A17A4-9C41-4C03-845D-02D39120915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93930" y="1046880"/>
              <a:ext cx="165240" cy="5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31:47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330 653 9764,'-7'2'8555,"2"-2"-3127,9-12-3793,6-6-1645,0 0-1,25-30 1,-27 40-15,-1-1-1,0 0 1,0 0 0,-1-1 0,0 1 0,-1-1 0,0-1 0,-1 1 0,0-1 0,0 1 0,-1-1-1,-1 0 1,0-1 0,1-11 0,-3 18 9,0-21-60,1 25 78,-1 1 0,0-1 0,0 0 0,0 1 0,0-1 1,0 1-1,0-1 0,0 0 0,-1 1 0,1-1 0,0 0 0,0 1 0,0-1 0,-1 1 0,1-1 0,0 1 0,-1-1 0,1 1 0,0-1 0,-1 1 1,1-1-1,-1 1 0,1-1 0,0 1 0,-1-1 0,1 1 0,-1 0 0,-1-1 0,2 1 43,0 0 6,0 0 5,0 0-18,0 0-9,0 0-10,-3 603-126,-2-516 160,-5 0 0,-22 96 1,-7 50 149,32-185-97,7-47-71,0-9-64,0-34-1660,0 9-3396,0-25-13689</inkml:trace>
  <inkml:trace contextRef="#ctx0" brushRef="#br0" timeOffset="378.85">362 707 19225,'0'0'918,"0"0"-230,0 0-8,0 0 121,0 0-94,9-26-473,38-83-196,-44 102-36,1 1 1,0 0-1,0 0 0,0 0 1,1 0-1,0 1 1,0 0-1,1 0 1,-1 0-1,1 1 1,0 0-1,0 0 1,1 0-1,-1 1 0,1 0 1,8-3-1,-7 3 10,-6 1-7,0 1 0,0 0 0,0 1 1,1-1-1,-1 0 0,0 1 0,0-1 0,1 1 0,-1-1 0,1 1 0,-1 0 1,0 0-1,1 1 0,-1-1 0,0 0 0,1 1 0,-1-1 0,0 1 0,0 0 1,1-1-1,-1 1 0,0 0 0,0 1 0,2 0 0,-1 1 2,0 0 1,0 0-1,-1 1 0,1-1 0,-1 1 0,0-1 0,0 1 1,0 0-1,-1 0 0,1 0 0,-1 0 0,2 6 0,0 10 25,0 0-1,-1 0 1,-2 0-1,-1 32 1,0-48-24,1 0 0,-1 0 1,0 0-1,0 0 0,0 0 1,-1-1-1,1 1 0,-1 0 0,0-1 1,0 1-1,0-1 0,0 0 1,-1 1-1,1-1 0,-6 4 0,2-2 8,0 0 0,0-1-1,0 0 1,-1 0 0,0 0 0,0-1-1,-12 4 1,-1-1 125,-1-2 0,1 0 0,-1-1 0,-41 0 0,60-3-122,1 0-1,-1 0 1,1 0 0,-1 0-1,1 0 1,-1 0 0,1-1-1,-1 1 1,1-1 0,-1 1-1,1-1 1,0 0 0,-1 1-1,1-1 1,0 0 0,0 0 0,-1 0-1,1 0 1,-1-1 0,1 1-69,1 0 0,0 0 0,-1 0 0,1 0 0,0 0 0,0 0 0,0-1 0,0 1 0,0 0 0,0 0 0,0 0 0,0 0 0,0 0 0,0 0 0,1 0 0,-1 0 1,0 0-1,1 0 0,-1 0 0,1 0 0,-1 0 0,1 1 0,-1-1 0,1 0 0,-1 0 0,1 0 0,0 0 0,0 1 0,-1-1 0,1 0 0,2 0 0,32-22-3818</inkml:trace>
  <inkml:trace contextRef="#ctx0" brushRef="#br0" timeOffset="1093.08">792 625 18136,'0'0'1502,"0"0"-1099,0 0-205,0 0 306,0 0 195,40 4 1539,-28-8-2153,-1 0 0,1 0-1,-1-1 1,0-1-1,0 0 1,0 0 0,-1-1-1,0 0 1,0-1 0,-1 0-1,0-1 1,0 0 0,-1 0-1,8-12 1,-15 19-76,1 0 0,-1 0 1,0 0-1,0 0 0,0 0 0,0 0 0,0 0 0,0 0 0,0 0 0,-1-1 1,1 1-1,-1 0 0,0 0 0,0-1 0,0 1 0,0 0 0,0-1 1,0 1-1,0 0 0,-1 0 0,1-1 0,-1 1 0,1 0 0,-1 0 1,0 0-1,-2-4 0,0 4 3,1 0-1,0 0 1,-1 0 0,0 0-1,0 0 1,1 1 0,-1 0 0,0-1-1,0 1 1,0 0 0,0 0 0,0 0-1,-1 1 1,1-1 0,0 1-1,0 0 1,0 0 0,-4 0 0,4 0-16,-1 0 1,1 0 0,-1 0 0,0 0 0,1 1-1,-1-1 1,1 1 0,0 0 0,-1 0 0,1 0-1,0 1 1,-1-1 0,1 1 0,-4 3 0,3-1-3,0 0 1,1 1 0,0-1-1,-1 1 1,2 0 0,-1 0-1,1 0 1,-4 9 0,-6 15 2,1 1 0,1 1 1,2 0-1,1 0 0,1 1 1,2-1-1,1 1 0,2 43 1,2-73 12,-1 0 0,0 0 0,1 0 0,-1 0 0,1 0 1,0 0-1,0 0 0,0-1 0,0 1 0,0 0 1,0 0-1,0-1 0,0 1 0,1-1 0,-1 1 0,1-1 1,-1 0-1,1 1 0,-1-1 0,1 0 0,0 0 0,0 0 1,0 0-1,-1 0 0,1-1 0,0 1 0,0-1 1,0 1-1,0-1 0,0 0 0,2 1 0,10 0 131,-1 0 0,0 0 0,22-3 0,-25 2-33,-1-1-56,-1-1 0,0 1 0,1-1 1,-1-1-1,0 1 0,0-1 0,-1-1 0,1 1 0,-1-1 0,1-1 0,-1 1 0,7-8 0,-9 9-96,0-1 1,-1-1 0,0 1 0,0 0-1,0-1 1,-1 0 0,1 0-1,-1 0 1,0 0 0,-1-1-1,1 1 1,-1-1 0,0 0-1,-1 1 1,1-1 0,-1 0-1,0 0 1,0-7 0,-1 2-1521,0-1-1781</inkml:trace>
  <inkml:trace contextRef="#ctx0" brushRef="#br0" timeOffset="2586.53">1299 506 19401,'0'0'536,"0"0"-362,0 0-113,0 0 46,0 0-59,0 0-35,0 0-10,0 0 47,0 0 12,0 28 371,-2-23 3568,0-8-3993,-5-6 14,-1 1-1,0 0 1,-16-14 0,22 21-26,0-1 0,-1 0 0,1 1 0,0 0 0,-1-1 0,1 1 0,-1 0 0,1 0 0,-1 1 0,1-1 0,-1 0 0,0 1 0,0 0 0,1-1 0,-1 1 0,0 0 0,1 1 0,-1-1-1,0 0 1,1 1 0,-1-1 0,-5 3 0,6-2 1,0 1 0,0 0-1,0 0 1,1 0 0,-1 0-1,0 0 1,1 0 0,-1 0-1,1 1 1,0-1-1,-1 0 1,1 1 0,-1 3-1,-12 39-23,12-38 21,-4 20 6,0 0 0,1 1 0,2-1 0,1 1 0,1 0 0,4 43 0,-2-70 5,0 0 1,0 0-1,0 1 0,0-1 0,0 0 0,0 0 0,0-1 0,1 1 1,-1 0-1,0 0 0,0 0 0,1-1 0,-1 1 0,1-1 0,-1 1 0,0-1 1,1 0-1,-1 1 0,1-1 0,-1 0 0,1 0 0,-1 0 0,1 0 0,-1 0 1,3-1-1,40-1 144,-40 0-146,1 1 1,-1-1-1,0 0 0,1 0 1,-1-1-1,0 1 0,0-1 1,-1 0-1,1 0 0,0 0 1,-1 0-1,0-1 0,0 1 1,5-7-1,36-62-109,-38 62 71,-6 9 39,7-10 65,0 0 0,-1-1-1,-1 1 1,0-1 0,-1 0 0,0 0-1,0-1 1,-2 1 0,3-19-1,-4 14 221,1 22-232,0 31-85,-3-1 28,0-18-5,1 0 1,3 32-1,-2-44 5,0 0 0,0-1 0,0 1 0,1-1 0,0 1 0,0-1 0,0 0 0,0 1 0,0-1 0,1 0 0,0-1 0,0 1 1,0 0-1,7 6 0,-8-9 10,0 0 1,-1 1 0,1-1 0,0 0 0,0 0-1,0 0 1,0 0 0,0-1 0,0 1 0,0 0 0,0-1-1,1 0 1,-1 1 0,0-1 0,0 0 0,0 0 0,1 0-1,-1 0 1,0-1 0,0 1 0,0-1 0,0 1-1,0-1 1,0 0 0,0 0 0,0 1 0,0-1 0,0-1-1,0 1 1,0 0 0,-1 0 0,1-1 0,0 1 0,-1-1-1,1 1 1,-1-1 0,0 0 0,2-2 0,4-5 32,0-1 0,-1 0 0,0 0 0,-1 0 0,7-19 0,-4 5-21,-2-1 1,0 0 0,-2 0-1,2-32 1,-2-106-3,-4 134-4,0 24-18,0 5-22,0 13-152,3 107 125,-2 76-28,-2-162 70,-3 0 0,0 0 0,-16 56 0,30-114-62,2 0 1,0 1-1,2 1 0,0 0 1,34-39-1,2 4-261,67-60 0,-117 117-311,-13 3-2523,-4 9 2760,7-3 144,-48 25-1168,-32 22-45,90-56 1542,-1 0 0,0 0 0,1 1 1,-1-1-1,1 0 0,-1 1 1,0-1-1,1 1 0,-1-1 0,1 1 1,-1-1-1,1 1 0,-1-1 0,1 1 1,0-1-1,-1 1 0,1-1 1,0 1-1,-1 0 0,1-1 0,0 1 1,0 0-1,0-1 0,-1 1 0,1 0 1,0-1-1,0 1 0,0 0 1,0-1-1,0 1 0,0 0 0,0-1 1,0 1-1,1 0 0,-1-1 0,0 1 1,0 0-1,0-1 0,1 1 1,-1 0-1,0-1 0,1 1 0,-1-1 1,1 1-1,-1-1 0,1 1 1,-1-1-1,1 1 0,-1-1 0,1 1 1,-1-1-1,1 1 0,-1-1 0,2 1 1,45 18 1716,-22-11-1575,-16-3-117,0 1 0,0 0-1,-1 0 1,1 1 0,-1 0 0,8 10 0,-12-14-230,-1 1 1,0 1-1,0-1 1,0 0-1,0 1 1,-1-1-1,0 1 1,0 0-1,0-1 1,0 1 0,-1 0-1,0 0 1,0 0-1,1 7 1,-2-8-4567</inkml:trace>
  <inkml:trace contextRef="#ctx0" brushRef="#br0" timeOffset="4279.53">2607 513 13414,'0'0'4584,"0"0"-2744,0 0-1226,0 0-240,0 0-105,21 11 377,-18 16 278,-5-20 328,-5-15-736,4 1-501,-1 1 0,0 0 1,0 0-1,-1 0 1,1 0-1,-1 1 1,-1 0-1,-8-7 1,13 11-18,-1 0 0,1 0 1,-1 0-1,0 0 0,1 1 1,-1-1-1,0 1 0,0-1 0,0 1 1,0-1-1,1 1 0,-1 0 1,0 0-1,0 0 0,0 0 1,0 0-1,0 1 0,1-1 1,-1 0-1,0 1 0,0-1 0,0 1 1,1 0-1,-1 0 0,0 0 1,1 0-1,-1 0 0,1 0 1,-1 0-1,1 0 0,-1 0 0,1 1 1,0-1-1,0 1 0,-1-1 1,1 1-1,-1 1 0,-12 17 7,2 1 1,0 0-1,1 1 0,1 1 0,0-1 0,2 1 0,1 1 1,1-1-1,1 1 0,1 1 0,1-1 0,1 0 0,2 1 1,0-1-1,4 28 0,-4-51 0,1 0-1,-1-1 1,1 1-1,0 0 1,-1-1-1,1 1 1,0 0 0,0-1-1,-1 1 1,1-1-1,0 1 1,0-1-1,0 1 1,-1-1 0,1 0-1,0 1 1,0-1-1,0 0 1,0 0 0,0 0-1,0 0 1,0 0-1,0 0 1,0 0-1,0 0 1,-1 0 0,1 0-1,0 0 1,0 0-1,1-1 1,31-8 125,-25 3-144,-1 0 0,0-1 1,0 0-1,0 0 0,-1-1 0,0 1 0,-1-2 1,0 1-1,5-10 0,37-90-116,-32 72 169,-9 17-35,-6 15 0,1 0 0,0 1-1,0-1 1,0 1 0,1-1-1,-1 1 1,1 0 0,0-1 0,0 1-1,4-5 1,-5 8-105,3 132-440,-3-113 584,2-1 1,0 1 0,1 0-1,12 33 1,-16-51-24,1 1 0,-1-1 1,1 0-1,-1 1 0,1-1 0,-1 0 1,1 0-1,0 1 0,0-1 0,-1 0 1,1 0-1,0 0 0,0 0 1,0 0-1,0 0 0,1 0 0,-1 0 1,0-1-1,0 1 0,0 0 0,1-1 1,2 2-1,-3-2-1,0-1 0,0 1 0,1 0-1,-1-1 1,0 1 0,0-1 0,1 1 0,-1-1 0,0 0 0,0 0 0,0 1 0,0-1-1,0 0 1,0 0 0,0 0 0,0 0 0,0 0 0,0 0 0,0-2 0,7-10 63,0-1 0,-1 0 0,7-20 0,-8 19-134,15-35 99,-11 26 20,0-1 0,2 2 0,23-35 0,-34 59-69,1 1 1,-1 0-1,0 0 1,1 0-1,-1 0 0,0 0 1,0 0-1,0 0 0,-1 1 1,1-1-1,-1 0 0,2 5 1,2 22 38,-1 1 1,0 30 0,3 25 3,-7-85-35,1 0 0,0 1 0,0-1 0,0 1 0,0-1 0,0 0 0,0 1-1,0-1 1,0 1 0,0-1 0,0 0 0,1 1 0,-1-1 0,0 0-1,0 1 1,0-1 0,0 0 0,0 1 0,1-1 0,-1 0 0,0 1 0,0-1-1,1 0 1,-1 1 0,0-1 0,1 0 0,-1 0 0,0 1 0,0-1 0,1 0-1,-1 0 1,1 0 0,-1 0 0,0 1 0,1-1 0,-1 0 0,0 0-1,1 0 1,-1 0 0,0 0 0,1 0 0,-1 0 0,1 0 0,-1 0 0,0 0-1,1 0 1,-1 0 0,1 0 0,-1 0 0,0-1 0,1 1 0,-1 0-1,17-17 496,127-266-259,-144 283-242,0 1 0,0-1 0,0 1 0,0-1 0,0 1 0,0-1 0,0 1 0,1-1 0,-1 0 0,0 1 0,0-1 0,1 1 0,-1-1 0,0 1 0,0-1 0,1 0 0,-1 1 0,1-1 0,-1 0 0,0 1 0,1-1 0,-1 0 0,1 1 0,-1-1 0,0 0 0,1 0 0,-1 0 0,1 1 0,-1-1 0,1 0 0,-1 0 0,1 0 0,-1 0 0,1 0-1,-1 0 1,1 0 0,-1 0 0,1 0 0,-1 0 0,1 0 0,-1 0 0,1-1 0,-1 1 0,1 0 0,-1 0 0,1 0 0,-1-1 0,1 1 0,-1 0 0,0-1 0,1 1 0,-1 0 0,1-1 0,-1 1 0,0 0 0,1-1 0,-1 1 0,0-1 0,0 1 0,1 0 0,-1-1 0,0 1 0,0-1 0,0 1 0,1-1 0,-1 1 0,0-1 0,11 53 16,-8-37 4,45 158 201,-39-161-272,-8-13-37,0 1-1,-1 0 1,1 0 0,0 0 0,-1-1 0,1 1-1,0 0 1,-1-1 0,1 1 0,-1-1 0,1 1-1,-1 0 1,1-1 0,-1 1 0,1-1-1,-1 0 1,1 1 0,-1-1 0,1 1 0,-1-1-1,0 0 1,0 1 0,1-1 0,-1 0 0,0 0-1,12-30-5217</inkml:trace>
  <inkml:trace contextRef="#ctx0" brushRef="#br0" timeOffset="5042.96">3468 503 21130,'0'0'701,"0"0"-533,0 1-79,0-1-1,0 1 0,0-1 0,0 0 0,0 1 1,0-1-1,0 0 0,0 1 0,0-1 0,-1 0 1,1 1-1,0-1 0,0 0 0,0 1 0,-1-1 1,1 0-1,0 0 0,-1 1 0,1-1 0,0 0 1,0 0-1,-1 0 0,1 1 0,0-1 0,-1 0 1,1 0-1,0 0 0,-1 0 0,1 0 0,-1 1 1,1-1-1,-1 0 0,-30-18 367,-13-6-142,42 23-309,0 0 0,0 1 0,0 0 1,0-1-1,0 1 0,0 0 0,-1 0 0,1 0 0,0 0 0,0 1 1,0-1-1,0 0 0,0 1 0,0 0 0,-1-1 0,1 1 0,1 0 1,-1 0-1,0 0 0,0 0 0,-2 2 0,-2 3-8,0 0 1,0 0-1,0 1 0,1 0 1,0 0-1,0 0 0,0 1 1,1-1-1,1 1 0,-1 0 0,1 0 1,0 1-1,1-1 0,-3 17 1,1 9 34,0 1 1,3 45 0,1-70-8,0-8-16,0 0-1,1 0 1,-1 0-1,1-1 1,0 1 0,-1 0-1,1 0 1,0-1-1,0 1 1,0-1 0,0 1-1,0-1 1,1 1-1,-1-1 1,0 0-1,1 1 1,-1-1 0,1 0-1,-1 0 1,1 0-1,0 0 1,-1 0 0,1-1-1,0 1 1,-1 0-1,1-1 1,0 1-1,0-1 1,0 0 0,0 0-1,-1 1 1,1-1-1,0-1 1,2 1 0,1 0 16,0 1 1,0-2 0,1 1 0,-1-1 0,0 1 0,0-1 0,0-1 0,-1 1 0,1-1 0,0 0 0,0 0 0,7-4 0,-1-4-6,0-1 0,0-1 0,-1 1 1,-1-1-1,0-1 0,0 0 0,8-18 1,43-102 26,-44 91 1,-2-1-1,-2-1 1,-1 0 0,-3 0-1,-1-1 1,-3 0 0,-1-55-1,-23 156-216,3 22 157,4 0 0,3 1 0,4 1 0,5 121 1,2-195 13,-1 1 0,1-1 1,0 1-1,0-1 0,0 1 0,1-1 1,0 0-1,0 0 0,1 0 1,0 0-1,0-1 0,0 1 1,9 9-1,-10-12 5,1-1 1,-1 1-1,1-1 1,0 0-1,0 0 1,0 0-1,0-1 1,0 1-1,0-1 0,0 0 1,1 1-1,-1-1 1,0-1-1,1 1 1,-1-1-1,1 1 1,-1-1-1,1 0 1,-1 0-1,0 0 0,1-1 1,-1 1-1,1-1 1,-1 0-1,1 0 1,-1 0-1,0 0 1,4-2-1,5-5-220,0 0 0,0-1 0,0 0 0,-1 0 0,-1-2 0,0 1 0,0-1 0,-1 0 0,0-1 0,-1 0-1,0-1 1,9-20 0,0-10-4905</inkml:trace>
  <inkml:trace contextRef="#ctx0" brushRef="#br0" timeOffset="6314.83">4348 754 13942,'0'0'6147,"0"0"-3796,0 0-1426,0 0 86,0 0-290,2-6-484,11-51-15,-3 0 0,4-100 1,-12-128 615,-4 145-547,2 139-310,0 1-32,0 0-34,0 15-78,-5 457 102,5-449 66,2 0 0,0-1 0,8 33-1,-8-45 0,1 1-1,1-1 0,-1 0 0,2 0 0,-1 0 0,1 0 0,1-1 0,0 0 0,10 12 1,-14-18 3,0-1 0,0 0 0,1 0 0,-1 0 0,1 0 0,-1 0 0,1-1 0,-1 1 0,1-1 0,0 0 0,0 0 0,0 0 0,0 0 0,0 0 0,0 0 0,0-1 0,0 0 1,0 1-1,0-1 0,0 0 0,0-1 0,0 1 0,0 0 0,0-1 0,0 0 0,0 0 0,0 0 0,0 0 0,0 0 0,-1 0 0,1-1 0,0 1 0,-1-1 0,1 0 0,-1 0 0,0 0 0,1 0 1,-1 0-1,0 0 0,0-1 0,2-3 0,7-12 8,-1 0 0,-1-1 0,0 0 0,-1-1 0,-1 0 0,-1 0 0,5-35 0,-4 3 53,0-102 0,-8 154-70,0 0 0,0 0 0,0 0 0,0 0 0,0 0 1,0 1-1,0-1 0,0 0 0,0 0 0,0 1 0,0-1 0,0 1 0,0-1 0,0 1 1,0-1-1,-2 2 0,-2 3-11,0 1 0,0 0 0,1 0 1,0 0-1,0 1 0,0 0 0,1 0 0,0 0 1,0 0-1,0 0 0,1 0 0,0 1 0,1-1 1,-2 15-1,4-22-4,0 1-1,-1 0 1,1-1 0,0 1 0,0 0 0,-1-1 0,1 1 0,0-1 0,0 1-1,0-1 1,0 0 0,-1 1 0,1-1 0,0 0 0,0 0 0,0 0-1,0 1 1,0-1 0,0 0 0,0 0 0,0 0 0,2-1 0,30 2-176,-27-2 129,24 0-253,-19 0 119,1 1-1,-1 0 0,20 2 0,-28-1 183,0-1-1,-1 1 1,1 0 0,0 0 0,0 0 0,-1 0 0,1 0-1,-1 1 1,1-1 0,-1 1 0,0-1 0,1 1 0,-1 0-1,0 0 1,0 0 0,0 0 0,-1 1 0,1-1 0,2 4-1,2 9 75,0 0-1,-2 0 0,0 0 0,0 0 0,-1 1 0,1 24 1,2 9 619,-6-47-656,0 0 1,1-1-1,-1 1 0,0-1 0,1 1 0,-1-1 1,1 1-1,0-1 0,-1 1 0,1-1 0,0 1 1,0-1-1,0 0 0,0 0 0,0 1 0,0-1 1,0 0-1,0 0 0,0 0 0,1 0 0,-1 0 1,0 0-1,1-1 0,-1 1 0,1 0 0,-1-1 1,1 1-1,-1-1 0,1 1 0,-1-1 0,1 0 1,0 0-1,-1 0 0,1 1 0,-1-2 0,4 1 1,-2-1 4,1 1 0,0-1 0,0 0 0,-1 0 0,1-1 0,-1 1 0,1-1 0,-1 0 1,1 0-1,-1 0 0,0 0 0,0-1 0,5-4 0,0-2-238,-1 0 0,0-1 0,0 0-1,-1 0 1,0-1 0,-1 1 0,0-1 0,0-1-1,-1 1 1,-1 0 0,0-1 0,2-20 0,-4-10-3844</inkml:trace>
  <inkml:trace contextRef="#ctx0" brushRef="#br0" timeOffset="6662.96">4416 311 23323,'0'0'2065,"0"0"-1089,0 0-368,0 0-496,0 0 16,0 0 17,163-98-81,-116 67-64,0 1 0,-8 7-16,-11 6-48,-7 10-705,-11 2-1648,-7 5-5250</inkml:trace>
  <inkml:trace contextRef="#ctx0" brushRef="#br0" timeOffset="8141.99">5039 503 18601,'0'0'2441,"0"0"-907,0 0-475,0 0-398,0 0-119,0-3-94,0-13-69,0 12-128,0 4-88,0 0-14,0 0-42,0 5-107,-1 34-63,-1-19 54,2 0 0,0 0 1,1 0-1,1-1 0,6 24 0,-7-39 17,0 0 0,0 0 1,1 0-1,-1-1 0,1 1 0,0 0 0,0-1 0,1 1 0,-1-1 0,1 0 0,-1 0 0,1 0 0,0 0 0,0 0 0,0 0 0,1-1 0,-1 0 0,1 1 0,-1-1 0,1-1 0,0 1 0,0 0 0,0-1 0,0 0 0,0 0 0,0 0 0,0 0 0,0-1 0,0 0 0,7 0 0,-7 0 7,-1 0-1,1-1 1,-1 1-1,1-1 0,-1 0 1,1 0-1,-1 0 1,0 0-1,1 0 1,-1-1-1,0 0 1,0 0-1,0 1 1,0-2-1,0 1 1,4-5-1,-2 2-3,-1-1 1,1 0-1,-1 0 0,0 0 1,-1-1-1,0 1 0,5-14 1,-2 2-13,-1-2 1,-1 1-1,-1-1 1,-1 1-1,1-28 1,-3 22-42,1 14 3,-1 0 0,0 1 0,-1-1 0,0 0 0,0 0-1,-4-11 1,4 20 36,0-1 0,0 1 0,0 0 0,-1-1 0,1 1 0,-1 0 0,1 0 0,-1-1 0,0 2 0,0-1 0,0 0 0,0 0 0,0 0 0,0 1 0,-1-1 0,1 1 0,0 0 0,-1 0 0,1 0 0,-1 0 0,1 0 0,-1 0 0,0 1 0,1-1 0,-1 1 0,0 0 0,1-1 0,-1 1 0,-3 1 0,3-1 1,-1 0 0,1 0-1,-1 0 1,1 1 0,-1 0 0,1-1-1,0 1 1,-1 1 0,1-1-1,0 0 1,0 1 0,0-1 0,0 1-1,0 0 1,0 0 0,1 0 0,-1 1-1,1-1 1,-1 1 0,1-1 0,0 1-1,0 0 1,0 0 0,0-1 0,1 2-1,-1-1 1,1 0 0,-1 0-1,1 0 1,-1 5 0,-1 10-15,0-1-1,0 1 1,2-1-1,1 32 1,0-30 14,1-11 10,0 1 0,0-1 1,1 0-1,0 0 0,0 0 0,1 0 1,0 0-1,1 0 0,0-1 0,0 0 0,0 1 1,1-2-1,0 1 0,0 0 0,1-1 1,0 0-1,12 10 0,-14-13-3,-1 0 1,1 0-1,0-1 1,0 0-1,0 1 1,0-1-1,0-1 0,0 1 1,1 0-1,-1-1 1,0 0-1,1 0 0,-1-1 1,1 1-1,0-1 1,-1 0-1,1 0 1,-1 0-1,1-1 0,-1 1 1,1-1-1,-1 0 1,1-1-1,-1 1 0,0-1 1,0 0-1,0 0 1,0 0-1,0-1 0,0 1 1,0-1-1,-1 0 1,6-5-1,2-3-24,-1-1 0,0 0 0,-1-1 0,-1 0 0,0 0 0,0-1 0,-1 0 0,-1 0 0,8-27 0,-8 13 92,0-1 0,-2 1 0,-1-1 0,-1-40 0,-2 68-24,0 1-109,0 41-107,-2 31 165,0-37 4,2-1 0,6 59 0,-5-87 4,0-1 0,1 0 1,0 1-1,0-1 0,0 0 1,0 0-1,1 0 0,0-1 0,0 1 1,0-1-1,0 1 0,1-1 1,0 0-1,0-1 0,6 6 0,-8-8 4,0 1-1,0-1 1,0 0 0,0 0-1,0 0 1,1 0-1,-1 0 1,0-1-1,1 1 1,-1-1-1,0 1 1,1-1-1,-1 0 1,1 0 0,-1 0-1,1 0 1,-1 0-1,0-1 1,1 1-1,-1-1 1,0 0-1,1 1 1,-1-1-1,0 0 1,0 0 0,0-1-1,1 1 1,-1 0-1,0-1 1,-1 1-1,1-1 1,0 0-1,0 1 1,-1-1-1,2-2 1,10-12-18,-1-1-1,-1 0 1,-1-1 0,0 0 0,-2-1-1,0 0 1,8-27 0,-8 17 52,-2 1 0,0-2 0,-2 1 0,1-47 0,-5 75 27,-7 29-236,0-1 163,2 0 0,0 0 0,2 1 0,0-1 0,2 1 0,4 44 0,-2-66 12,0 0 0,1 0 1,-1 0-1,1 0 0,1-1 0,-1 1 0,1-1 1,0 1-1,0-1 0,0 0 0,1 0 0,-1 0 1,6 5-1,-7-9-31,0 1 0,-1-1 0,1 1 0,0-1 0,0 0 0,0 0 0,0 0 0,0 0 1,0 0-1,0 0 0,0 0 0,1 0 0,-1-1 0,0 0 0,0 1 0,1-1 0,-1 0 0,0 0 0,1 0 1,-1 0-1,0 0 0,0-1 0,1 1 0,-1-1 0,0 1 0,0-1 0,0 0 0,0 0 0,0 0 1,0 0-1,0 0 0,0-1 0,0 1 0,0-1 0,-1 1 0,1-1 0,0 1 0,1-3 0,23-33-4908,0-9-10883</inkml:trace>
  <inkml:trace contextRef="#ctx0" brushRef="#br0" timeOffset="9018.54">5997 382 18456,'0'0'1148,"0"0"-751,0 0-31,0 0 31,0 0-111,1 4-30,8 15 352,-9-19-184,0 0 62,0 0 50,0 0-24,0 0-8,0 0-85,0-15-26,0 11-375,0-1 0,0 1 0,0-1 1,0 0-1,-1 1 0,0 0 1,0-1-1,0 1 0,-1-1 0,1 1 1,-1 0-1,-4-7 0,4 9 3,0 0 0,0 0 0,0 1 0,-1-1 0,1 1 0,0-1 0,-1 1 0,1 0 0,-1 0 0,1 0 0,-1 0 0,1 1 0,-1-1 0,0 1 0,0-1 0,1 1 0,-1 0 0,0 0 0,1 0 0,-1 0 0,0 1 0,1-1 0,-4 2 0,4-1-23,-1 0-1,1 0 0,-1 0 1,1 0-1,0 1 1,-1-1-1,1 1 0,0 0 1,0 0-1,0 0 1,0 0-1,1 0 0,-1 0 1,0 0-1,1 0 1,0 1-1,-1-1 0,1 0 1,0 1-1,0 0 1,-1 4-1,-13 59 42,11-46-31,2 1 1,0-1 0,1 1 0,1-1 0,5 38 0,-5-56-7,1 0-1,-1 0 1,1-1-1,0 1 1,0 0 0,0 0-1,0 0 1,0-1-1,0 1 1,1 0 0,-1-1-1,0 1 1,1-1 0,-1 1-1,1-1 1,0 0-1,-1 0 1,1 0 0,0 0-1,0 0 1,0 0 0,0 0-1,0-1 1,0 1-1,0-1 1,0 1 0,0-1-1,0 0 1,0 1 0,0-1-1,3-1 1,-1 1 1,0 0 0,0-1 0,-1 1 0,1-1 0,0 0-1,0-1 1,0 1 0,-1-1 0,1 1 0,0-1 0,-1 0 0,0 0 0,1-1 0,5-4 0,1-7 17,0 1-1,-1-2 1,0 0 0,-1 0 0,-1 0 0,0-1-1,-1 0 1,-1 0 0,0 0 0,3-28-1,4-6 431,-2 23 53,-1 18-166,-9 9-333,0 0 0,1 0-1,-1 0 1,0 0 0,1 0-1,-1 0 1,0 0-1,1 0 1,-1 1 0,0-1-1,1 0 1,-1 0 0,0 1-1,0-1 1,1 0 0,-1 0-1,0 1 1,0-1 0,1 0-1,-1 0 1,0 1 0,0-1-1,0 0 1,0 1 0,1-1-1,-1 0 1,0 1 0,0-1-1,0 0 1,0 1 0,0-1-1,0 1 1,0-1 0,0 1-1,5 27-25,-1 2 0,-2-1 0,0 0 0,-4 33 0,1-12 28,-22 398 34,17-315-32,-4 40-5,10-171 18,0-1-1,0 0 1,0 1 0,-1-1-1,1 0 1,0 1 0,-1-1-1,0 0 1,1 1 0,-1-1-1,0 0 1,1 0 0,-1 0-1,0 0 1,0 0 0,0 0-1,0 0 1,0 0 0,0 0-1,0 0 1,0 0 0,-1 0-1,1-1 1,0 1 0,0-1-1,-1 1 1,1-1 0,0 1-1,-1-1 1,1 0-1,0 0 1,-1 1 0,1-1-1,-1 0 1,1 0 0,0 0-1,-1-1 1,1 1 0,-1 0-1,1 0 1,0-1 0,-1 1-1,1-1 1,0 1 0,0-1-1,-2-1 1,-4-1 0,1 0 0,0 0 1,0-1-1,0 0 0,0 0 0,1 0 0,-1-1 0,1 0 0,0 0 0,1-1 1,-1 1-1,1-1 0,0 0 0,0 0 0,1 0 0,0 0 0,0-1 1,0 0-1,1 1 0,-2-12 0,-2-8 13,2 0 0,0 0 0,2-1 0,1-29 0,2 31-19,1 0 1,1 0-1,1 1 1,1-1 0,2 1-1,0 0 1,15-31-1,11-15-797,45-68 0,-56 101-78,9-17-1416</inkml:trace>
  <inkml:trace contextRef="#ctx0" brushRef="#br0" timeOffset="9709.92">6248 475 19673,'0'0'3300,"0"0"-1985,0 0-757,0 0-59,0 0-235,3-11-139,5-21-50,2-7 83,-1-1 1,5-76-1,-14 90 71,-1 0-1,-7-37 1,3 57-166,-1 16-89,-3 16-19,-5 77 29,5 1 1,4 145-1,5-209 12,1-40 8,-1 1 0,0-1 0,1 0 0,-1 0 0,1 1 0,-1-1 0,0 0 0,1 0 0,-1 0 0,1 0 0,-1 1 0,1-1 0,-1 0 0,1 0 1,-1 0-1,1 0 0,-1 0 0,0 0 0,1 0 0,-1 0 0,1 0 0,-1 0 0,1-1 0,-1 1 0,1 0 0,-1 0 0,0 0 0,1-1 0,-1 1 0,1 0 0,-1 0 0,0-1 0,1 1 0,-1 0 0,0-1 0,1 1 0,-1 0 0,0-1 0,1 1 0,-1-1 0,12-15 49,-2-1-1,0 0 0,15-35 0,-19 38-51,0 0 0,0 0 0,2 1 0,0-1 1,0 2-1,1-1 0,1 1 0,19-19 0,-29 31-7,1-1 1,-1 1-1,0 0 0,1-1 1,-1 1-1,1 0 0,-1-1 1,1 1-1,-1 0 0,1 0 0,-1 0 1,1-1-1,-1 1 0,1 0 1,-1 0-1,1 0 0,0 0 1,-1 0-1,1 0 0,-1 0 1,1 0-1,-1 0 0,1 0 0,-1 0 1,1 0-1,-1 1 0,1-1 1,-1 0-1,1 0 0,-1 1 1,2-1-1,8 20-23,1 43 174,-8-37-103,1-8-21,-2-6-14,0 0 0,1 0 1,0 0-1,0 0 0,2-1 0,-1 1 1,2-1-1,-1 0 0,13 17 1,-17-27 3,1 0 1,-1 1 0,1-1 0,-1 0 0,1 0 0,0 0 0,-1 0 0,1 0 0,0 0 0,0-1 0,0 1 0,-1 0 0,1-1 0,0 0 0,0 1 0,0-1 0,0 0 0,0 0 0,0 0 0,0 0-1,0 0 1,0-1 0,0 1 0,0-1 0,0 1 0,-1-1 0,1 0 0,0 1 0,0-1 0,0 0 0,-1 0 0,3-2 0,3-1 89,-1-1 1,0 0-1,0-1 1,0 1-1,-1-1 1,7-9-1,5-9 80,-1-1 0,24-48 1,-34 60-465,-1-1 0,0 0 0,0 0 1,-2 0-1,0 0 0,0-1 1,0-23-1,-3 25-2313</inkml:trace>
  <inkml:trace contextRef="#ctx0" brushRef="#br0" timeOffset="11205.98">7326 384 8404,'0'0'1379,"0"0"-736,0 0 256,0 0 761,0 0 970,2 1 1015,-1-1-3605,-1 0 0,0 0 0,1 0 0,-1 0 0,0 0 0,0 0 0,1 0 0,-1 0 0,0 0 0,1 0 0,-1 0 0,0 0 0,1 0 0,-1 0 0,0 0 0,1 0 0,-1 0 0,0 0 0,1 0 0,-1 0 0,0-1 0,0 1 0,1 0 0,-1 0 0,0 0 0,0 0 0,1-1 0,-1 1 0,0 0 0,0 0 0,0-1 0,1 1 0,-1 0 0,0 0 0,0-1 0,1 0 0,0-28 1473,-1-39-43,0 65-1368,0 0 0,0 1 0,-1-1 0,1 0 0,-1 1 0,0-1 0,0 0 0,0 1 0,0-1 0,-1 1 0,1 0 0,0-1 0,-1 1 0,0 0 0,1 0 0,-1 0 0,0 0 0,0 0 0,0 0 0,-3-1 0,3 2-99,-1-1 1,1 1-1,0 0 0,-1 0 1,1 1-1,-1-1 0,0 0 0,1 1 1,-1 0-1,1-1 0,-1 1 1,0 0-1,1 0 0,-1 1 0,0-1 1,1 0-1,-1 1 0,1 0 1,-4 1-1,2 0-4,0 0 1,0 0-1,0 1 1,0 0-1,1 0 0,-1 0 1,1 0-1,0 0 1,0 1-1,-4 4 1,-2 8-12,-1 0 1,2 0 0,0 1-1,-7 23 1,5-9 19,1 1 0,2 0 0,1 0 0,2 1 0,1-1 0,1 1 0,4 41 0,-2-72-6,0-1 1,0 0-1,0 0 0,1 1 1,-1-1-1,0 0 0,0 0 1,1 0-1,-1 1 0,1-1 1,-1 0-1,1 0 0,0 0 1,-1 0-1,1 0 0,0 0 1,0 0-1,0 0 0,-1 0 1,1 0-1,0-1 0,0 1 1,0 0-1,0 0 0,1-1 1,-1 1-1,0-1 0,0 1 1,0-1-1,0 0 0,1 1 1,-1-1-1,0 0 0,0 0 1,1 0-1,0 0 0,1 0 10,-1 0-1,0 0 1,1-1-1,-1 1 0,0-1 1,0 1-1,0-1 1,1 0-1,-1 0 1,0 0-1,0 0 0,0 0 1,0-1-1,-1 1 1,1-1-1,0 1 0,0-1 1,-1 0-1,2-2 1,9-16 29,-1-2-1,-1 1 1,0-1 0,6-28 0,-9 28 27,0 0 0,2 1 1,0 0-1,1 1 0,16-23 0,-26 42-66,0 1 0,0 0 0,0-1 0,1 1 0,-1 0-1,0 0 1,0-1 0,0 1 0,1 0 0,-1 0 0,0-1 0,1 1-1,-1 0 1,0 0 0,0 0 0,1 0 0,-1-1 0,0 1 0,1 0-1,-1 0 1,0 0 0,1 0 0,-1 0 0,0 0 0,1 0-1,-1 0 1,1 0 0,-1 0 0,0 0 0,1 0 0,-1 0 0,0 0-1,1 0 1,-1 0 0,0 0 0,1 1 0,-1-1 0,0 0 0,1 0-1,-1 0 1,0 0 0,0 1 0,1-1 0,-1 0 0,0 0 0,0 1-1,1-1 1,-1 0 0,0 1 0,0-1 0,1 1 0,8 17-93,-8-15 120,9 21-18,1 0-1,1 0 1,1-1 0,1-1-1,24 30 1,-37-51-3,0 1 0,1 0-1,0-1 1,-1 1 0,1 0 0,0-1 0,0 0 0,0 0-1,0 1 1,0-1 0,0 0 0,0-1 0,0 1 0,1 0-1,-1-1 1,0 1 0,0-1 0,1 1 0,-1-1 0,0 0-1,1 0 1,-1 0 0,0 0 0,4-1 0,-3-1 4,1 0 0,-1 0 0,1 0 0,-1 0 0,0 0 1,1-1-1,-1 1 0,-1-1 0,1 0 0,0 0 0,-1 0 0,1 0 0,1-4 1,6-9 8,-1 0 1,-1-2 0,0 1 0,8-32 0,6-45 89,16-170 0,-27 176 278,-26 302-485,7 26 96,8-200 0,0-35 5,-1-1 0,2 1-1,-1-1 1,0 1 0,1 0 0,0-1 0,0 0 0,1 1 0,-1-1 0,1 0-1,0 0 1,0 1 0,0-1 0,0-1 0,6 8 0,-5-8 0,0-1 0,0 0 0,0 0 0,0 0 0,1-1 0,-1 1 0,0-1 0,1 0 0,-1 0 0,1 0 0,-1 0 0,1 0 0,-1-1 1,1 1-1,0-1 0,-1 0 0,1-1 0,0 1 0,-1 0 0,6-2 0,-3 0-17,-1 0 1,0 0-1,0 0 1,-1-1-1,1 1 0,0-1 1,-1 0-1,0-1 1,1 1-1,-1-1 1,-1 0-1,1 0 0,0 0 1,-1 0-1,0 0 1,0-1-1,3-7 1,18-40-1883,-11 3-3714,-9 3-11790</inkml:trace>
  <inkml:trace contextRef="#ctx0" brushRef="#br0" timeOffset="11555.78">7715 218 15239,'0'0'5827,"0"0"-3954,0 0-961,0 0 529,0 0-65,0 0-800,18-3-47,13-11-449,3-5-64,-8 3 16,-5 0-32,-8 2-705,-8 0-1648,-5-1-15015</inkml:trace>
  <inkml:trace contextRef="#ctx0" brushRef="#br0" timeOffset="13077.6">515 2425 14134,'0'0'2548,"0"0"-998,0 0-245,0 0-137,0 0 126,-2-44-424,-7-139-398,9 168-351,0 1-1,-1-1 0,-1 1 1,-1 0-1,0-1 0,0 2 1,-2-1-1,0 0 0,-8-16 1,2 6 129,9 19-170,-11-22 240,12 26-300,1 0-1,0 1 0,0-1 0,-1 0 1,1 1-1,0-1 0,-1 0 0,1 1 0,0-1 1,-1 1-1,1-1 0,-1 1 0,1-1 0,-1 1 1,1-1-1,-1 1 0,1 0 0,-1-1 0,0 1 1,1 0-1,-1-1 0,1 1 0,-1 0 1,0 0-1,1-1 0,-1 1 0,0 0 0,1 0 1,-2 0-1,0 4-26,1 0 0,0 0 0,0 0 0,0 0 0,0 0 0,1 0 0,-1 0 0,1 0 0,0 0 0,0 1 0,2 6 0,-2-1-3,0-8 10,0 11 3,0 0 1,1 0 0,0 0-1,1 0 1,5 20 0,-6-30-1,0 0 0,0 0 0,1 0 0,-1 0 0,1-1 0,-1 1 0,1-1 0,0 1 1,0-1-1,0 1 0,1-1 0,-1 0 0,0 0 0,1 0 0,0 0 0,-1-1 1,1 1-1,0-1 0,0 1 0,0-1 0,0 0 0,0 0 0,0 0 0,0-1 1,0 1-1,0-1 0,0 0 0,0 0 0,4 0 0,-4 0-30,1 0 0,0-1 0,-1 0 0,1 1 0,-1-1 0,0-1 0,1 1 0,-1 0 0,0-1 0,0 0 0,0 1-1,0-1 1,0-1 0,0 1 0,0 0 0,-1-1 0,1 1 0,-1-1 0,1 0 0,-1 0 0,0 0 0,2-4 0,4-9-225,0 0 0,-2 0 0,8-25 0,-7 19 329,-7 22-73,0-1-1,0 0 0,0 1 0,0-1 0,1 0 0,-1 1 1,0-1-1,0 1 0,0-1 0,1 0 0,-1 1 0,0-1 1,1 1-1,-1-1 0,0 1 0,1-1 0,-1 1 0,1-1 1,-1 1-1,1-1 0,-1 1 0,1-1 0,-1 1 0,1 0 0,-1-1 1,1 1-1,-1 0 0,1 0 0,0-1 0,-1 1 0,1 0 1,1 0-1,11 18 44,4 41 137,-16-55-138,12 69 416,-12-58-406,1 0-1,0 1 0,1-1 1,1 0-1,0 0 1,1-1-1,1 1 1,0-1-1,16 25 0,-21-37-41,1 0 0,0-1 0,0 1 0,0-1-1,0 1 1,0-1 0,0 0 0,0 1 0,0-1-1,0 0 1,1-1 0,-1 1 0,0 0 0,1-1-1,-1 1 1,0-1 0,1 0 0,-1 1 0,1-1 0,-1 0-1,1-1 1,-1 1 0,0 0 0,1-1 0,-1 1-1,1-1 1,-1 0 0,0 0 0,0 0 0,1 0-1,1-2 1,6-2 1,-1-1-1,0 0 0,0 0 1,0-1-1,9-10 1,-2 1-38,0-1 0,-2-1 0,0 0 0,-1-1 0,-1 0 0,-1-1 0,0 0 0,-2-1 0,0 0 0,-1 0 0,-2-1 0,5-23 0,-10-28-9,-2 72 29,1 0 1,0 0-1,-1 0 1,1 1 0,-1-1-1,0 0 1,1 1-1,-1-1 1,1 0-1,-1 1 1,0-1-1,0 1 1,1-1-1,-1 1 1,0-1-1,0 1 1,0 0 0,1-1-1,-1 1 1,0 0-1,0 0 1,0-1-1,0 1 1,0 0-1,0 0 1,0 0-1,0 0 1,1 0 0,-1 0-1,0 1 1,0-1-1,0 0 1,0 0-1,-1 1 1,-1 0-6,0-1-1,1 0 1,-1 1 0,0 0 0,1-1 0,-1 1 0,1 0-1,-1 1 1,1-1 0,0 0 0,-4 3 0,2 3 3,0 0 1,1 0-1,0 0 1,0 0-1,1 0 0,0 1 1,0-1-1,0 1 1,1-1-1,0 14 1,1 1-9,0-1 0,5 34 1,-3-46 38,0-1 0,0 0 0,1 0-1,0 0 1,0-1 0,1 1 0,0-1 0,0 0 0,1 0 0,-1 0 0,2 0 0,-1-1 0,1 0 0,0 0 0,0 0 0,1-1 0,-1 0 0,1 0 0,0-1 0,1 0-1,-1 0 1,1-1 0,0 1 0,-1-2 0,1 1 0,1-1 0,-1-1 0,12 2 0,-18-3-11,1-1 1,0 1-1,-1-1 0,1 0 1,-1 0-1,1 0 1,-1 0-1,0 0 0,1-1 1,-1 1-1,0-1 0,0 1 1,0-1-1,0 0 0,0 0 1,0 0-1,-1 0 1,1 0-1,0 0 0,1-4 1,28-55 40,-23 42-51,30-61-639,-12 27-2691,-8 16-3793</inkml:trace>
  <inkml:trace contextRef="#ctx0" brushRef="#br0" timeOffset="13886.13">1491 2024 14471,'0'0'5215,"0"0"-3491,0 0-1439,0 0-109,0 0 88,-3-6 2596,-10-21-2705,10 25-141,1-1 0,-1 0 0,1 1 0,-1 0-1,0-1 1,0 1 0,0 0 0,0 0 0,-1 1 0,1-1-1,0 1 1,-1 0 0,1 0 0,-1 0 0,1 0 0,-1 0-1,1 1 1,-1-1 0,0 1 0,1 0 0,-1 0 0,0 1-1,1-1 1,-1 1 0,1 0 0,-1 0 0,1 0 0,-1 0 0,1 0-1,0 1 1,-1 0 0,1 0 0,0 0 0,0 0 0,0 0-1,1 0 1,-1 1 0,0-1 0,1 1 0,0 0 0,-1 0-1,1 0 1,0 0 0,1 0 0,-1 0 0,0 0 0,-1 8-1,-3 7 6,1 0-1,0 0 1,2 1-1,0 0 0,1 0 1,1 0-1,3 34 0,-2-49-15,1 1 0,0-1 0,-1 0 0,2 0 0,-1 0 0,0 0 0,1 0 0,0 0 0,0 0 0,0 0 0,0-1 0,1 1 0,-1-1 0,1 0-1,0 1 1,4 2 0,-5-4 3,1 0-1,-1 0 0,1 0 0,-1-1 1,1 1-1,0-1 0,0 1 0,0-1 1,0 0-1,0 0 0,0-1 0,0 1 1,0 0-1,0-1 0,0 0 0,0 0 1,0 0-1,0 0 0,1 0 0,-1-1 1,0 1-1,0-1 0,4-1 0,-4 0 2,0 0-1,-1 1 1,1-1-1,-1 0 0,0-1 1,0 1-1,0 0 1,0-1-1,0 1 1,0-1-1,0 1 1,-1-1-1,1 0 0,-1 0 1,2-5-1,14-53 114,-14 48-81,6-29 70,-7 28 31,1 0 1,0 0 0,1 1-1,1 0 1,6-15-1,-11 28-139,1 0 0,-1-1 0,0 1-1,1 0 1,-1 0 0,0 0 0,0-1 0,1 1 0,-1 0-1,0 0 1,1 0 0,-1 0 0,0 0 0,1 0-1,-1 0 1,0 0 0,1 0 0,-1 0 0,0 0 0,1 0-1,-1 0 1,0 0 0,1 0 0,-1 0 0,0 0-1,1 0 1,-1 1 0,0-1 0,1 0 0,-1 0 0,0 0-1,0 1 1,1-1 0,-1 0 0,0 0 0,0 0-1,1 1 1,-1-1 0,0 0 0,0 1 0,0-1 0,1 0-1,-1 0 1,0 1 0,0-1 0,0 0 0,0 1-1,0-1 1,0 0 0,0 1 0,0-1 0,0 0 0,0 1-1,0-1 1,0 0 0,0 1 0,8 21-42,5 29 45,-2 0 1,5 81-1,-6 107 20,-3-31-16,5-91-22,2 62 23,-14-178 36,0-1 59,-8-1-24,0-1 1,0 0-1,0 0 1,0 0-1,0-1 1,1 0-1,-1-1 1,1 0-1,0 0 1,0 0-1,0-1 1,0 0-1,-5-7 1,-5-2-3,2-2-1,0 1 1,-24-34 0,33 38-48,-1-1 0,2 0-1,0 0 1,0-1 0,2 1 0,-1-1 0,1 0 0,1 0 0,-1-19-1,2 9-17,0 0 0,2 0 0,0 0 0,9-38-1,-4 39 3,1-1 0,1 1 0,1 0 0,17-28 0,57-83-1378,-34 57-2541,-26 35-4502</inkml:trace>
  <inkml:trace contextRef="#ctx0" brushRef="#br0" timeOffset="14894.71">1662 2355 16327,'0'0'4226,"0"0"-2507,0 0-924,0 0-233,0 0-377,3-6-36,2-3-29,-1 0 0,-1 0-1,0 0 1,0-1 0,-1 1 0,0-1 0,0 1-1,-1-1 1,0 0 0,-2-13 0,1 9-34,0 1-29,-1 0 0,2 0 0,-1-1 0,2 1 1,0 0-1,0 0 0,1 0 0,6-14 0,-8 26 69,-1 1-36,0 0-47,0 8-80,0 277 77,0-283-39,-1-1 1,1 0 0,0 0-1,1 0 1,-1 0-1,0 0 1,0 1 0,0-1-1,1 0 1,-1 0 0,1 0-1,-1 0 1,1 0-1,-1 0 1,1 0 0,-1 0-1,1 0 1,0 0 0,0 0-1,-1 0 1,1-1 0,0 1-1,0 0 1,0 0-1,2 0 1,-1 0 8,0 0 0,0-1 0,0 1 0,0-1 0,1 0 1,-1 0-1,0 0 0,0 0 0,0 0 0,1 0 0,-1 0 0,4-2 0,-1 1 14,1-1-1,-1 0 1,0 0-1,1 0 0,-1-1 1,0 0-1,0 0 1,0 0-1,7-7 1,3-12-28,-1 0 0,-1 0 0,-1-2 0,-1 1 0,-1-1 0,11-43 0,-5 19-72,-13 40 78,0 1 6,-1 0 0,1 0-1,-1 0 1,-1-1-1,1-7 1,-2 15 13,0 20-258,0-8 234,0 18-2,5 44-1,-4-66 9,1 1-1,0 0 0,0-1 0,1 1 0,0-1 0,1 0 0,-1 0 0,2 0 1,7 12-1,-11-19 4,0 1 1,0-1 0,0 0-1,1 0 1,-1 1-1,0-1 1,1 0 0,-1 0-1,0 0 1,1 0-1,-1-1 1,1 1 0,0 0-1,-1-1 1,1 1-1,0-1 1,-1 1 0,1-1-1,0 0 1,-1 0-1,1 0 1,0 0 0,-1 0-1,1 0 1,0 0 0,0 0-1,-1-1 1,1 1-1,0-1 1,-1 1 0,1-1-1,-1 0 1,1 1-1,-1-1 1,1 0 0,-1 0-1,1 0 1,-1 0-1,0 0 1,2-3 0,4-2 19,-1-1 1,0 1 0,0-1 0,-1 0 0,0-1 0,5-10 0,-1-2-21,-1 0 0,-1-1 0,-1 1 1,-1-1-1,-1 0 0,3-40 1,-6-137 13,-3 102-18,2 92-2,0 0 0,1 0 0,-1-1 0,0 1 0,-1 0-1,1 0 1,-1-1 0,0 1 0,0 0 0,0 0 0,0 0-1,-1 0 1,1 0 0,-1 0 0,0 1 0,-4-6 0,6 9-7,-1 0 0,0 0 0,1 1 0,-1-1 1,0 0-1,1 0 0,-1 1 0,1-1 0,-1 0 1,1 0-1,-1 1 0,1-1 0,-1 1 1,1-1-1,-1 0 0,1 1 0,-1-1 0,1 1 1,-1-1-1,1 1 0,0 0 0,-1-1 0,1 1 1,0-1-1,0 1 0,-1-1 0,1 1 0,0 0 1,0-1-1,0 1 0,0 0 0,0 0 1,-10 31-4,2-1 1,2 2 0,0-1 0,0 36 0,2 139 12,5-142-9,-1-54 6,0 0-1,1 0 0,0-1 0,1 1 0,1 0 0,-1-1 0,6 13 0,-7-20 8,1 0 0,-1 1 0,1-1-1,0 0 1,0 0 0,0 0 0,0-1 0,0 1 0,1 0 0,0-1-1,-1 0 1,1 1 0,0-1 0,0 0 0,0 0 0,0-1 0,0 1-1,0-1 1,1 1 0,-1-1 0,1 0 0,-1 0 0,0-1 0,1 1-1,4-1 1,-3 1 26,-1-1-1,1 0 0,0 0 1,0-1-1,0 1 1,0-1-1,0 0 0,-1 0 1,1-1-1,0 1 1,-1-1-1,1 0 0,7-5 1,-8 3-21,0 0-1,0 0 1,0-1 0,0 1 0,-1-1 0,0 0-1,0 0 1,0 0 0,-1 0 0,1 0-1,2-11 1,15-54-3315,-14 33-5298</inkml:trace>
  <inkml:trace contextRef="#ctx0" brushRef="#br0" timeOffset="15932.84">2448 2055 21274,'0'0'1731,"0"0"-1229,0 0-401,0 0-53,0 0-80,-2 2-13,2-2 69,0 0 43,0 0-17,0 0-12,0 0 36,-14-31 398,-14-19 393,26 47-824,0 1 1,1 0-1,-1-1 1,0 1-1,0 0 1,0 0-1,-1 0 0,1 1 1,0-1-1,-1 0 1,1 1-1,-1 0 0,0-1 1,1 1-1,-1 0 1,0 0-1,0 1 0,-2-1 1,3 1-44,-1 1 0,1 0 0,0 0-1,0 0 1,0 0 0,0 1 0,1-1 0,-1 1 0,0-1 0,0 1 0,1-1-1,-1 1 1,1 0 0,0 0 0,-1 0 0,1 0 0,0 0 0,0 0 0,0 0 0,-1 3-1,-20 53-38,20-51 39,-4 16 16,1 0 1,0 0-1,2 0 0,1 0 1,1 0-1,1 1 0,5 38 1,-5-61-14,0 0 0,0 0 0,0 0 1,0 0-1,0 0 0,0 0 0,1 1 1,-1-1-1,0 0 0,1 0 0,-1 0 1,1 0-1,-1 0 0,1 0 0,-1 0 1,1-1-1,0 1 0,0 0 0,-1 0 1,1 0-1,0-1 0,0 1 1,0 0-1,0-1 0,0 1 0,0-1 1,0 1-1,0-1 0,0 1 0,0-1 1,0 0-1,0 1 0,0-1 0,0 0 1,0 0-1,1 0 0,-1 0 0,0 0 1,0 0-1,0 0 0,0 0 0,0-1 1,0 1-1,0 0 0,0-1 1,2 0-1,0 0-1,1-1 0,-1 1 0,0-1 0,0 0 0,0 0 0,0 0-1,0 0 1,0 0 0,-1-1 0,1 1 0,-1-1 0,5-6 0,20-61-150,-23 58 153,0-1 1,0 0 0,2 1 0,0 0-1,13-20 1,-19 31 7,0 1 1,1-1-1,-1 1 0,1-1 0,-1 1 1,0 0-1,1-1 0,-1 1 1,1 0-1,-1-1 0,1 1 0,-1 0 1,1 0-1,0-1 0,-1 1 0,1 0 1,-1 0-1,1 0 0,-1 0 0,1 0 1,-1 0-1,1 0 0,0 0 0,-1 0 1,1 0-1,-1 0 0,1 0 0,-1 0 1,1 0-1,0 0 0,-1 1 1,1-1-1,-1 0 0,1 0 0,-1 1 1,1-1-1,-1 0 0,1 1 0,-1-1 1,0 1-1,1-1 0,-1 0 0,1 1 1,-1-1-1,1 2 0,16 26-112,-13-21 167,-2-3-54,0-1 0,0 1 1,0 0-1,1-1 0,-1 0 0,1 1 0,0-1 0,0 0 0,0-1 1,0 1-1,1 0 0,-1-1 0,0 0 0,1 0 0,0 0 0,0 0 1,-1 0-1,1-1 0,0 0 0,0 0 0,1 0 0,-1 0 0,0-1 1,0 1-1,0-1 0,0 0 0,0 0 0,9-2 0,-11 1-1,0 0-1,0-1 0,0 1 0,0-1 1,-1 1-1,1-1 0,0 0 1,-1 0-1,1 0 0,-1 0 0,1 0 1,-1 0-1,0 0 0,0 0 1,0 0-1,0-1 0,-1 1 0,2-5 1,10-48 84,-11 50-90,30-234 6,-33 262 73,1 0 0,1 1 0,4 34 0,-4-57-81,0 1 0,0-1 0,0 0 0,0 0 0,1 0 0,-1 1 0,0-1 0,0 0 0,1 0 0,-1 0 0,1 0 0,-1 0-1,1 1 1,-1-1 0,1 0 0,0 0 0,0 0 0,-1-1 0,1 1 0,0 0 0,0 0 0,0 0 0,0-1 0,0 1 0,0 0 0,0-1 0,0 1 0,0-1 0,0 1-1,0-1 1,1 1 0,-1-1 0,0 0 0,0 0 0,0 0 0,1 1 0,-1-1 0,0 0 0,0-1 0,0 1 0,1 0 0,-1 0 0,0 0 0,0-1 0,0 1 0,0 0-1,1-1 1,0 0 0,4-2-18,-1 0 0,0 0 0,1 0 0,-1-1 0,0 1 0,0-1 0,6-8 0,-10 11 9,0 0-1,-1 0 1,1-1-1,0 1 1,0 0-1,-1 0 1,1 0 0,0 1-1,0-1 1,0 0-1,0 0 1,0 0-1,1 1 1,-1-1-1,0 1 1,0-1-1,0 1 1,0-1 0,1 1-1,-1 0 1,0-1-1,1 1 1,-1 0-1,2 0 1,-2 2-5,1-1 1,0 1-1,-1 0 1,1 0-1,-1 0 0,0 0 1,1 0-1,-1 0 1,0 0-1,0 0 1,0 1-1,0 2 0,10 24 49,-6-16 43,0 1 0,0 0 0,2-1 0,0-1 0,13 20 0,-18-29-66,1 0 0,0 0 0,0 0 1,0-1-1,0 0 0,0 1 0,0-1 0,0 0 0,1 0 0,-1-1 0,1 1 0,0-1 0,-1 0 0,1 0 0,0 0 1,0 0-1,-1 0 0,1-1 0,0 0 0,0 0 0,0 0 0,0 0 0,0-1 0,-1 1 0,1-1 0,5-2 1,-2 1-1,0-1 1,0-1 0,-1 1 0,1-1 0,-1 0 0,0 0 0,0-1 0,0 0 0,0 0 0,7-10 0,48-64-179,-53 68 86,3-5-377,0-1-1,11-23 0,-19 33-820,0 0 1,-1-1 0,0 1-1,3-16 1,-4-5-14731</inkml:trace>
  <inkml:trace contextRef="#ctx0" brushRef="#br0" timeOffset="17126.5">3829 1970 464,'0'0'16493,"0"0"-12358,0 0-3620,0 0 24,0 0 184,3-29 659,5-15-918,-3 0-1,-1-1 0,-3-56 1,-1 98-429,0 2 56,0 1-51,0 29-163,-7 96 87,3-80 51,1 0 1,5 48 0,-2-90-15,1-1 0,-1 1 0,1 0 0,-1 0 0,1-1 0,0 1 0,0-1 0,0 1 0,1-1 0,-1 1 0,1-1 0,-1 0 0,1 1 0,0-1 0,0 0 0,0 0 0,0 0 0,0-1 0,0 1 0,4 2 0,-4-3 5,0 0 1,0 0-1,0-1 1,0 1-1,0-1 1,0 1-1,0-1 0,0 0 1,0 0-1,0 0 1,0 0-1,0 0 1,1 0-1,-1-1 1,0 1-1,0-1 0,0 1 1,-1-1-1,1 0 1,0 0-1,0 0 1,0 0-1,0 0 0,-1 0 1,1 0-1,0-1 1,-1 1-1,3-3 1,8-11 15,0 0 0,-1-1 0,0-1-1,8-18 1,-11 19-21,0 1-1,1 0 1,1 1-1,0 0 0,19-20 1,-29 34-3,0 0 0,0 0 1,1 0-1,-1 0 0,0 0 1,0 0-1,0-1 0,0 1 1,0 0-1,1 0 0,-1 0 1,0 0-1,0 0 0,0 0 1,0 0-1,0 0 0,1 0 1,-1 0-1,0 0 0,0 0 1,0 0-1,0 0 0,1 0 1,-1 0-1,0 0 0,0 0 1,0 0-1,0 0 0,1 0 1,-1 0-1,0 0 0,0 0 1,0 0-1,0 0 0,1 0 1,-1 0-1,0 1 0,0-1 1,0 0-1,0 0 0,0 0 1,0 0-1,1 0 0,-1 0 0,0 1 1,0-1-1,0 0 0,3 13-48,-2 17 7,-1-27 41,-1 40-16,0-26 23,0-1 1,1 0 0,1 1-1,0-1 1,1 0-1,7 26 1,-9-41-2,0-1 0,1 0 0,-1 0 0,0 0 0,0 1-1,0-1 1,0 0 0,0 0 0,0 0 0,0 1 0,0-1 0,1 0 0,-1 0 0,0 0 0,0 0 0,0 1-1,0-1 1,0 0 0,1 0 0,-1 0 0,0 0 0,0 0 0,0 0 0,1 0 0,-1 0 0,0 0 0,0 1-1,0-1 1,1 0 0,-1 0 0,0 0 0,0 0 0,1 0 0,-1 0 0,0 0 0,0-1 0,0 1-1,1 0 1,-1 0 0,0 0 0,0 0 0,1 0 0,9-9 105,4-11-36,19-48-186,-19 37 58,2 0 0,29-42 0,-45 73 53,1 0 0,-1 0 0,0 0 0,1 0 0,-1 0 0,0 0 0,0 0 0,1 0 0,-1 0 0,0 0 0,0 0 0,1 0 0,-1 1 0,0-1 0,0 0 0,1 0 0,-1 0 0,0 0 0,0 1 0,0-1 0,1 0 0,-1 0 0,0 1 0,0-1 0,0 0 0,0 0 0,0 1 0,0-1 0,1 0 0,-1 0 0,0 1 0,0-1 0,0 0 0,0 0 0,0 1 0,0-1 0,0 0 0,0 1 0,0-1 0,0 0 0,0 0 0,0 1 0,0-1 0,0 0 0,-1 0 0,1 1 0,0-1 1,2 19-37,0 13 33,-2-8 68,1 0 1,2-1-1,0 1 0,9 30 1,-12-54-59,0 1 0,0 0 0,1-1 0,-1 1-1,0 0 1,0 0 0,1-1 0,-1 1 0,0 0 0,1-1 0,-1 1 0,1-1 0,-1 1 0,1 0 0,-1-1 0,1 1-1,-1-1 1,1 1 0,-1-1 0,1 1 0,0-1 0,-1 0 0,1 1 0,0-1 0,-1 0 0,1 0 0,0 1 0,-1-1-1,1 0 1,0 0 0,0 0 0,-1 0 0,1 0 0,0 0 0,0 0 0,-1 0 0,1 0 0,0 0 0,0 0 0,-1-1-1,1 1 1,0 0 0,-1 0 0,1-1 0,0 1 0,-1-1 0,1 1 0,0 0 0,-1-1 0,1 0 0,2-1 11,0-1 0,0 1 1,0-1-1,-1 0 0,1 1 0,-1-1 1,0 0-1,3-5 0,1-5-461,-1-1 0,0 0 0,-1 0 0,0 0 0,-1-1-1,2-27 1,-3-13-6635</inkml:trace>
  <inkml:trace contextRef="#ctx0" brushRef="#br0" timeOffset="17472.03">4128 1485 21690,'0'0'1969,"0"0"-1681,0 0-288,0 0-16,0 0-96,0 0-1937,-39 101-6547</inkml:trace>
  <inkml:trace contextRef="#ctx0" brushRef="#br0" timeOffset="18320.41">4520 1830 19561,'0'0'2356,"0"0"-1465,0 0-424,0 0-225,0 0-164,5-19-38,5-22 3,-1-1 1,-3 0-1,3-58 0,-4-167 2166,-8 314-2198,-2 1 1,-22 89-1,0-1 51,20-77-10,2 1-1,4 79 1,1-136-46,1-1 0,-1 0 0,1 0 0,0 0 0,0 0 0,-1 0 0,2 0 0,-1 0 0,0 0 0,0 0 0,0 0 0,1 0 0,-1-1 1,1 1-1,0-1 0,-1 1 0,1-1 0,0 1 0,0-1 0,0 0 0,0 0 0,0 0 0,0 0 0,0 0 0,0-1 0,0 1 0,0 0 0,0-1 0,1 0 0,-1 1 0,0-1 0,0 0 0,1 0 0,2-1 0,2 1 20,-1 0 0,1 0-1,0-1 1,0 0 0,0 0-1,-1-1 1,1 0 0,-1 0-1,1-1 1,10-5 0,-5-1-9,0 0 1,-1 0 0,0-2 0,0 1 0,-1-1 0,-1-1-1,0 0 1,0 0 0,-1-1 0,-1 0 0,0 0-1,8-24 1,-6 11-31,-2-1 0,-1 0 1,-1 0-1,-2 0 0,0 0 0,-2-30 0,-31 58-120,28 1 127,0 0 0,0 0 0,0 0 0,0 0 0,0 0 0,1 1 0,-1-1 0,1 0 0,0 1 1,0-1-1,0 1 0,0-1 0,0 1 0,0 0 0,0-1 0,1 1 0,-1 3 0,-2 51-48,3-51 49,-1 32-18,0 48-6,1-81 28,1-1 0,-1 0 1,1 0-1,0 0 0,0 0 1,0 0-1,1 0 0,0-1 1,-1 1-1,1 0 0,0-1 1,1 1-1,-1-1 0,1 0 1,-1 1-1,5 3 0,-4-6 4,0 1 0,0 0 0,0-1 0,-1 0 0,2 0 0,-1 0 1,0 0-1,0 0 0,0-1 0,0 1 0,0-1 0,1 0 0,-1 0 0,0 0 0,0 0 0,0 0 0,1-1 0,-1 0 0,5-1 0,-3 0 8,1 0 0,-1 0-1,0 0 1,-1-1 0,1 0-1,0 0 1,-1 0 0,1 0 0,-1-1-1,5-5 1,-1-2 2,0 0 0,0-1 1,-2 0-1,1 0 0,-2-1 1,1 0-1,-2 0 0,0 0 0,4-19 1,-2-1 21,-2 0-1,0-59 1,-4 87-43,-1 18-9,0 0-1,-1 0 1,-1 0-1,0 0 0,-10 23 1,8-23 3,1-1 1,0 1-1,1 0 1,0 0-1,1 0 1,0 13-1,1-24 7,1 1-1,0-1 1,0 0-1,1 0 1,-1 1-1,0-1 1,1 0-1,-1 0 0,1 0 1,0 0-1,0 0 1,-1 0-1,1 0 1,1 0-1,-1 0 1,0 0-1,0 0 1,3 1-1,-1 0-17,1 0-1,0-1 0,1 0 1,-1 0-1,0 0 1,0 0-1,6 0 0,0 2 9,36 13-112,-32-11 184,1-1 0,0 0 0,0 0 0,0-2 0,0 0 0,31 2 0,-45-6-101,-1 1 1,1-1-1,0 1 0,-1-1 1,1 1-1,-1-1 0,1 0 1,-1 1-1,1-1 1,-1 0-1,1 1 0,-1-1 1,0 0-1,1 0 0,-1 1 1,0-1-1,0 0 1,1 0-1,-1 0 0,0 1 1,0-1-1,0 0 0,0 0 1,0 0-1,0 0 1,-1-1-1,1-2-520,3-23-3401</inkml:trace>
  <inkml:trace contextRef="#ctx0" brushRef="#br0" timeOffset="18662.49">4758 1445 22122,'0'0'3346,"0"0"-2194,0 0-624,0 0-400,0 0-128,0 0 0,141-82 0,-108 75-32,-4-2-880,-6 0-2001,-7-5-13255</inkml:trace>
  <inkml:trace contextRef="#ctx0" brushRef="#br0" timeOffset="19374.94">5135 1588 16936,'0'0'3823,"0"0"-1676,0 0-962,0 0-449,0 0-295,5-11-9,17-35-152,-22 46-275,0-1 1,1 0 0,-1 0-1,0 0 1,1 1-1,-1-1 1,1 0 0,-1 0-1,1 1 1,-1-1-1,1 0 1,-1 1 0,1-1-1,0 1 1,-1-1-1,1 1 1,0-1 0,0 1-1,-1 0 1,1-1-1,0 1 1,0 0 0,0-1-1,0 1 1,-1 0-1,1 0 1,0 0 0,0 0-1,0 0 1,0 0-1,-1 0 1,1 0 0,0 0-1,0 0 1,0 0-1,0 1 1,0-1 0,-1 0-1,1 1 1,0-1-1,0 0 1,-1 1 0,1-1-1,0 1 1,-1-1-1,1 1 1,0 0 0,-1-1-1,1 1 1,-1 0-1,1-1 1,-1 1 0,1 0-1,-1-1 1,1 1-1,-1 0 1,0 0 0,1 0-1,-1-1 1,0 2-1,19 40 12,22 69-1,2 6-6,-36-96-5,-5-16-2,-1 0 0,1 0-1,0-1 1,0 1 0,0 0-1,1 0 1,-1-1 0,7 7-1,-9-11 26,0 1-1,1-1 0,-1-1 0,0 1 0,1 0 0,-1 0 0,0 0 1,1 0-1,-1 0 0,0 0 0,0 0 0,1 0 0,-1 0 0,0 0 1,1-1-1,-1 1 0,0 0 0,0 0 0,1 0 0,-1-1 0,0 1 1,0 0-1,0 0 0,1-1 0,-1 1 0,0 0 0,0 0 0,0-1 1,0 1-1,1 0 0,-1-1 0,0 1 0,0 0 0,0-1 1,0 1-1,0 0 0,0-1 0,0 1 0,0-1 0,15-48 564,14-73-1,-4 8-560,-4 25-392,-21 89 265,1-1 0,-1 1 0,0 0 0,1 0 0,-1-1 0,0 1 0,1 0 1,-1 0-1,1 0 0,-1 0 0,0-1 0,1 1 0,-1 0 0,1 0 0,-1 0 0,1 0 1,-1 0-1,0 0 0,1 0 0,-1 0 0,1 0 0,-1 0 0,1 0 0,-1 0 0,0 1 1,1-1-1,-1 0 0,1 0 0,-1 0 0,0 0 0,1 1 0,-1-1 0,1 0 0,-1 1 1,0-1-1,1 0 0,-1 1 0,15 10-3305,2 6-1899</inkml:trace>
  <inkml:trace contextRef="#ctx0" brushRef="#br0" timeOffset="20045.66">5670 1649 16984,'0'0'3887,"0"0"-1886,0 0-1057,0 0-330,0 0-251,6-6-203,26-25-99,-32 31-72,0 0-7,0 0-9,0 0 14,0 0 26,0 0 19,0 0 11,0 0-6,0-24 1569,1 7-1480,-1 15-89,0-1 0,1 0-1,-1 0 1,-1 0 0,1 0 0,0 1 0,-1-1 0,1 0 0,-1 0 0,-1-3 0,1 4-35,-1 1-1,1 0 1,0 0 0,-1 0 0,1 0 0,-1 0-1,1 1 1,-1-1 0,1 0 0,-1 1-1,1-1 1,-1 1 0,0-1 0,1 1 0,-1 0-1,0-1 1,1 1 0,-1 0 0,0 0 0,1 1-1,-3-1 1,1 1-9,-1 0-1,1 0 1,-1 0-1,1 0 1,0 0-1,0 1 1,-1 0-1,1-1 1,0 1 0,1 0-1,-1 1 1,0-1-1,1 0 1,-1 1-1,1-1 1,-1 1-1,1 0 1,0 0-1,0 0 1,1 0 0,-3 6-1,-4 7 4,0 1 1,2 0-1,-5 17 0,4-4 7,1 1-1,2 0 0,1-1 0,2 45 0,1-74-9,0 0-1,0 0 1,0 1-1,1-1 1,-1 0 0,0 0-1,1 0 1,-1 0 0,1 0-1,0 0 1,-1 0-1,1 0 1,-1 0 0,1 0-1,0-1 1,0 1-1,0 0 1,0 0 0,-1-1-1,1 1 1,0 0-1,0-1 1,0 1 0,0-1-1,0 1 1,0-1-1,1 0 1,-1 1 0,0-1-1,0 0 1,0 0 0,0 0-1,0 0 1,0 0-1,1 0 1,-1 0 0,1 0-1,2 0-16,-1-1-1,1 1 0,-1 0 1,0-1-1,1 0 1,-1 0-1,0 0 1,1 0-1,-1-1 0,0 1 1,0-1-1,4-2 1,7-11-79,0-1 1,-1 0 0,-1-1-1,-1 0 1,0-1-1,-1 0 1,9-25-1,14-22 875,-30 131-428,-4-50-326,2 0-1,0 0 1,0 0 0,2 0-1,4 16 1,-6-28-10,0-1-1,0 0 1,0 1-1,1-1 1,-1 0-1,1 0 1,0 0 0,0 0-1,0 0 1,1-1-1,-1 1 1,0 0 0,1-1-1,0 0 1,-1 0-1,1 1 1,0-2-1,0 1 1,1 0 0,-1-1-1,0 1 1,0-1-1,1 0 1,-1 0 0,1 0-1,-1-1 1,1 1-1,-1-1 1,6 0-1,-7 0-31,0 0-1,0 0 0,0 0 0,0-1 1,0 1-1,0-1 0,0 0 0,0 1 1,0-1-1,0 0 0,0 0 0,-1 0 1,1 0-1,0 0 0,-1-1 0,1 1 1,-1-1-1,1 1 0,-1-1 0,2-1 1,19-42-3827,-6-2-6337</inkml:trace>
  <inkml:trace contextRef="#ctx0" brushRef="#br0" timeOffset="20625.64">5989 1387 3714,'0'0'17453,"0"0"-13275,0 0-3463,0 0-59,0 0-322,0-5-164,0 5-170,0-8-31,0 12 11,-4 123 21,-13 187 17,17-312-16,0 0 0,0 0-1,1 0 1,-1 0-1,1 1 1,-1-1-1,1 0 1,0 0 0,0 0-1,0 0 1,0 0-1,0-1 1,0 1-1,0 0 1,1 0 0,-1-1-1,0 1 1,1-1-1,0 1 1,-1-1-1,4 2 1,-4-2 4,1-1 1,-1 1-1,0-1 1,0 1-1,0-1 1,1 0-1,-1 0 1,0 0-1,0 0 1,0 0-1,1 0 1,-1 0-1,0 0 1,0 0-1,1-1 1,-1 1-1,0 0 1,0-1-1,0 1 0,0-1 1,0 1-1,1-1 1,-1 0-1,0 1 1,0-1-1,0 0 1,-1 0-1,1 0 1,0 1-1,0-1 1,0 0-1,-1 0 1,1 0-1,0-1 1,-1 1-1,1 0 0,-1 0 1,1 0-1,-1-2 1,50-115 78,35-72-69,-125 236 268,35-39-294,0 0 1,1-1-1,0 2 0,0-1 0,0 0 0,1 1 0,0 0 0,1-1 0,-1 1 0,1 0 1,-1 13-1,3-19 5,1 0 0,-1 0 1,1 0-1,-1 0 0,1 0 1,0 0-1,-1 0 1,1 0-1,0 0 0,0 0 1,1 0-1,-1 0 0,0-1 1,1 1-1,-1 0 0,1-1 1,-1 1-1,1-1 1,0 0-1,-1 1 0,1-1 1,0 0-1,0 0 0,4 1 1,5 2 4,0 0-1,1-1 1,20 2 0,-24-4 2,0 1 0,0-1 0,0 1 0,0 0 1,11 6-1,-18-8-1,-1 1 0,0-1 1,0 0-1,0 0 0,1 1 0,-1-1 1,0 0-1,0 0 0,0 1 1,0-1-1,0 0 0,0 1 1,0-1-1,0 0 0,1 1 1,-1-1-1,0 0 0,0 0 0,0 1 1,-1-1-1,1 0 0,0 1 1,0-1-1,0 0 0,0 1 1,0-1-1,0 0 0,0 0 0,0 1 1,-1-1-1,1 0 0,0 0 1,0 1-1,0-1 0,-1 0 1,1 0-1,0 1 0,0-1 1,-1 0-1,1 0 0,0 0 0,0 0 1,-1 1-1,1-1 0,0 0 1,0 0-1,-1 0 0,1 0 1,0 0-1,-1 0 0,1 0 1,0 0-1,-1 0 0,-15 7 21,16-7-21,-9 3-60,0-1 1,0 0-1,1-1 0,-1 0 1,-1-1-1,-11 0 0,19 0-13,-23 0-1587</inkml:trace>
  <inkml:trace contextRef="#ctx0" brushRef="#br0" timeOffset="21071.9">6261 1408 21882,'0'0'2324,"0"0"-1084,0 0-141,0 0-368,0 0-392,7-1-253,-4 0-88,0 1 1,0 0 0,0 0 0,0 0-1,0 0 1,0 1 0,-1-1-1,1 1 1,0 0 0,0 0 0,0 0-1,-1 0 1,1 0 0,0 0 0,-1 1-1,1 0 1,-1-1 0,0 1-1,4 3 1,0 2-2,0-1 1,-1 1-1,0 0 0,0 0 1,0 1-1,6 14 0,-1 3-7,-1 1 0,-1 1 0,9 47-1,-12-42 13,-1 1 0,-1 0-1,-2-1 1,-1 1-1,-2 0 1,-1 0 0,-1-1-1,-2 0 1,-1 0-1,-2 0 1,-1-1 0,-1 0-1,-2-1 1,-25 44-1,20-42-76,-2 0 0,-2-2 0,-25 29-1,37-48-585,-1-1-1,0 0 0,-15 10 0,-24 5-6837</inkml:trace>
  <inkml:trace contextRef="#ctx0" brushRef="#br0" timeOffset="22042.17">232 96 19129,'0'0'2972,"0"0"-1694,0 0-947,0 0-201,0 0-52,-1-1-74,1 1 1,-1 0 0,1 0 0,-1 0-1,1-1 1,-1 1 0,1 0 0,-1 0-1,0 0 1,1 0 0,-1 0 0,1 0-1,-1 0 1,1 0 0,-1 0 0,0 0-1,1 0 1,-1 0 0,1 1 0,-1-1-1,1 0 1,-2 1 0,-2 5 29,0 1 0,0-1-1,0 1 1,1 0 0,0 0 0,0 1-1,1-1 1,-2 11 0,-5 11 190,-109 385 1167,98-317-1207,3 1 0,-4 132-1,20-207-161,1-1 0,1 1-1,0-1 1,10 40 0,-9-53-14,1-1 1,0 0-1,0 0 1,1 0 0,0 0-1,0-1 1,1 0-1,0 0 1,0 0-1,1 0 1,0-1 0,0 0-1,1 0 1,-1 0-1,11 5 1,1 0-39,1-2 0,0 0 0,0-2 0,1 0 0,0-1 0,0 0 0,1-2 0,38 3 0,63-4-1584</inkml:trace>
  <inkml:trace contextRef="#ctx0" brushRef="#br0" timeOffset="122299.2">1441 3848 15143,'0'0'2812,"0"0"-1492,0 0-151,0 0-201,0 0-557,0 0 48,7-27-251,5-8-153,-3 9 144,-1-1 0,5-35-1,-12 62-142,-1-1 1,0 0-1,1 0 0,-1 1 0,0-1 0,0 0 1,0 0-1,1 1 0,-1-1 0,0 0 0,0 0 0,0 0 1,0 1-1,0-1 0,0 0 0,-1 0 0,1 0 0,0 1 1,0-1-1,-1 0 0,1 0 0,0 1 0,-1-1 1,1 0-1,-1 0 0,1 1 0,0-1 0,-1 1 0,0-1 1,1 0-1,-1 1 0,1-1 0,-1 1 0,0-1 0,1 1 1,-1 0-1,0-1 0,0 1 0,1 0 0,-1-1 1,0 1-1,0 0 0,1 0 0,-1 0 0,0 0 0,0 0 1,0 0-1,1 0 0,-1 0 0,0 0 0,0 0 1,0 0-1,1 0 0,-1 0 0,0 1 0,0-1 0,0 0 1,0 1-1,-49 23-295,24-7 246,1 1 0,0 1 0,2 1 0,0 1 0,2 1 0,0 1 0,1 1-1,2 1 1,-19 31 0,26-38 10,2 1-1,-1 0 0,2 1 1,1-1-1,0 1 1,2 1-1,0-1 0,1 1 1,1 0-1,1 0 1,1 0-1,1 0 0,1 0 1,4 30-1,-2-41-8,0-1-1,0 1 1,1 0-1,1-1 1,0 0-1,0 0 1,0-1-1,1 1 1,0-1-1,1 0 1,0-1 0,0 1-1,1-2 1,0 1-1,0-1 1,0 0-1,1 0 1,0-1-1,0-1 1,16 7-1,-2-2 16,0-1-1,0-1 0,1-1 0,0-2 1,1 0-1,-1-1 0,39-1 0,-57-2-18,-1 0 0,0-1-1,1 1 1,-1-1 0,1 0-1,-1-1 1,0 0 0,0 1-1,0-1 1,0-1 0,0 1-1,0-1 1,-1 0 0,1 0-1,-1 0 1,0-1 0,0 0-1,4-4 1,-3 2-8,-1 0 0,-1 0 1,1-1-1,-1 1 0,0-1 0,0 0 0,-1 1 0,0-1 1,0-1-1,-1 1 0,0 0 0,0 0 0,0-9 0,-1 11 6,0-1-1,0 1 1,0 0-1,0-1 1,-1 1-1,0 0 0,0 0 1,-1 0-1,1-1 1,-1 1-1,0 0 1,0 1-1,-1-1 1,0 0-1,1 1 0,-1 0 1,-6-7-1,4 7 3,0 0-1,-1 0 1,1 1-1,-1 0 1,1 0-1,-1 0 1,0 1-1,0-1 1,0 2-1,-1-1 1,1 1-1,0 0 1,-13-1-1,12 1-12,0 1-1,0 0 1,0 1-1,0-1 1,1 1 0,-1 0-1,0 1 1,1 0 0,-1 0-1,1 0 1,-1 1-1,1 0 1,0 0 0,0 0-1,-9 8 1,7-4 1,0 1 0,1 0 0,0 0 0,0 0 0,1 1 0,0 0-1,1 0 1,0 0 0,-5 13 0,0 7-29,1 0 0,1 0 0,2 0 0,1 1-1,2-1 1,-1 38 0,6 14-1227,12-17-2106</inkml:trace>
  <inkml:trace contextRef="#ctx0" brushRef="#br0" timeOffset="122845.88">2167 4204 20297,'0'0'2834,"0"0"-1826,0 0-629,27-24-259,86-77-107,-102 91-14,0 0-1,-1-1 1,0-1-1,-1 0 1,0 0-1,-1 0 1,-1-1-1,0 0 1,0-1-1,-1 0 1,4-16-1,-5 5-3,-1 1 1,-1-1-1,-1 0 0,-3-40 1,1 27 3,0 23 75,-1 0-1,-1 1 1,0-1 0,-1 1 0,0 0 0,-9-22 0,12 34 174,0 7-168,12 278-183,-1-49 201,-8-126-84,-4 968 9,-2-1010-1537,-25 130 0,20-173-2845,2-20-7913</inkml:trace>
  <inkml:trace contextRef="#ctx0" brushRef="#br0" timeOffset="123196.75">2392 4354 22858,'0'0'1174,"0"0"-205,0 0-457,0 0-261,0 0-144,21-26-81,73-78-23,-91 101-5,0 0 1,0 1 0,0-1-1,0 1 1,0 0-1,0 0 1,1 0-1,-1 1 1,1-1 0,-1 1-1,1-1 1,0 1-1,-1 0 1,6 0-1,-7 1-1,1 0 1,-1 0-1,0 1 0,1-1 0,-1 1 0,0-1 0,1 1 1,-1 0-1,0 0 0,0 0 0,0 0 0,0 0 0,0 1 0,0-1 1,0 0-1,3 4 0,0 0-5,-1 0 1,0 1-1,0-1 1,-1 1 0,0 0-1,0 0 1,0 0-1,0 1 1,-1-1-1,3 13 1,-3-5 4,0-1 1,0 1-1,-1 0 0,-1 0 1,0 0-1,-1 0 1,-1 0-1,-5 24 0,4-29 5,-1 1-1,0-1 0,0 0 1,-1-1-1,0 1 0,0-1 0,-1 0 1,0 0-1,0-1 0,-1 0 1,0 0-1,-1 0 0,-8 6 0,5-4-137,-1-1-1,0 0 0,0 0 0,-1-1 0,0-1 0,-1 0 0,1-1 0,-1 0 1,0-1-1,0-1 0,-1 0 0,-23 1 0,26-4-2376</inkml:trace>
  <inkml:trace contextRef="#ctx0" brushRef="#br0" timeOffset="124095.4">2392 4354 4322,'290'-40'15901,"-232"32"-11689,-58 8-3646,0 0-318,0 0-48,8-1-131,0 1-53,1 0 0,-1-1-1,0-1 1,0 1-1,-1-1 1,1 0-1,0-1 1,0 0 0,-1 0-1,0-1 1,0 0-1,0 0 1,0-1 0,0 0-1,-1 0 1,0 0-1,0-1 1,7-8-1,-6 1 0,0 0 0,-1-1 0,0 1 0,-1-1 0,-1 0 0,0-1 0,-1 1 0,0-1 0,0-14 0,0-11 11,-3-1 0,-4-42-1,4 82-27,1 0 1,-1 0-1,0 0 0,0 0 0,0 0 0,0 0 0,-1 0 1,1 0-1,0 0 0,0 0 0,-1 0 0,1 0 0,0 0 1,-1 0-1,1 1 0,-1-1 0,1 0 0,-1 0 1,1 0-1,-1 0 0,0 1 0,0-1 0,1 0 0,-1 1 1,0-1-1,0 0 0,0 1 0,1-1 0,-1 1 0,0-1 1,0 1-1,0 0 0,0-1 0,0 1 0,0 0 0,0 0 1,0 0-1,0-1 0,0 1 0,0 0 0,0 0 0,0 1 1,0-1-1,0 0 0,0 0 0,0 0 0,0 1 1,0-1-1,-2 1 0,-2 1-10,1 0 0,-1 1 0,1-1 0,0 1-1,0 0 1,0 0 0,0 1 0,-5 5 0,-9 11 6,2 1-1,1 1 0,0 1 1,2 0-1,-12 27 0,20-37 0,0 1 0,1-1-1,0 1 1,1 0-1,1 0 1,0 0 0,1 0-1,0 0 1,1 1 0,1-1-1,3 20 1,-1-24 8,1-1-1,-1 1 1,1-1-1,1 1 1,0-1 0,0 0-1,1-1 1,0 0-1,0 0 1,1 0 0,0 0-1,15 11 1,-18-16 1,0 0 1,1 0-1,-1 0 0,1 0 1,0-1-1,0 0 1,0 0-1,0 0 0,0-1 1,0 1-1,10 0 1,-12-2 2,1 0 0,-1 0 0,1-1 1,-1 1-1,1-1 0,-1 0 0,0 0 1,1 0-1,-1 0 0,0-1 0,0 1 1,0-1-1,0 0 0,0 0 0,0 0 1,0 0-1,-1-1 0,1 1 0,3-5 0,7-10 10,0-1-1,-1 0 0,-1-1 0,-1-1 0,-1 1 0,-1-2 0,0 1 0,7-32 0,26-182 73,-35 188-26,-12 206 126,4-143-188,0-5 4,1 0-1,0-1 0,0 1 0,1 0 0,0 0 0,1 0 0,4 16 0,-5-27-5,1 1 0,0-1-1,0 0 1,0 0 0,0 0 0,0 0 0,0 1-1,0-2 1,1 1 0,-1 0 0,0 0 0,0 0-1,1 0 1,-1-1 0,1 1 0,-1-1-1,0 1 1,1-1 0,-1 1 0,1-1 0,2 0-1,36 2-204,-30-2 100,-1 0-231,1 1 0,-1-1 0,1-1 0,-1 0 0,0 0 0,1-1 0,-1 0 0,0 0 0,0-1 0,0 0 0,-1-1 0,1 0 0,-1-1 1,0 1-1,0-1 0,11-10 0,-18 14 765,-1 24 1079,0 290 2169,0-312-3669,0 0 1,0 0 0,1 0 0,-1 0-1,0 1 1,1-1 0,-1 0-1,1 0 1,-1 0 0,1 0-1,-1 0 1,1 0 0,0 0-1,-1 0 1,1-1 0,0 1-1,0 0 1,0 0 0,0 0 0,0-1-1,0 1 1,0-1 0,0 1-1,0-1 1,0 1 0,0-1-1,0 1 1,0-1 0,0 0-1,0 0 1,0 1 0,0-1-1,1 0 1,0 0 0,2 0 6,0 0-1,0 0 1,0 0 0,0-1 0,0 1 0,0-1 0,0 0 0,0 0-1,7-3 1,-2-2-9,0 0-1,-1-1 0,0 1 1,0-2-1,0 1 0,-1-1 1,0 0-1,0-1 1,-1 1-1,0-2 0,-1 1 1,5-11-1,1-3-158,-1-1 1,-1 0-1,-1 0 1,5-28-1,-8 19-153,-2 0-1,-1-39 1,-2 45 645,1-1-1,2 1 0,10-50 1,-22 120-279,3 1 0,2 0 0,1 1 0,6 76 0,-2-105-37,1 0-1,0 0 1,1 0-1,1 0 1,1-1-1,0 1 1,1-1 0,8 15-1,-12-25 1,1 0-1,0 0 1,0-1-1,0 1 1,1 0-1,0-1 1,0 0-1,0 0 1,0 0-1,1-1 1,-1 1-1,1-1 1,0 0-1,0-1 1,0 1-1,0-1 1,0 0-1,1 0 1,-1 0-1,1-1 1,-1 0-1,1 0 1,0 0-1,-1-1 1,11 0-1,-11-2-8,0 1 0,0-1 0,0 0 0,0 0 0,0 0 0,0-1 0,-1 0 0,1 0 0,-1 0 0,0 0-1,0-1 1,0 1 0,0-1 0,-1 0 0,1-1 0,-1 1 0,0 0 0,0-1 0,-1 0 0,4-7 0,4-10-335,-1 0 1,0 0-1,7-33 1,-1-30-2687</inkml:trace>
  <inkml:trace contextRef="#ctx0" brushRef="#br0" timeOffset="124433.5">3718 3517 21258,'0'0'1355,"0"0"-723,0 0-213,0 0-187,0 0-114,-16 28-14,-41 88-16,56-115-84,1 0 1,-1 0 0,1 0-1,0 0 1,-1 0 0,1 0-1,0 0 1,0 1 0,0-1-1,0 0 1,0 0 0,0 0-1,0 0 1,0 0 0,0 0-1,1 1 1,-1-1 0,0 0 0,1 0-1,-1 0 1,1 0 0,-1 0-1,1 0 1,0 0 0,-1 0-1,1-1 1,0 1 0,0 0-1,-1 0 1,1 0 0,0-1-1,0 1 1,0 0 0,0-1-1,0 1 1,0-1 0,0 1-1,0-1 1,0 0 0,0 1-1,0-1 1,0 0 0,1 0-1,-1 0 1,0 1 0,0-1-1,0 0 1,0-1 0,0 1-1,1 0 1,0-1 0,2 1 30,0 0 1,0 0-1,0 0 1,0-1-1,0 0 1,0 0-1,0 0 1,0 0-1,0-1 1,0 1-1,-1-1 1,4-3-1,-3-1 26,-1-1 1,-1 0-1,1-1 0,-1 1 1,0 0-1,-1-1 0,0 1 1,0-1-1,-1 1 0,0-1 1,0 0-1,-2-13 0,1-8-31,-4-9-9,5 37-21,0 1-1,0-1 0,0 0 0,0 1 0,0-1 0,0 0 0,0 1 0,0-1 0,0 0 0,0 1 0,-1-1 1,1 1-1,0-1 0,-1 0 0,1 1 0,0-1 0,-1 1 0,1-1 0,-1 1 0,1-1 0,0 1 1,-1-1-1,1 1 0,-1 0 0,0-1 0,1 1 0,-1-1 0,1 1 0,-1 0 0,0 0 0,1-1 0,-1 1 1,1 0-1,-1 0 0,0 0 0,1 0 0,-1 0 0,0 0 0,1 0 0,-1 0 0,0 0 0,1 0 1,-1 0-1,0 0 0,1 0 0,-1 1 0,0-1 0,1 0 0,-1 0 0,1 1 0,-1-1 0,0 0 0,1 1 1,-1-1-1,0 1 0,-2 3-37,1-1 1,-1 1-1,0 0 1,1 0 0,0 0-1,0 0 1,0 0-1,1 1 1,-1-1-1,1 0 1,0 1-1,0-1 1,0 6 0,-2 4-66,-3 19-450,1-1 0,-1 54-1,5-7-2041</inkml:trace>
  <inkml:trace contextRef="#ctx0" brushRef="#br0" timeOffset="125718.74">4016 4053 20249,'0'0'1817,"0"0"-768,0 0-342,0 0-142,0 0-58,-2-5-272,-7-12-248,2 26-81,0 42 58,6-32 219,-5 36 43,2 1 0,7 98 0,-2-150-216,-1 1 0,1 0 0,0-1 1,0 1-1,1-1 0,-1 0 1,1 1-1,0-1 0,0 0 0,0 0 1,1 0-1,-1 0 0,1-1 1,0 1-1,0 0 0,0-1 0,1 0 1,-1 0-1,1 0 0,0 0 1,0-1-1,0 0 0,0 1 0,0-1 1,0-1-1,0 1 0,1-1 1,-1 1-1,1-1 0,-1 0 1,1-1-1,0 1 0,-1-1 0,6 0 1,-7-1-5,-1 1 1,0 0-1,1-1 1,-1 0-1,1 1 0,-1-1 1,0 0-1,0 0 1,0-1-1,1 1 1,-1 0-1,0-1 1,-1 1-1,1-1 1,0 0-1,0 1 1,-1-1-1,1 0 1,-1 0-1,1 0 1,1-3-1,23-53 52,-21 46-48,4-14-19,-1 1-1,0-1 0,-2-1 0,-2 1 0,0-1 0,-1 0 0,-2 0 0,-1 0 1,-5-44-1,5 68 15,-1 1 0,0-1 0,0 1 0,0 0 1,0-1-1,0 1 0,0 0 0,-1-1 0,1 1 0,-1 0 0,0 0 1,1 0-1,-1 0 0,0 1 0,0-1 0,0 0 0,0 1 1,-1-1-1,1 1 0,0 0 0,-1 0 0,1 0 0,-1 0 1,1 0-1,-1 0 0,1 1 0,-1-1 0,1 1 0,-1 0 1,0 0-1,-3 0 0,2 0 4,0 0-1,-1 0 1,1 1-1,0-1 1,-1 1 0,1 0-1,0 0 1,0 1-1,0-1 1,0 1 0,0 0-1,0 0 1,0 0-1,1 1 1,-1-1 0,1 1-1,-6 5 1,4-1 0,0 1 0,1 0 0,-1 0 0,1 0 0,1 0 0,0 1 0,0 0 0,0-1-1,1 1 1,1 0 0,-1 0 0,2 0 0,-1 15 0,1-22-6,1-1 0,-1 0-1,1 0 1,-1 0 0,1 0-1,-1-1 1,1 1 0,-1 0-1,1 0 1,0 0 0,-1 0-1,1-1 1,0 1 0,0 0 0,0 0-1,0-1 1,0 1 0,-1-1-1,1 1 1,0-1 0,0 1-1,0-1 1,0 0 0,1 1-1,-1-1 1,0 0 0,0 0-1,0 0 1,2 0 0,41 3 29,-35-3-19,33 2-120,1-1 0,0-2 1,-1-3-1,0-1 0,0-2 0,0-1 1,64-24-1,34-30-331,-135 61 422,-5 25-301,0 24 418,0-48-61,0 0 86,-3 0-66,0-1 1,-1 1-1,1-1 1,0 0-1,-1 0 1,1 0-1,0-1 1,0 1-1,0-1 0,0 0 1,0 0-1,-5-4 1,-33-34-108,25 23 111,7 7-19,6 7-5,1 1-1,0-1 1,-1 0 0,0 1 0,1-1 0,-1 1 0,0 0 0,0 0 0,0 0-1,-1 0 1,1 1 0,0-1 0,-1 1 0,1 0 0,-5-1 0,7 2-43,0 1 0,0 0 0,-1-1-1,1 1 1,0 0 0,0 0 0,0 0 0,0 0 0,0 0 0,0 0 0,0 0 0,0 0 0,1 0 0,-1 0 0,0 0 0,1 1 0,-1-1 0,1 0 0,-1 0 0,0 3 0,-11 35-49,10-31 42,-6 25 3,3 0 0,0 0 0,2 1 0,2-1 0,3 49 0,-1-77 10,-1-1 0,1 1 1,0-1-1,0 0 0,1 1 1,-1-1-1,1 0 0,0 0 0,0 0 1,0 0-1,1 0 0,-1 0 1,1-1-1,0 1 0,0-1 1,0 0-1,1 0 0,-1 0 1,7 4-1,-8-6-1,0 0 1,1 1-1,-1-1 0,1 0 1,0 0-1,-1-1 1,1 1-1,0 0 0,-1-1 1,1 0-1,0 1 0,0-1 1,-1 0-1,1-1 1,0 1-1,0 0 0,-1-1 1,1 1-1,0-1 0,-1 0 1,1 0-1,-1 0 1,1 0-1,-1-1 0,1 1 1,-1-1-1,0 1 0,0-1 1,0 0-1,0 0 1,0 0-1,0 0 0,0 0 1,1-3-1,15-23-67,-2-1-1,-1 0 0,-1-1 1,-2 0-1,12-47 1,-22 73 55,18-64-86,-3-1 0,-3-1-1,7-103 1,-12-214 780,-9 317-265,-11 135-134,2-16-303,-45 786 2,54-823 15,0 0 1,1 0-1,0 0 1,1-1-1,1 1 1,0 0 0,0-1-1,9 19 1,-10-25 2,0-1 0,1 0 1,0 0-1,0-1 0,0 1 0,0-1 1,0 1-1,1-1 0,-1 0 1,1 0-1,0 0 0,0-1 0,0 1 1,0-1-1,0 0 0,1 0 1,-1-1-1,1 1 0,-1-1 1,1 0-1,0 0 0,-1-1 0,1 1 1,8-1-1,-5-1 4,-1 0 0,1-1 0,-1 1 0,0-1 0,1-1 0,-1 1 0,0-1 0,-1-1 0,1 1 0,0-1 0,-1 0 0,0-1 0,0 1 0,0-1 0,0-1 0,-1 1 0,0-1 0,8-11 0,4-6-72,-2-1 0,-1-1 0,20-44 1,-26 45 48,0 0 0,-2-1 1,-1 1-1,-1-1 1,-1 0-1,-1 0 0,-3-49 1,1 54 61,-2 19-51,0 1 0,0-1 0,0 1 0,0-1 1,0 1-1,0 0 0,0-1 0,0 1 0,0 0 0,0 1 1,0-1-1,0 0 0,0 0 0,0 1 0,0-1 1,-3 2-1,0 1 0,0 0 0,1 1 0,0-1 0,-1 1 0,1 0 0,0 0 0,1 0 0,-1 1 1,1-1-1,0 1 0,0 0 0,0 0 0,1 0 0,0 0 0,0 1 0,0-1 0,0 0 0,1 1 0,0-1 0,0 1 0,1 0 1,-1-1-1,1 1 0,1-1 0,-1 1 0,1 0 0,0-1 0,0 1 0,0-1 0,1 1 0,0-1 0,0 0 0,0 0 0,1 0 1,-1 0-1,1 0 0,0 0 0,1-1 0,-1 1 0,8 6 0,18 7 2,31 24 8,-57-40-6,-1 0 0,1 0 1,-1 0-1,0 1 0,0-1 0,0 1 0,0-1 1,0 1-1,-1 0 0,1 0 0,-1 0 1,1 0-1,-1 0 0,0 0 0,0 0 1,-1 0-1,1 5 0,0-4 4,-1 0-1,0 1 0,-1-1 1,1 1-1,-1-1 1,0 1-1,0-1 1,0 0-1,-1 0 1,0 1-1,0-1 1,0 0-1,0 0 0,0-1 1,-5 7-1,2-6 0,0 0-1,0 0 1,0-1-1,0 0 1,0 0-1,0 0 1,-1 0-1,0-1 1,1 0-1,-1 0 1,-8 1-1,-61 7-940,24-9-3674,-15-1-12546</inkml:trace>
  <inkml:trace contextRef="#ctx0" brushRef="#br0" timeOffset="126333.97">5958 3821 17640,'0'0'4482,"0"0"-2705,0 0-176,0 0-593,0 0-95,0 0-417,3-9-256,28-9-208,5-3-32,5 3-16,2 3 0,4 3 0,0 0-80,-4 9-833,-9 3-719,-11 0-1986</inkml:trace>
  <inkml:trace contextRef="#ctx0" brushRef="#br0" timeOffset="126679.78">5958 3821 16440,'178'142'6611,"-178"-142"-4595,0 0-1151,0 0-337,0 0 0,0 0-224,110-31-287,-40 10-34,-6 0 17,0 0 0,-1 3-480,-2-6-1473,-1-6-3585</inkml:trace>
  <inkml:trace contextRef="#ctx0" brushRef="#br0" timeOffset="127028.58">7020 3240 21626,'0'0'1422,"0"0"-339,0 0-376,0 0-187,0 0-157,-1-19-88,-2-79 373,3 97-242,0 34-65,-5 87-326,6 1 0,6-1 0,4 0 0,38 167 0,-39-244-26,-5-17-81,2-1-1,11 31 1,-11-47-4473,-3-8-13454</inkml:trace>
  <inkml:trace contextRef="#ctx0" brushRef="#br0" timeOffset="129598.56">7910 3827 13110,'0'0'7718,"0"0"-5629,0 0-1625,0 0 145,0 0 223,0 0-810,1 0-1,-1 0 1,0-1 0,0 1-1,0 0 1,0 0 0,0 0-1,0 0 1,0 0 0,0-1-1,0 1 1,0 0 0,0 0-1,0 0 1,0 0 0,0-1-1,0 1 1,0 0 0,0 0-1,0 0 1,0 0-1,0-1 1,0 1 0,0 0-1,0 0 1,0 0 0,0 0-1,0 0 1,-1-1 0,1 1-1,0 0 1,0 0 0,0 0-1,0 0 1,0 0 0,0 0-1,0 0 1,-1-1 0,1 1-1,0 0 1,0 0 0,0 0-1,0 0 1,0 0 0,-1 0-1,1 0 1,0 0 0,0 0-1,0 0 1,0 0 0,-1 0-1,1 0 1,0 0 0,0 0-1,0 0 1,0 0 0,-1 0-1,1 0 1,0 0-1,0 0 1,0 0 0,0 0-1,0 0 1,-1 1 0,1-1-1,0 0 1,0 0 0,-2-13 45,1 1 0,0-1 0,1 0 0,0 0 0,1 0 0,3-15 0,20-83-44,-22 104-6,15-56-2,46-115 0,-53 153-13,2 1-1,1 1 0,1 0 0,0 0 1,2 2-1,1 0 0,28-28 0,-43 47-1,35-25-14,-36 26 13,-1 1 0,1-1 0,0 1 0,0 0 0,0-1 0,-1 1 0,1 0 0,0-1 0,0 1 0,0 0 0,0 0 0,0 0 0,0 0 0,0 0 0,-1 0 0,1 0 0,0 0 0,0 0 0,0 0 0,0 1 1,0-1-1,0 0 0,-1 0 0,1 1 0,0-1 0,0 1 0,0-1 0,-1 1 0,1-1 0,0 1 0,-1-1 0,1 1 0,0 0 0,-1-1 0,1 1 0,-1 0 0,1 0 0,-1-1 0,1 1 0,-1 0 0,0 0 0,1 0 1,-1 0-1,0-1 0,1 3 0,4 27 5,0 1 0,-2 0 0,-1 0 0,-3 45 1,1-28 14,0-30-8,-1-1 0,0 0 0,-1 1 0,-1-1 0,-1 0 1,0 0-1,-1 0 0,-1-1 0,-1 0 0,0 0 0,-1-1 1,0 1-1,-2-2 0,1 1 0,-23 23 0,31-36 3,-1 0 0,0 0-1,0 0 1,0-1-1,0 1 1,-1-1 0,1 1-1,0-1 1,-1 0-1,1 0 1,-1 0-1,1 0 1,-1 0 0,0 0-1,1-1 1,-1 0-1,0 1 1,-2-1 0,3 0-1,1-1-1,-1 0 1,1 1 0,0-1 0,-1 0 0,1 1 0,0-1 0,-1 0 0,1 0 0,0 0 0,0 0 0,0-1-1,0 1 1,0 0 0,0 0 0,0-1 0,0 1 0,0 0 0,1-1 0,-1 1 0,0-1 0,1 1 0,-1-1 0,1 1-1,0-1 1,-1 1 0,1-1 0,0 1 0,0-3 0,-7-205 787,7 165-309,0 43-360,1 13-96,2 10-36,0-1-1,2 0 1,1 0 0,1 0 0,0-1 0,18 33 0,-19-41 2,0 0 1,1-1-1,1 0 1,0 0-1,0-1 0,1 0 1,0-1-1,1 0 1,0 0-1,0-1 1,1 0-1,15 8 0,-18-12 1,-1 0 0,2-1 0,-1 0 0,0-1 0,0 0 0,1 0 0,0-1 0,-1 0 0,1 0 0,-1-1-1,1 0 1,0-1 0,-1 0 0,1 0 0,0 0 0,9-4 0,-8 0-11,1 1-1,-1-2 1,0 1 0,-1-1-1,1-1 1,-1 0 0,-1 0-1,1-1 1,-1 0 0,13-17-1,2-9-71,-2 0 0,-1-1 0,-2 0-1,-2-2 1,22-69 0,-32 83 61,-1 0 0,-1 0 0,-1 0 0,-1 0 0,-2-29 0,-34 52-220,31 1 236,0 0 0,-1 0 0,1 0 0,0 1 0,0-1 1,0 1-1,0 0 0,0 0 0,0 0 0,0 0 0,1 0 1,-1 1-1,1-1 0,0 1 0,-1 0 0,1 0 0,0 0 1,-1 3-1,-4 5-8,1 1 0,0 0 0,-7 21 1,6-5 1,1 0 1,1 0 0,1 0-1,2 1 1,1-1-1,1 1 1,8 55 0,-7-76 16,1 1 1,0-1-1,1 0 0,0 0 1,0-1-1,0 1 0,1-1 1,1 1-1,-1-1 1,1 0-1,0-1 0,0 1 1,1-1-1,0 0 1,0 0-1,1-1 0,-1 0 1,1 0-1,0-1 0,1 1 1,-1-1-1,10 3 1,-10-5 3,0 0 0,0 0 0,0 0 0,0-1 1,0 0-1,1 0 0,-1-1 0,1 0 1,-1 0-1,0-1 0,1 0 0,-1 0 0,0-1 1,0 0-1,0 0 0,0 0 0,0-1 1,0 0-1,-1-1 0,0 1 0,1-1 0,-1-1 1,0 1-1,-1-1 0,7-6 0,4-7-3,-1 0 0,-1-1 0,0 0 0,-2-1 0,16-31 0,35-109-405,1-3 55,-59 154 349,10-18 66,-15 26-113,0 46-128,0-44 182,0-1 2,0 0 10,-2 0-16,1-1 0,-1 1 0,0 0-1,1 0 1,-1-1 0,1 1 0,-1-1 0,1 1-1,-1-1 1,1 0 0,0 1 0,-1-1-1,1 0 1,0 0 0,-1 0 0,1 0 0,0 0-1,0 0 1,0-1 0,0 1 0,0 0-1,0-1 1,0 1 0,1 0 0,-1-1 0,-1-2-1,1 2-3,0 0-1,0 0 0,0 0 1,0 1-1,0-1 0,-1 0 1,1 0-1,-1 1 0,1-1 1,-1 1-1,1-1 0,-1 1 1,-3-2-1,4 3-9,0 0 0,1 0 0,-1 0 0,0 0 0,0 0 0,1 0 0,-1 0 0,0 0 0,0 1 0,1-1 0,-1 0-1,0 1 1,1-1 0,-1 0 0,0 1 0,1-1 0,-1 1 0,0-1 0,1 1 0,-1-1 0,1 1 0,-1-1 0,1 1 0,-1-1 0,1 1 0,0 0 0,-1-1 0,1 1-1,0 0 1,-1-1 0,1 1 0,0 0 0,0 0 0,0-1 0,-1 2 0,0 3-18,-9 17 14,0 1 1,2 0-1,1 1 0,1 0 1,-5 48-1,3 125-26,8-196 34,0 1-117,4-6-185,87-138-127,14-20 341,-103 161 86,0-3-1,0 1 0,0-1-1,1 1 1,-1 0-1,1 0 1,0 0 0,0 0-1,0 0 1,1 1 0,-1 0-1,1-1 1,-1 1-1,1 0 1,0 1 0,-1-1-1,8-1 1,-10 5-11,0 0 0,0 0 0,-1 1-1,1-1 1,-1 0 0,1 1 0,-1-1 0,0 0 0,0 1 0,0-1-1,0 5 1,0 0-11,0 148-8,3 42 149,-3-196-107,0-1 0,-1 1 0,1 0 0,0 0 0,0 0 0,0 0 0,0-1 0,1 1 1,-1 0-1,0 0 0,0 0 0,0 0 0,1-1 0,-1 1 0,0 0 0,1 0 0,-1-1 0,1 1 0,-1 0 0,1-1 0,-1 1 0,1 0 0,-1-1 1,1 1-1,-1-1 0,1 1 0,0-1 0,0 1 0,-1-1 0,1 1 0,0-1 0,0 0 0,-1 1 0,1-1 0,0 0 0,0 0 0,0 0 1,-1 1-1,1-1 0,0 0 0,0 0 0,0 0 0,0 0 0,-1 0 0,1-1 0,0 1 0,0 0 0,0 0 0,0-1 0,-1 1 0,1 0 1,0-1-1,0 0 0,4-1 44,-1 0 1,0-1 0,0 1 0,0-1 0,-1 0 0,1 0-1,6-8 1,78-123 113,-68 99-200,2 1 0,1 1 0,43-49 0,-66 82 32,15-14-25,-1 0-1,21-15 0,-30 26 21,0 0-1,0 0 1,0 0-1,0 1 1,1 0-1,-1 0 1,1 0-1,-1 0 1,1 1-1,0 0 1,0 0-1,6 1 1,-11 0-1,1 0 1,0 0 0,-1 1-1,1-1 1,-1 1 0,1-1 0,-1 1-1,1 0 1,-1-1 0,1 1-1,-1 0 1,1 0 0,-1 0 0,0 0-1,0 0 1,0 1 0,0-1 0,0 0-1,0 0 1,0 1 0,0-1-1,0 1 1,0-1 0,-1 1 0,1-1-1,0 1 1,-1-1 0,0 1-1,1-1 1,-1 1 0,0 0 0,0 2-1,2 10-20,-1 1 0,-1-1 0,-2 15 0,1-6 36,1 4 13,-1 0 0,-1 0 1,-12 53-1,11-70-18,0 0 0,0 0 0,-1-1 0,0 1 0,-1-1 0,0 0 0,0 0-1,-1-1 1,0 0 0,0 0 0,-1 0 0,0-1 0,-15 12 0,20-17 2,-1 0 1,1-1-1,-1 1 0,1-1 1,-1 0-1,0 1 0,0-1 1,1-1-1,-1 1 1,0 0-1,0-1 0,0 1 1,0-1-1,0 0 0,0 0 1,-5-1-1,7 1 4,-1-1-1,0 1 1,1-1-1,-1 1 1,0-1-1,1 0 1,-1 0-1,1 0 1,-1 0-1,1 0 0,-1 0 1,1 0-1,0-1 1,0 1-1,-1 0 1,1-1-1,0 1 1,0-1-1,0 1 1,1-1-1,-1 0 1,0 1-1,1-1 1,-1 0-1,0-3 1,-2-14 186,1-1 1,0 1 0,2-23-1,0 24 95,0 17-101,0 1-110,1 12-152,4 1 71,0-1-1,0 1 1,1-1 0,1 0-1,0-1 1,0 1 0,1-1-1,1-1 1,0 0 0,0 0-1,1-1 1,0 0 0,13 8-1,-20-14 5,1-1 0,-1-1 0,1 1-1,0 0 1,0-1 0,0 0 0,0 0-1,0 0 1,0 0 0,0-1 0,0 0 0,0 1-1,0-1 1,0-1 0,0 1 0,8-2-1,-6 0 0,0 0-1,0-1 0,0 0 1,-1 0-1,1 0 0,-1-1 0,1 1 1,-1-1-1,7-8 0,4-6-124,0 0-1,-2-1 1,0-1-1,15-31 1,-5 4-355,17-51 1,12-24 370,-53 122 112,0-1 0,0 0-1,0 0 1,1 1 0,-1-1 0,0 0 0,1 1 0,-1-1-1,0 1 1,1-1 0,-1 1 0,1-1 0,-1 0 0,1 1 0,-1-1-1,1 1 1,0 0 0,-1-1 0,1 1 0,-1-1 0,1 1-1,0 0 1,-1 0 0,1-1 0,0 1 0,-1 0 0,2 0-1,10 16 20,2 51-70,-9-41 101,4 8-25,2 1 0,2-2 1,1 1-1,1-2 0,25 39 0,-40-72-26,0 1-1,0 0 0,0-1 0,0 1 1,0 0-1,0-1 0,1 1 1,-1 0-1,0-1 0,0 1 0,0 0 1,0-1-1,1 1 0,-1 0 1,0-1-1,0 1 0,1 0 0,-1 0 1,0-1-1,0 1 0,1 0 1,-1 0-1,0 0 0,1 0 0,-1-1 1,0 1-1,1 0 0,-1 0 0,0 0 1,1 0-1,-1 0 0,0 0 1,1 0-1,-1 0 0,0 0 0,1 0 1,-1 0-1,0 0 0,1 0 1,-1 0-1,1 0 0,-1 0 0,0 0 1,1 0-1,-1 1 0,0-1 1,0 0-1,1 0 0,-1 0 0,0 1 1,1-1-1,-1 0 0,0 0 1,0 1-1,1-1 0,-1 0 0,0 0 1,0 1-1,0-1 0,1 0 0,-1 1 1,0-1-1,0 0 0,0 1 1,0-1-1,0 0 0,0 1 0,0-1 1,0 1-1,5-28 118,-5 27-122,4-44-343,-2 1-1,-6-79 1,2 107 286,0-1 0,-2 1 0,1-1-1,-2 1 1,0 0 0,-1 0 0,0 1-1,-1 0 1,-1 0 0,0 0 0,-11-12-1,18 24 86,-1 0 0,1 0 0,-1 1 0,1-1-1,-1 1 1,0-1 0,1 1 0,-1-1 0,0 1-1,0 0 1,0 0 0,0 0 0,0 0 0,0 0-1,-1 0 1,1 1 0,0-1 0,0 1 0,0 0-1,-1-1 1,1 1 0,-3 0 0,2 1-17,-1 0 0,1 0 0,0 0 0,0 0 0,-1 1 0,1 0 0,0-1 0,0 1 0,0 0 1,1 0-1,-1 1 0,-4 4 0,-5 6-23,1 1 1,0 1 0,2 0-1,-11 20 1,11-16 25,1 0 0,1 1 0,1 0-1,1 0 1,0 0 0,2 1 0,0 0 0,1-1 0,1 1 0,3 25-1,-2-43-7,0 0 0,1 0-1,-1 0 1,1 0 0,0 0 0,0 0-1,1 0 1,-1 0 0,0 0-1,1-1 1,0 1 0,-1-1-1,1 1 1,0-1 0,0 1-1,1-1 1,-1 0 0,0 0-1,1 0 1,-1-1 0,1 1 0,0 0-1,-1-1 1,1 0 0,0 0-1,4 2 1,-2-2 7,0 1 1,0-1-1,0 0 0,0 0 1,0 0-1,0-1 0,0 1 1,0-1-1,1-1 0,-1 1 1,0-1-1,0 0 0,0 0 1,0 0-1,0-1 0,6-2 1,4-7-21,0-1 0,-1-1 0,0 0 0,-1 0 1,0-2-1,-1 0 0,14-24 0,11-10-151,-5 7 83,-20 25 71,0 1 1,1 0-1,1 1 0,0 0 0,1 1 1,18-13-1,-32 26 5,1 0 0,-1 0 0,0 1 0,1-1 0,-1 0 0,0 1 1,1-1-1,-1 1 0,1-1 0,-1 1 0,1 0 0,-1 0 0,1-1 0,-1 1 1,1 0-1,-1 0 0,1 0 0,-1 1 0,1-1 0,-1 0 0,1 1 0,-1-1 1,1 1-1,-1-1 0,1 1 0,-1-1 0,0 1 0,1 0 0,-1 0 0,0 0 1,0 0-1,0 0 0,0 0 0,0 0 0,0 0 0,0 0 0,0 1 0,0-1 1,0 0-1,0 1 0,-1-1 0,1 0 0,-1 1 0,2 2 0,2 10-8,1-1-1,-2 1 1,5 28-1,-5-20 32,15 94 171,-12-70-75,15 59 1,-18-104 77,0-8-119,4-14 9,8-61-77,-9 41-42,1 2-1,2-1 0,2 1 0,2 0 0,22-48 1,-35 85 29,1 1 0,-1 0 0,1 0 0,-1 0 0,1 0 1,0 0-1,0 0 0,-1 0 0,1 0 0,0 0 0,0 0 0,0 0 0,0 0 1,0 0-1,0 1 0,0-1 0,0 0 0,0 1 0,0-1 0,0 1 1,1-1-1,-1 1 0,0-1 0,0 1 0,0 0 0,1 0 0,-1 0 1,0-1-1,0 1 0,1 1 0,-1-1 0,0 0 0,1 0 0,-1 0 0,0 1 1,0-1-1,0 0 0,1 1 0,-1-1 0,0 1 0,0 0 0,0-1 1,0 1-1,1 1 0,5 4-26,0 0 1,0 1-1,-1 0 0,0 1 1,5 7-1,0-1 18,16 20 62,-7-11 12,-1 2 0,-1 1 1,24 45-1,-26-38-1,-11-18-35,1-1-1,1 0 0,0-1 0,1 1 0,1-1 0,0-1 1,11 13-1,-17-23-14,0 1 1,-1-1-1,1-1 0,0 1 1,0 0-1,0-1 1,0 1-1,1-1 0,-1 0 1,0 0-1,0 0 1,1 0-1,-1-1 0,1 0 1,-1 1-1,0-1 1,1 0-1,-1-1 0,1 1 1,-1 0-1,0-1 1,1 0-1,3-1 0,0-1 51,0 0-1,1-1 0,-1 0 0,-1 0 0,1 0 0,-1-1 0,1 0 0,10-11 0,8-11 40,-1-1-1,-1-2 0,-1 0 1,20-40-1,-32 52-184,0-1 0,-2 0 1,-1 0-1,0-1 0,-1 0 1,-2 0-1,0-1 0,0 0 1,-1-24-1,-3 1-1806</inkml:trace>
  <inkml:trace contextRef="#ctx0" brushRef="#br0" timeOffset="131276.15">888 6445 14198,'0'0'5088,"0"0"-2956,0 0-1497,0 0-366,0 0-119,0 0 87,-3-23 1991,2-20-1907,0 6-279,1-1-1,1 1 1,3 0 0,0 0 0,3 0 0,22-70-1,-31 142-231,3-9 130,-8 16 50,-12 47 1,10-55 29,1 1 1,-4 63-1,12 28 26,0-124-44,0 0-1,1 0 1,-1 0 0,1-1 0,0 1 0,-1 0 0,1 0 0,0-1 0,0 1 0,0 0-1,0-1 1,0 1 0,0-1 0,1 1 0,-1-1 0,0 0 0,1 1 0,-1-1 0,1 0 0,0 0-1,-1 0 1,1 0 0,0 0 0,0-1 0,-1 1 0,5 1 0,-3-2 7,0 1 0,0 0 0,0-1-1,1 0 1,-1 1 0,0-1 0,0 0 0,1-1 0,-1 1 0,0-1 0,0 1 0,0-1 0,0 0 0,0 0 0,0 0-1,5-3 1,-3 0 1,0-1-1,0 0 0,0 1 1,-1-1-1,0-1 1,0 1-1,0-1 0,0 1 1,-1-1-1,0 0 0,-1 0 1,3-8-1,23-83 53,-25 87-54,19-119 29,-14 72-36,-8 57-4,0 1 1,0-1 0,0 0-1,1 1 1,-1-1 0,0 0-1,0 0 1,0 1-1,0-1 1,0 0 0,0 0-1,0 1 1,0-1 0,0 0-1,1 0 1,-1 1 0,0-1-1,0 0 1,0 0-1,1 0 1,-1 1 0,0-1-1,0 0 1,0 0 0,1 0-1,-1 0 1,0 1-1,0-1 1,1 0 0,-1 0-1,0 0 1,1 0 0,-1 0-1,0 0 1,0 0-1,1 0 1,-1 0 0,0 0-1,0 0 1,1 0 0,-1 0-1,0 0 1,1 0 0,-1 0-1,0 0 1,0 0-1,1-1 1,-1 1 0,0 0-1,0 0 1,1 0 0,-1 0-1,0 0 1,0-1-1,0 1 1,1 0 0,-1 0-1,0 0 1,0-1 0,0 1-1,0 0 1,1-1-1,3 29-22,-1 1-1,-1-1 1,-2 0-1,-3 33 1,1 9 70,2-12-32,0-57 19,1-15 208,11-31-225,2-1 0,2 2-1,2 0 1,2 0 0,29-46-1,-44 82-21,0 0 0,1 0 0,0 1-1,0-1 1,10-7 0,-13 12 4,0 1 0,1 0 0,-1-1 0,1 1 0,0 1 0,-1-1 0,1 0 0,0 1 0,0 0 0,0 0 0,0 0 0,0 0 0,0 1 0,6-1 0,-7 2-4,-1 0 0,0 0-1,0 0 1,0 0 0,1 0-1,-1 0 1,0 0 0,-1 1-1,1-1 1,0 1 0,0-1 0,0 1-1,-1 0 1,1 0 0,-1 0-1,0 0 1,1 0 0,-1 0-1,0 0 1,0 0 0,0 0 0,1 4-1,18 58-61,-19-59 66,57 219 27,-58-223-20,0-1 0,0 1 0,1-1 0,-1 1-1,0-1 1,0 1 0,1-1 0,-1 0 0,1 1 0,-1-1 0,0 1 0,1-1-1,-1 0 1,1 1 0,-1-1 0,1 0 0,-1 0 0,1 1 0,-1-1-1,1 0 1,-1 0 0,1 0 0,-1 0 0,1 1 0,-1-1 0,1 0 0,0 0-1,-1 0 1,1 0 0,-1 0 0,1-1 0,-1 1 0,1 0 0,-1 0-1,1 0 1,0-1 0,19-10 285,-9-3-232,-1-1 0,-1 0 0,0-1 0,-1 0 0,-1 0 0,9-32 0,-7 23-64,2-5-524,-1-1-1,-2 0 1,5-37-1,-7-11-3862</inkml:trace>
  <inkml:trace contextRef="#ctx0" brushRef="#br0" timeOffset="131614.11">1062 5776 20954,'0'0'632,"0"0"-405,0 0-54,0 0 54,0 0 37,14 18-43,44 54 44,-57-70-236,1-1 1,-1 1-1,0-1 1,1 1 0,0-1-1,-1 0 1,1 0 0,-1 0-1,1 0 1,0 0 0,0 0-1,0-1 1,0 1 0,-1 0-1,1-1 1,0 1-1,0-1 1,0 0 0,0 0-1,0 0 1,0 0 0,0 0-1,0 0 1,0 0 0,0-1-1,0 1 1,0-1 0,0 1-1,0-1 1,-1 0 0,1 0-1,3-2 1,0 0 62,-1-1 1,0 0-1,0 0 1,0 0-1,0-1 1,-1 1-1,5-8 1,-1-3-39,0-1 0,-2 0 0,1 0 1,-2 0-1,0 0 0,-1-1 0,-1 1 1,0-1-1,-1 0 0,-1 1 0,-4-33 1,4 49-55,0-1 1,0 0-1,0 1 1,0-1-1,0 0 1,0 1 0,0-1-1,0 0 1,0 1-1,-1-1 1,1 0-1,0 1 1,0-1-1,-1 0 1,1 1 0,-1-1-1,1 1 1,0-1-1,-1 1 1,1-1-1,-1 1 1,1-1-1,-1 1 1,1-1 0,-1 1-1,0 0 1,1-1-1,-1 1 1,1 0-1,-2-1 1,2 2-13,-1-1 0,0 0 0,0 1 0,1-1 0,-1 0 0,0 1 0,1-1 0,-1 1 0,1-1 0,-1 1 0,1-1 0,-1 1 0,1 0 0,-1-1 0,1 1 0,-1 0 0,1-1 0,0 1 0,-1 0 0,1 0 0,0-1 0,0 1 0,-1 0 0,1 0 0,0-1 0,0 1 0,0 0 0,0 0 0,0 0 0,0 0 0,-3 126-1235,3-91 66,0 25-2447</inkml:trace>
  <inkml:trace contextRef="#ctx0" brushRef="#br0" timeOffset="133610.6">2606 6267 18136,'0'0'2495,"0"0"-1337,0 0-526,0 0-128,0 0-29,14-20-112,-11 16-348,29-41 95,-1-2-1,42-89 1,-55 88-86,-2-1 1,-2-1-1,-2 0 0,-3-1 1,-2 0-1,-1-1 0,-3-60 1,-2 90-120,0-25 606,-3 42-311,-2 24-269,-12 109 100,6 1 0,6 136 1,4-206-20,0-38 0,1 1 0,1-1 0,1 0 0,1 0 0,9 28 0,-12-44-4,1 1-1,-1-1 1,1 0 0,1 0-1,-1 0 1,1-1-1,-1 1 1,2 0 0,-1-1-1,0 0 1,1 0 0,0 0-1,0 0 1,0 0-1,0-1 1,0 0 0,1 0-1,0 0 1,-1 0 0,1-1-1,0 0 1,0 0-1,0 0 1,1-1 0,-1 1-1,8 0 1,-9-2 5,-1-1 1,0 1-1,1-1 1,-1 1-1,0-1 0,0 0 1,0 0-1,0 0 1,0-1-1,0 1 0,0-1 1,0 0-1,0 1 1,-1-1-1,1-1 1,-1 1-1,1 0 0,-1-1 1,0 1-1,0-1 1,0 1-1,0-1 0,0 0 1,2-5-1,3-9 5,1 0-1,-2 0 0,6-24 0,-9 28-2,13-48 2,-4 0 0,9-116 0,-15-128 217,-6 230-36,-7 85-297,4 98 91,5-1 0,18 132 0,-10-144 27,-7-38-11,-3-38 1,1-1-1,1 0 0,0 0 1,2 0-1,5 20 0,-9-37-8,0-1 0,0 1 0,0 0 0,0-1 0,0 1 0,1 0 0,-1 0 0,0-1 0,0 1 0,1-1 0,-1 1-1,0 0 1,1-1 0,-1 1 0,0 0 0,1-1 0,-1 1 0,1-1 0,-1 1 0,1-1 0,-1 1 0,1-1 0,0 0 0,-1 1 0,1-1-1,-1 0 1,1 1 0,0-1 0,-1 0 0,1 0 0,0 1 0,-1-1 0,1 0 0,0 0 0,0 0 0,-1 0 0,1 0 0,0 0 0,-1 0-1,1 0 1,0 0 0,-1-1 0,1 1 0,0 0 0,-1 0 0,1-1 0,0 1 0,-1 0 0,1-1 0,0 1 0,-1 0 0,1-1 0,0 0-1,21-30-69,34-119-358,-45 114 285,1 1 0,2 0 0,1 1 1,27-45-1,-39 75 140,-2 2 3,0 0 0,0 0 0,0 1 0,0-1 0,1 0 0,-1 0 1,1 0-1,-1 1 0,1-1 0,0 1 0,-1-1 0,1 1 0,0 0 1,0 0-1,0 0 0,0 0 0,0 0 0,0 0 0,0 0 0,0 1 0,0-1 1,3 0-1,-4 2-1,0 0 1,0 0 0,-1-1-1,1 1 1,0 0 0,-1 0-1,1 0 1,0 0 0,-1 0-1,1 0 1,-1 0 0,1 0-1,-1 1 1,0-1 0,0 0-1,1 0 1,-1 0 0,0 0-1,0 3 1,1 0 4,20 160 344,-16-111-282,2-1-1,17 66 0,-23-115-60,0 0-1,0 0 1,0 0 0,0-1-1,1 1 1,-1-1-1,1 1 1,-1-1 0,1 1-1,0-1 1,0 0-1,0 0 1,0 0 0,1 0-1,-1 0 1,1 0-1,2 1 1,-3-2 1,0-1 0,-1 1 0,1-1 0,0 0 0,0 0 0,-1 0 0,1 1 0,0-1 0,0-1 0,-1 1 0,1 0 0,0 0 0,-1-1 0,1 1 0,0-1 0,-1 1 0,1-1 0,0 0 0,-1 0 0,1 0 0,-1 0 0,0 0 0,1 0 0,-1 0 0,0 0 0,1 0 0,-1-1 0,0 1 0,0 0 0,0-1 0,1-2 0,8-11-96,-2 0 1,1 0-1,-2-1 0,0 0 1,-1 0-1,4-20 1,18-110-937,-20 93 881,15-52 1,-7 78 528,-16 27-379,1 0 1,-1-1 0,0 1-1,0 0 1,1-1 0,-1 1-1,0 0 1,0-1 0,1 1-1,-1 0 1,0-1 0,1 1-1,-1 0 1,1 0 0,-1 0 0,0-1-1,1 1 1,-1 0 0,0 0-1,1 0 1,-1 0 0,1 0-1,-1 0 1,1 0 0,-1 0-1,0 0 1,1 0 0,-1 0-1,1 0 1,-1 0 0,0 0 0,1 0-1,-1 0 1,1 0 0,-1 0-1,0 1 1,1-1 0,-1 0-1,0 0 1,1 1 0,-1-1-1,0 0 1,1 0 0,-1 1-1,0-1 1,1 0 0,-1 1 0,0-1-1,0 0 1,1 1 0,-1-1-1,0 0 1,0 1 0,0-1-1,0 1 1,0-1 0,1 0-1,-1 1 1,0-1 0,0 1-1,0-1 1,0 1 0,0-1 0,0 0-1,0 1 1,0-1 0,-1 1-1,1-1 1,0 1 0,12 98 462,15 82 34,-22-163-472,-1 0-1,2 0 0,0 0 1,2-1-1,-1 0 1,2 0-1,14 20 0,-20-34-19,-1 1-1,1-1 1,0 0-1,0 0 0,0 0 1,0 0-1,1-1 0,-1 1 1,1-1-1,0 0 0,7 3 1,-9-4-4,-1-1 1,1 0 0,-1 0 0,1 1 0,-1-1-1,1 0 1,0 0 0,-1-1 0,1 1-1,-1 0 1,1 0 0,-1-1 0,1 1 0,-1-1-1,1 1 1,-1-1 0,1 0 0,-1 0-1,0 1 1,1-1 0,-1 0 0,0 0 0,0 0-1,0 0 1,0-1 0,0 1 0,0 0 0,0 0-1,0-1 1,0 1 0,0 0 0,-1-1-1,1 1 1,0-3 0,42-94-143,-5-3 0,43-183 0,-78 271 136,-1 0 1,0 0 0,-1-24-1,-1 37 7,0-1-1,-1 1 1,1-1 0,0 1-1,-1 0 1,1-1-1,-1 1 1,1 0-1,-1-1 1,1 1-1,-1 0 1,1 0-1,-1-1 1,1 1-1,-1 0 1,1 0 0,-1 0-1,1 0 1,-1 0-1,1-1 1,-1 1-1,1 0 1,-1 0-1,0 0 1,1 1-1,-1-1 1,1 0-1,-1 0 1,0 0-1,-18 3-17,12 0 6,0 0 0,0 0 0,1 1 0,-1 0 0,1 0 1,-1 1-1,1 0 0,1 0 0,-1 0 0,1 1 1,0-1-1,-7 11 0,6-8 3,1-1 1,0 1-1,1 0 1,0 0-1,0 1 0,1-1 1,0 1-1,0 0 1,1 0-1,-2 12 0,4-17 0,0 0-1,0 0 1,0-1-1,1 1 1,-1 0-1,1 0 1,0-1-1,0 1 0,1-1 1,-1 1-1,1-1 1,-1 1-1,1-1 1,0 0-1,1 0 0,-1 0 1,0 0-1,1 0 1,0 0-1,-1-1 1,1 1-1,6 3 0,6 2 7,-1 0 0,1-1-1,0-1 1,18 6 0,10 3-6,-26-7 2,-6-5 0,0 2 1,-1 0-1,1 0 0,-1 0 1,0 2-1,0-1 0,16 15 0,-26-20 4,1-1 0,0 1-1,0-1 1,0 1-1,-1 0 1,1-1 0,-1 1-1,1 0 1,0 0-1,-1 0 1,1-1 0,-1 1-1,1 0 1,-1 0-1,0 0 1,1 0 0,-1 0-1,0 0 1,0 0-1,0 0 1,0-1 0,0 1-1,0 0 1,0 0-1,0 0 1,0 0 0,0 0-1,0 0 1,0 0-1,-1 0 1,1 0 0,0 0-1,-1 0 1,1 0-1,-1-1 1,1 1 0,-1 0-1,1 0 1,-1 0-1,1-1 1,-1 1 0,0 0-1,0-1 1,1 1-1,-1-1 1,0 1 0,0-1-1,0 1 1,-1 0-1,-4 1 30,0 1-1,0-2 0,-1 1 0,1 0 1,-12 0-1,-4 1-183,0-1 0,1-1-1,-1-1 1,0 0 0,0-2 0,0-1 0,1 0 0,-31-10-1,-12-20-3489</inkml:trace>
  <inkml:trace contextRef="#ctx0" brushRef="#br0" timeOffset="133944.97">3698 5517 24731,'0'0'1665,"0"0"-1073,0 0-432,0 0-160,0 0-64,0 0-800,-57 42-2690</inkml:trace>
  <inkml:trace contextRef="#ctx0" brushRef="#br0" timeOffset="134290.31">2740 6035 18552,'0'0'3954,"0"0"-3409,0 0-273,0 0 208,0 0-112,0 0 64,325-298-160,-282 259-144,-6 3-64,-7 5-48,-6 7-16,-1 6-96,-6 9-1184,0 0-5571</inkml:trace>
  <inkml:trace contextRef="#ctx0" brushRef="#br0" timeOffset="136617.65">5004 5806 14343,'0'0'4023,"0"0"-2484,0 0-944,0 0-312,0 0-168,33-12 3198,-34 9-3255,0 0 1,0 0-1,-1 0 0,0 0 1,1 0-1,-1 1 0,0-1 0,0 1 1,0-1-1,-1 1 0,1 0 1,0-1-1,-1 1 0,-2-1 0,-7-8 10,-5-7-35,8 7 18,0 1-1,-1 0 1,-1 1-1,1 0 1,-14-8-1,22 16-45,0 0 1,0 0-1,0 0 1,0 0-1,-1 1 1,1-1-1,0 0 1,0 1-1,0 0 0,-1 0 1,1-1-1,0 1 1,0 0-1,-1 1 1,1-1-1,0 0 1,0 1-1,0-1 0,0 1 1,-1 0-1,-2 1 1,1 0 6,1 1-1,-1 0 1,0 0 0,1 0 0,0 0-1,-1 0 1,1 1 0,1-1 0,-6 9-1,0 4 15,0 0-1,1 0 0,0 1 0,-4 20 0,3-8-19,3 0 1,0 1-1,1-1 0,2 1 1,2 0-1,0 0 0,6 35 1,-4-56-3,0 0 1,1-1 0,0 1-1,1-1 1,0 0 0,0 1 0,1-2-1,0 1 1,0-1 0,1 0-1,0 0 1,0 0 0,13 10-1,-16-14 5,0-1-1,0 0 1,0 0-1,0 0 1,0 0-1,0 0 1,0-1-1,0 1 0,1-1 1,-1 0-1,1 0 1,-1 0-1,1 0 1,-1-1-1,1 0 0,-1 1 1,1-1-1,0-1 1,-1 1-1,1 0 1,-1-1-1,1 0 0,-1 0 1,1 0-1,-1 0 1,1 0-1,-1-1 1,0 1-1,0-1 0,0 0 1,0 0-1,0 0 1,0-1-1,-1 1 1,1 0-1,-1-1 1,1 0-1,1-3 0,6-9 42,0 0 0,-1 0-1,-1-1 1,-1 0 0,0-1-1,-1 0 1,-1 0 0,0 0-1,3-25 1,-1-18 26,2-87 0,-7 63-52,-2 0 0,-5 0 0,-3 1 0,-24-106 0,27 169-21,2 7 0,-1-1 1,0 1 0,0 1-1,-9-19 1,12 30 9,-2 1-5,3 1-16,-1-1 0,0 1 0,0-1-1,0 1 1,1-1 0,-1 1-1,0-1 1,0 1 0,1 0-1,-1-1 1,1 1 0,-1 0-1,1 0 1,-1-1 0,1 1 0,-1 0-1,1 0 1,0 0 0,-1 0-1,1-1 1,0 1 0,-1 2-1,-5 25-3,5-25 2,-8 75 5,3 0 1,3 0-1,9 89 0,-3-118 9,1 0-1,3-1 0,2 0 0,2 0 1,3 0-1,1-2 0,2 0 0,44 83 1,-58-125 0,-1 1 1,1-1-1,0 0 1,1 0-1,-1 0 1,1-1-1,-1 1 1,1-1-1,0 0 1,0 0-1,7 3 1,-10-5-1,1 0 0,0-1 0,0 0 1,0 1-1,-1-1 0,1 0 0,0 0 0,0 0 0,0 0 1,-1 0-1,1 0 0,0-1 0,0 1 0,0-1 0,-1 1 1,1-1-1,0 0 0,-1 1 0,1-1 0,0 0 0,-1 0 1,1 0-1,-1 0 0,0 0 0,1-1 0,-1 1 0,0 0 1,0-1-1,1 1 0,-1-1 0,0 1 0,-1-1 0,1 1 1,1-3-1,15-28-37,-2-1 0,-1 0 0,13-46 1,-11 30-124,24-49 0,-33 84 144,0 0 1,1 1-1,1 0 0,0 0 1,0 1-1,2 1 0,21-21 1,-31 30 6,1 1 0,0-1 0,-1 1 0,1-1 0,0 1 0,0 0 0,0 0 0,0-1 0,0 1 1,1 1-1,-1-1 0,0 0 0,0 0 0,0 1 0,1 0 0,-1-1 0,0 1 0,1 0 1,-1 0-1,0 0 0,1 0 0,-1 1 0,0-1 0,0 0 0,1 1 0,-1 0 0,3 1 1,-2 0 3,0 0 1,0 1 0,-1 0-1,1-1 1,-1 1 0,1 0 0,-1 1-1,0-1 1,0 0 0,0 1 0,0-1-1,-1 1 1,1-1 0,-1 1-1,1 5 1,8 23 31,-5-16-9,0 1 1,-1 0 0,0 0-1,1 33 1,-5-60 3,1 7 8,-1-1 0,0 0-1,0 0 1,-1 0 0,1 0-1,-1 0 1,0 0 0,0 0 0,0 0-1,0 1 1,-1-1 0,-3-6-1,-7-11-35,6 9-4,-1 0 0,0 0-1,-16-19 1,21 29 4,0 0 0,1 0 0,-1 0 1,0 0-1,0 0 0,0 1 1,-1-1-1,1 1 0,0 0 0,-1-1 1,1 1-1,0 0 0,-1 1 0,1-1 1,-1 0-1,0 1 0,1-1 0,-1 1 1,0 0-1,1 0 0,-1 0 0,1 0 1,-1 0-1,0 0 0,1 1 0,-4 0 1,4 0-9,0 1 1,1-1 0,-1 0-1,0 1 1,0-1-1,1 1 1,-1-1 0,0 1-1,1 0 1,0 0 0,-1 0-1,1 0 1,0 0 0,0 0-1,-1 3 1,-13 38-53,13-35 47,-7 29 7,1-1 1,2 2-1,2-1 1,0 62 0,4-107-27,1 0 1,0 0 0,1 0 0,0 0 0,0 0-1,0 1 1,1-1 0,1 1 0,-1 0 0,1-1 0,0 2-1,1-1 1,-1 0 0,1 1 0,1 0 0,-1 0 0,1 0-1,0 1 1,8-6 0,-10 8 46,0 0 0,0 1 0,0-1 0,1 1-1,-1 0 1,1 0 0,-1 0 0,1 1 0,0 0 0,0-1 0,0 2 0,0-1 0,0 0 0,-1 1-1,1 0 1,0 0 0,0 1 0,0 0 0,0-1 0,0 2 0,0-1 0,-1 0 0,1 1 0,0 0-1,-1 0 1,1 0 0,-1 1 0,0-1 0,0 1 0,0 0 0,5 5 0,9 12 100,29 26-38,-46-45-62,1 1 0,0-1 0,0 0 0,0 1 0,0-1 0,0 0 0,0 0-1,1 0 1,-1-1 0,0 1 0,0 0 0,1-1 0,-1 0 0,0 1 0,1-1 0,-1 0 0,0 0 0,1 0 0,-1-1 0,0 1 0,1 0-1,3-2 1,-4 1-5,0-1 0,0 1-1,-1-1 1,1 1 0,0-1-1,-1 0 1,1 1 0,-1-1-1,0 0 1,1 0 0,-1 0-1,0 0 1,0 0 0,0 0-1,0-4 1,11-41 45,-8 30-26,8-46-173,-2 0-1,2-81 1,-11-134-149,-2 145 450,1 133-153,-1 0 0,1 0 0,0 0 1,0 0-1,0 1 0,0-1 0,0 0 0,-1 0 0,1 0 0,0 0 0,0 0 0,0 0 0,0 0 0,-1 0 1,1 0-1,0 0 0,0 0 0,0 0 0,0 0 0,-1-1 0,1 1 0,0 0 0,0 0 0,0 0 0,0 0 1,0 0-1,-1 0 0,1 0 0,0 0 0,0 0 0,0-1 0,0 1 0,0 0 0,0 0 0,0 0 0,0 0 1,-1 0-1,1 0 0,0-1 0,0 1 0,0 0 0,0 0 0,0 0 0,0 0 0,0-1 0,0 1 0,0 0 1,0 0-1,0 0 0,0 0 0,0 0 0,0-1 0,0 1 0,0 0 0,0 0 0,0 0 0,0 0 0,0-1 1,0 1-1,1 0 0,-1 0 0,0 0 0,-11 19-1,-10 33-35,11-10 49,2 1 1,2 0-1,-2 47 0,8 134 64,2-105-51,-3-101-22,1 0 1,1 1-1,1-1 0,0 0 0,2-1 1,0 1-1,1 0 0,0-1 1,2 0-1,12 24 0,-18-39-1,0 0 0,0-1 0,0 1 0,0 0 0,1-1 0,-1 1 0,0-1 0,1 1 0,0-1 0,-1 0 0,1 1 0,0-1 0,-1 0 0,1 0 0,0 0 0,0-1 0,0 1 0,0 0 0,0-1 0,0 1 0,0-1 0,0 0 0,0 1 0,0-1 0,0 0 0,0 0 0,0-1 0,0 1 0,1 0 0,-1-1 0,0 1 0,0-1 0,-1 0 0,1 1 0,3-3 0,1 0 7,-1 0-1,0 0 1,0-1 0,0 0 0,0 0 0,-1-1-1,1 1 1,-1-1 0,0 0 0,5-8 0,52-101-36,-46 80-21,3 1 0,0 1 0,2 0 0,45-53 1,-61 81 41,0 0 0,0 1 0,0-1 0,0 1 0,1 0 0,-1 0 0,1 1 0,0-1 0,0 1 0,0 0 1,8-1-1,-1 0-25,1 2 0,0 0-1,18 0 1,-25 1 16,-5 0 9,0 0 1,1 0 0,-1 0 0,0 0 0,0 1 0,0-1 0,1 0 0,-1 0 0,0 1-1,0-1 1,0 1 0,1-1 0,-1 1 0,0-1 0,0 1 0,0 0 0,0-1-1,0 1 1,0 0 0,0 0 0,-1 0 0,1 0 0,0 0 0,0 0 0,-1 0-1,2 1 1,4 32-30,0 0 26,-4-33 19,-1-1 56,-1 0 73,0-3-9,1-6-132,-1 0 0,0 0 1,-1 1-1,0-1 0,0 0 0,0 0 0,-1 1 0,-1-1 1,0 1-1,0 0 0,0 0 0,-1 0 0,0 0 0,-1 1 1,-9-14-1,13 20-2,0 0 0,0 0 0,1 1-1,-1-1 1,0 0 0,0 0 0,0 1 0,0-1 0,0 1 0,0-1 0,0 1 0,0-1 0,-1 1 0,1-1 0,0 1 0,0 0-1,0 0 1,0 0 0,-1-1 0,1 1 0,0 0 0,0 1 0,0-1 0,0 0 0,-1 0 0,1 0 0,0 1 0,0-1 0,0 1-1,0-1 1,0 1 0,0-1 0,0 1 0,0-1 0,-2 2 0,0 1-9,0 0 0,0 0-1,0 0 1,0 0 0,1 0 0,-1 1-1,1-1 1,-3 7 0,-7 21-8,1-1 0,1 2 1,2-1-1,1 1 0,2 1 0,1-1 1,1 1-1,3 53 0,0-86 19,0 1 0,0-1 0,0 0 1,0 0-1,0 0 0,0 1 0,0-1 0,0 0 1,0 0-1,0 1 0,0-1 0,0 0 0,0 0 0,0 1 1,0-1-1,0 0 0,0 0 0,0 0 0,0 1 0,0-1 1,0 0-1,0 0 0,0 0 0,0 1 0,1-1 1,-1 0-1,0 0 0,0 0 0,0 0 0,0 1 0,1-1 1,-1 0-1,0 0 0,0 0 0,0 0 0,1 0 1,-1 0-1,0 1 0,0-1 0,0 0 0,1 0 0,-1 0 1,0 0-1,0 0 0,1 0 0,-1 0 0,0 0 0,0 0 1,1 0-1,7-13 52,1-27-36,-4 16-103,1 1 0,15-41 0,-18 59 76,-1-1 0,1 0 0,0 1 1,1 0-1,-1-1 0,1 1 0,0 1 1,0-1-1,1 1 0,-1-1 0,1 1 1,0 0-1,0 1 0,1-1 0,9-4 0,-11 7 17,0-1 0,0 1 0,1 0 0,-1 1 0,0-1-1,0 1 1,0 0 0,1 0 0,-1 0 0,0 0 0,0 1-1,1-1 1,-1 1 0,0 1 0,0-1 0,0 0 0,0 1 0,0 0-1,-1 0 1,1 0 0,5 4 0,6 5 94,-1 1 0,-1 0 0,21 26-1,-7-9 16,-9-11-42,0 1 22,35 28-1,-48-43-82,0 0-1,0-1 0,1 1 1,-1-1-1,1-1 1,0 1-1,0-1 1,0 0-1,0 0 1,0 0-1,0-1 1,11 1-1,-16-3-20,0 0-1,0 1 1,-1-1 0,1 0 0,0 0-1,0 0 1,-1 0 0,1 0 0,-1 0-1,1 0 1,-1 0 0,1 0 0,-1 0-1,1 0 1,-1 0 0,0 0 0,0 0-1,1 0 1,-1 0 0,0-1 0,0 1-1,0 0 1,0 0 0,-1-2 0,2-39-617,-1 34 335,0-45-1494,0-1-1135</inkml:trace>
  <inkml:trace contextRef="#ctx0" brushRef="#br0" timeOffset="136961.07">5841 5402 22314,'0'0'1697,"0"0"-416,0 0-289,0 0-464,0 0-528,0 0 0,144-105-16,-104 87 16,-3 6-48,-7 6-544,-17 3-2193,-9 3-17272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2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17 160 112,'0'0'1806,"0"0"406,0 0 1200,0 0 275,0 0-608,-17-16 5226,21 16-8268,1 0 1,-1 1-1,0-1 0,0 1 1,1 0-1,-1 0 0,0 0 1,0 1-1,5 1 1,-3-1 28,1-2 1,-1 1 0,1-1-1,0 0 1,-1 0 0,1-1-1,-1 0 1,1 0 0,-1-1-1,1 1 1,-1-1 0,8-4 0,12-6-9,-1-1 0,0-1 1,33-26-1,36-21-22,-88 58-57,-6 4-201,1-1 1,0 0 0,-1 1 0,1-1-1,-1 1 1,1-1 0,-1 1-1,1-1 1,-1 1 0,1-1 0,-1 1-1,1 0 1,-1-1 0,1 1-1,-1-1 1,0 1 0,0 0 0,1 0-1,-1-1 1,0 1 0,0 0-1,0-1 1,0 1 0,1 0 0,-1 0-1,0-1 1,0 1 0,-1 0-1,1 0 1,0 0 0,0 0-747,0 18-11912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2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0 135 8708,'0'0'3055,"0"0"-217,0 0-930,0 0-593,0 0-29,0-5-382,0-13-469,0 14-203,0 4-85,0 0 8,38 0 330,36 16 775,-61-17-1160,1 0 0,-1-1 0,1 0 0,-1-1 0,0-1 1,21-8-1,76-41-66,-28 11-1,-69 39-132,-10 4-3257,-3 3-518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5:03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62 106 3105,'0'-2'9966,"0"-3"-4976,0-21-5710,0 26-6232</inkml:trace>
  <inkml:trace contextRef="#ctx0" brushRef="#br0" timeOffset="801.53">9 1 4802,'0'0'3431,"0"0"-1283,0 0-916,0 0-250,0 0-115,-7 12 128,6 11-514,1-17-350,-1 1 0,1 0-1,0 0 1,1-1-1,0 1 1,3 11-1,-4-16-29,1 0 0,0-1 0,0 1 0,0 0 0,0-1 0,0 1 0,1-1 0,-1 1 0,0-1 0,1 0 0,-1 0 0,1 0-1,-1 1 1,1-1 0,0-1 0,-1 1 0,1 0 0,0 0 0,0-1 0,0 1 0,-1-1 0,1 1 0,0-1 0,0 0 0,0 1-1,0-1 1,0 0 0,3-1 0,-5 1-86,1 0 0,0 0 0,-1 0-1,1 0 1,0 0 0,-1-1 0,1 1-1,-1 0 1,1 0 0,-1-1 0,1 1-1,-1 0 1,1-1 0,0 1 0,-1 0-1,0-1 1,1 1 0,-1-1 0,1 1-1,-1-1 1,0 1 0,1-1 0,-1 1-1,0-1 1,1 1 0,-1-1 0,0 0-1,0 1 1,1-1 0,-1 1 0,0-1-1,0 0 1,0 1 0,0-1 0,0 0-1,0 1 1,0-1 0,0 1 0,0-1-1,0 0 1,-1 1 0,1-1 0,0 0 0,0 1-1,-1-1 1,1 0 0,1-19-895,-2 20-172,-2 0-1602</inkml:trace>
  <inkml:trace contextRef="#ctx0" brushRef="#br0" timeOffset="1202.31">9 1 17176</inkml:trace>
  <inkml:trace contextRef="#ctx0" brushRef="#br0" timeOffset="1203.31">9 1 17176,'130'126'2513,"-130"-126"-1633,0 0-752,0 0-80,0 0-48,0 0-16,-6 0-368,6 3-1969,0-3-3329</inkml:trace>
  <inkml:trace contextRef="#ctx0" brushRef="#br0" timeOffset="1617.32">109 136 8980,'0'0'7171,"0"0"-5794,0 0-1377,0 0-1409,0 0-2977,0 0-7075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4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0,'0'0'333,"0"0"-60,0 0 81,0 0 289,0 0 342,0 0-126,0 0-334,0 0-335,0 0-211,0 0-118,0 0-24,0 0 14,0 0 90,0 0 30,0 0 58,0 9-1112,0-4-1465</inkml:trace>
  <inkml:trace contextRef="#ctx0" brushRef="#br0" timeOffset="382.63">0 10 3554</inkml:trace>
  <inkml:trace contextRef="#ctx0" brushRef="#br0" timeOffset="383.63">0 10 3554,'6'-3'1006,"11"-4"-358,-8 7 5872,-9 2-6661,0-2-5059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43:46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69 1 7828,'0'0'2641,"0"0"-1486,0 0-645,0 0 36,0 0 239,0 0 79,0 0-194,0 0-187,0 0-118,0 0-165,0 0-130,-3 9-420,-34 73-5909,9-28-592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5:07:22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1 352,'0'40'1043,"-5"-10"-1165,5-26-591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6T04:58:31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50 2993,'-8'-19'961,"3"7"319,-1 3-447,6 2 271,-2 4-1104,-4 3-240,1 0-1024,-3 0 751,0 0 513,0 3-80,0 9 48,3-1-1008,0-1-2962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28 51 25260,'0'0'64,"0"0"64,0 0-32,0 0-64,0 0-32,0 0-48,-27-51-641,63 54-1007,11 2-2546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 5795,'0'0'4738,"0"0"-1569,0 0-848,0 0-608,0 0-336,0 0-593,0 0-304,0 0-336,0 0-64,0 0-64,0 0 0,0 0 0,0 0-16,0 0 0,3 0-368,3 0-1489,9 0-1392,2 0-3602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15T14:24:09.81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63 202 5362,'0'0'3738,"0"0"-1510,0 0-678,0 0-171,0 0 118,-7-6-259,-1 0-424,1-1 1,0 0-1,1 0 1,0-1-1,0 1 1,-9-17-1,16 25-773,0 0 0,-1 0 0,1 0 0,0 0 0,0 0-1,0-1 1,0 1 0,1 0 0,-1 0 0,0-1 0,0 1 0,0-1 0,1 1 0,-1-1-1,0 0 1,0 1 0,1-1 0,-1 0 0,0 0 0,1 0 0,-1 0 0,0 0 0,1 0 0,1 0-1,47-12 636,50-34-307,-99 45-374,154-80 171,-155 81-170,0 0 1,0 0 0,1 0-1,-1-1 1,0 1 0,0 0-1,0 0 1,0 0 0,0 0-1,0 0 1,0 0 0,1 0-1,-1 0 1,0 0 0,0 0-1,0 0 1,0 0 0,0 0-1,0 0 1,1 0 0,-1 0-1,0 0 1,0 0 0,0 0-1,0 0 1,0 0 0,0 0-1,0 0 1,1 0 0,-1 0-1,0 0 1,0 0 0,0 0-1,0 1 1,0-1 0,0 0-1,0 0 1,0 0-1,1 0 1,-1 0 0,0 0-1,0 0 1,0 0 0,0 0-1,0 1 1,0-1 0,0 0-1,0 0 1,0 0 0,0 0-1,0 0 1,0 0 0,0 1-1,0-1 1,0 0 0,0 0-1,0 0 1,0 0 0,0 0-1,0 0 1,0 1 0,0-1-1,0 0 1,0 0 0,0 0-1,0 0 1,-4 12-293,-18 17-988,-9 1-1936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Kumar" refreshedDate="44372.863706018521" createdVersion="7" refreshedVersion="7" minRefreshableVersion="3" recordCount="144" xr:uid="{1782CAF9-EE05-4F9C-AFD8-91790F4050E4}">
  <cacheSource type="worksheet">
    <worksheetSource ref="A1:F145" sheet="Data Processing - Seasonali_V2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03" maxValue="2014" count="12"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H1_H2" numFmtId="0">
      <sharedItems count="2">
        <s v="H1"/>
        <s v="H2"/>
      </sharedItems>
    </cacheField>
    <cacheField name="Time Period" numFmtId="0">
      <sharedItems containsSemiMixedTypes="0" containsString="0" containsNumber="1" containsInteger="1" minValue="1" maxValue="144"/>
    </cacheField>
    <cacheField name="Tractor Sales" numFmtId="0">
      <sharedItems containsSemiMixedTypes="0" containsString="0" containsNumber="1" containsInteger="1" minValue="138" maxValue="871"/>
    </cacheField>
    <cacheField name="Estimate from Regression" numFmtId="0">
      <sharedItems containsSemiMixedTypes="0" containsString="0" containsNumber="1" minValue="157.33942161339425" maxValue="547.99134456663876"/>
    </cacheField>
    <cacheField name="Field1" numFmtId="0" formula="'Tractor Sales'/'Estimate from Regress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2003-01"/>
    <x v="0"/>
    <x v="0"/>
    <n v="1"/>
    <n v="141"/>
    <n v="157.33942161339425"/>
  </r>
  <r>
    <s v="2003-02"/>
    <x v="0"/>
    <x v="0"/>
    <n v="2"/>
    <n v="157"/>
    <n v="160.07125324243793"/>
  </r>
  <r>
    <s v="2003-03"/>
    <x v="0"/>
    <x v="0"/>
    <n v="3"/>
    <n v="185"/>
    <n v="162.80308487148159"/>
  </r>
  <r>
    <s v="2003-04"/>
    <x v="0"/>
    <x v="0"/>
    <n v="4"/>
    <n v="199"/>
    <n v="165.53491650052527"/>
  </r>
  <r>
    <s v="2003-05"/>
    <x v="0"/>
    <x v="0"/>
    <n v="5"/>
    <n v="203"/>
    <n v="168.26674812956892"/>
  </r>
  <r>
    <s v="2003-06"/>
    <x v="0"/>
    <x v="0"/>
    <n v="6"/>
    <n v="189"/>
    <n v="170.99857975861261"/>
  </r>
  <r>
    <s v="2003-07"/>
    <x v="0"/>
    <x v="1"/>
    <n v="7"/>
    <n v="207"/>
    <n v="173.73041138765626"/>
  </r>
  <r>
    <s v="2003-08"/>
    <x v="0"/>
    <x v="1"/>
    <n v="8"/>
    <n v="207"/>
    <n v="176.46224301669994"/>
  </r>
  <r>
    <s v="2003-09"/>
    <x v="0"/>
    <x v="1"/>
    <n v="9"/>
    <n v="171"/>
    <n v="179.1940746457436"/>
  </r>
  <r>
    <s v="2003-10"/>
    <x v="0"/>
    <x v="1"/>
    <n v="10"/>
    <n v="150"/>
    <n v="181.92590627478728"/>
  </r>
  <r>
    <s v="2003-11"/>
    <x v="0"/>
    <x v="1"/>
    <n v="11"/>
    <n v="138"/>
    <n v="184.65773790383093"/>
  </r>
  <r>
    <s v="2003-12"/>
    <x v="0"/>
    <x v="1"/>
    <n v="12"/>
    <n v="165"/>
    <n v="187.38956953287459"/>
  </r>
  <r>
    <s v="2004-01"/>
    <x v="1"/>
    <x v="0"/>
    <n v="13"/>
    <n v="145"/>
    <n v="190.12140116191827"/>
  </r>
  <r>
    <s v="2004-02"/>
    <x v="1"/>
    <x v="0"/>
    <n v="14"/>
    <n v="168"/>
    <n v="192.85323279096195"/>
  </r>
  <r>
    <s v="2004-03"/>
    <x v="1"/>
    <x v="0"/>
    <n v="15"/>
    <n v="197"/>
    <n v="195.58506442000561"/>
  </r>
  <r>
    <s v="2004-04"/>
    <x v="1"/>
    <x v="0"/>
    <n v="16"/>
    <n v="208"/>
    <n v="198.31689604904926"/>
  </r>
  <r>
    <s v="2004-05"/>
    <x v="1"/>
    <x v="0"/>
    <n v="17"/>
    <n v="210"/>
    <n v="201.04872767809294"/>
  </r>
  <r>
    <s v="2004-06"/>
    <x v="1"/>
    <x v="0"/>
    <n v="18"/>
    <n v="209"/>
    <n v="203.78055930713663"/>
  </r>
  <r>
    <s v="2004-07"/>
    <x v="1"/>
    <x v="1"/>
    <n v="19"/>
    <n v="238"/>
    <n v="206.51239093618028"/>
  </r>
  <r>
    <s v="2004-08"/>
    <x v="1"/>
    <x v="1"/>
    <n v="20"/>
    <n v="238"/>
    <n v="209.24422256522394"/>
  </r>
  <r>
    <s v="2004-09"/>
    <x v="1"/>
    <x v="1"/>
    <n v="21"/>
    <n v="199"/>
    <n v="211.97605419426762"/>
  </r>
  <r>
    <s v="2004-10"/>
    <x v="1"/>
    <x v="1"/>
    <n v="22"/>
    <n v="168"/>
    <n v="214.70788582331127"/>
  </r>
  <r>
    <s v="2004-11"/>
    <x v="1"/>
    <x v="1"/>
    <n v="23"/>
    <n v="152"/>
    <n v="217.43971745235496"/>
  </r>
  <r>
    <s v="2004-12"/>
    <x v="1"/>
    <x v="1"/>
    <n v="24"/>
    <n v="196"/>
    <n v="220.17154908139861"/>
  </r>
  <r>
    <s v="2005-01"/>
    <x v="2"/>
    <x v="0"/>
    <n v="25"/>
    <n v="183"/>
    <n v="222.90338071044226"/>
  </r>
  <r>
    <s v="2005-02"/>
    <x v="2"/>
    <x v="0"/>
    <n v="26"/>
    <n v="200"/>
    <n v="225.63521233948595"/>
  </r>
  <r>
    <s v="2005-03"/>
    <x v="2"/>
    <x v="0"/>
    <n v="27"/>
    <n v="249"/>
    <n v="228.36704396852963"/>
  </r>
  <r>
    <s v="2005-04"/>
    <x v="2"/>
    <x v="0"/>
    <n v="28"/>
    <n v="251"/>
    <n v="231.09887559757328"/>
  </r>
  <r>
    <s v="2005-05"/>
    <x v="2"/>
    <x v="0"/>
    <n v="29"/>
    <n v="289"/>
    <n v="233.83070722661694"/>
  </r>
  <r>
    <s v="2005-06"/>
    <x v="2"/>
    <x v="0"/>
    <n v="30"/>
    <n v="249"/>
    <n v="236.56253885566062"/>
  </r>
  <r>
    <s v="2005-07"/>
    <x v="2"/>
    <x v="1"/>
    <n v="31"/>
    <n v="279"/>
    <n v="239.2943704847043"/>
  </r>
  <r>
    <s v="2005-08"/>
    <x v="2"/>
    <x v="1"/>
    <n v="32"/>
    <n v="279"/>
    <n v="242.02620211374796"/>
  </r>
  <r>
    <s v="2005-09"/>
    <x v="2"/>
    <x v="1"/>
    <n v="33"/>
    <n v="232"/>
    <n v="244.75803374279161"/>
  </r>
  <r>
    <s v="2005-10"/>
    <x v="2"/>
    <x v="1"/>
    <n v="34"/>
    <n v="204"/>
    <n v="247.48986537183529"/>
  </r>
  <r>
    <s v="2005-11"/>
    <x v="2"/>
    <x v="1"/>
    <n v="35"/>
    <n v="194"/>
    <n v="250.22169700087898"/>
  </r>
  <r>
    <s v="2005-12"/>
    <x v="2"/>
    <x v="1"/>
    <n v="36"/>
    <n v="232"/>
    <n v="252.95352862992263"/>
  </r>
  <r>
    <s v="2006-01"/>
    <x v="3"/>
    <x v="0"/>
    <n v="37"/>
    <n v="215"/>
    <n v="255.68536025896628"/>
  </r>
  <r>
    <s v="2006-02"/>
    <x v="3"/>
    <x v="0"/>
    <n v="38"/>
    <n v="239"/>
    <n v="258.41719188800994"/>
  </r>
  <r>
    <s v="2006-03"/>
    <x v="3"/>
    <x v="0"/>
    <n v="39"/>
    <n v="270"/>
    <n v="261.14902351705365"/>
  </r>
  <r>
    <s v="2006-04"/>
    <x v="3"/>
    <x v="0"/>
    <n v="40"/>
    <n v="279"/>
    <n v="263.8808551460973"/>
  </r>
  <r>
    <s v="2006-05"/>
    <x v="3"/>
    <x v="0"/>
    <n v="41"/>
    <n v="307"/>
    <n v="266.61268677514096"/>
  </r>
  <r>
    <s v="2006-06"/>
    <x v="3"/>
    <x v="0"/>
    <n v="42"/>
    <n v="305"/>
    <n v="269.34451840418461"/>
  </r>
  <r>
    <s v="2006-07"/>
    <x v="3"/>
    <x v="1"/>
    <n v="43"/>
    <n v="322"/>
    <n v="272.07635003322832"/>
  </r>
  <r>
    <s v="2006-08"/>
    <x v="3"/>
    <x v="1"/>
    <n v="44"/>
    <n v="339"/>
    <n v="274.80818166227198"/>
  </r>
  <r>
    <s v="2006-09"/>
    <x v="3"/>
    <x v="1"/>
    <n v="45"/>
    <n v="263"/>
    <n v="277.54001329131563"/>
  </r>
  <r>
    <s v="2006-10"/>
    <x v="3"/>
    <x v="1"/>
    <n v="46"/>
    <n v="241"/>
    <n v="280.27184492035929"/>
  </r>
  <r>
    <s v="2006-11"/>
    <x v="3"/>
    <x v="1"/>
    <n v="47"/>
    <n v="229"/>
    <n v="283.00367654940294"/>
  </r>
  <r>
    <s v="2006-12"/>
    <x v="3"/>
    <x v="1"/>
    <n v="48"/>
    <n v="272"/>
    <n v="285.73550817844659"/>
  </r>
  <r>
    <s v="2007-01"/>
    <x v="4"/>
    <x v="0"/>
    <n v="49"/>
    <n v="247"/>
    <n v="288.4673398074903"/>
  </r>
  <r>
    <s v="2007-02"/>
    <x v="4"/>
    <x v="0"/>
    <n v="50"/>
    <n v="261"/>
    <n v="291.19917143653396"/>
  </r>
  <r>
    <s v="2007-03"/>
    <x v="4"/>
    <x v="0"/>
    <n v="51"/>
    <n v="330"/>
    <n v="293.93100306557767"/>
  </r>
  <r>
    <s v="2007-04"/>
    <x v="4"/>
    <x v="0"/>
    <n v="52"/>
    <n v="362"/>
    <n v="296.66283469462132"/>
  </r>
  <r>
    <s v="2007-05"/>
    <x v="4"/>
    <x v="0"/>
    <n v="53"/>
    <n v="385"/>
    <n v="299.39466632366498"/>
  </r>
  <r>
    <s v="2007-06"/>
    <x v="4"/>
    <x v="0"/>
    <n v="54"/>
    <n v="340"/>
    <n v="302.12649795270863"/>
  </r>
  <r>
    <s v="2007-07"/>
    <x v="4"/>
    <x v="1"/>
    <n v="55"/>
    <n v="370"/>
    <n v="304.85832958175229"/>
  </r>
  <r>
    <s v="2007-08"/>
    <x v="4"/>
    <x v="1"/>
    <n v="56"/>
    <n v="381"/>
    <n v="307.59016121079594"/>
  </r>
  <r>
    <s v="2007-09"/>
    <x v="4"/>
    <x v="1"/>
    <n v="57"/>
    <n v="299"/>
    <n v="310.32199283983965"/>
  </r>
  <r>
    <s v="2007-10"/>
    <x v="4"/>
    <x v="1"/>
    <n v="58"/>
    <n v="266"/>
    <n v="313.05382446888331"/>
  </r>
  <r>
    <s v="2007-11"/>
    <x v="4"/>
    <x v="1"/>
    <n v="59"/>
    <n v="239"/>
    <n v="315.78565609792702"/>
  </r>
  <r>
    <s v="2007-12"/>
    <x v="4"/>
    <x v="1"/>
    <n v="60"/>
    <n v="281"/>
    <n v="318.51748772697067"/>
  </r>
  <r>
    <s v="2008-01"/>
    <x v="5"/>
    <x v="0"/>
    <n v="61"/>
    <n v="257"/>
    <n v="321.24931935601433"/>
  </r>
  <r>
    <s v="2008-02"/>
    <x v="5"/>
    <x v="0"/>
    <n v="62"/>
    <n v="250"/>
    <n v="323.98115098505798"/>
  </r>
  <r>
    <s v="2008-03"/>
    <x v="5"/>
    <x v="0"/>
    <n v="63"/>
    <n v="329"/>
    <n v="326.71298261410163"/>
  </r>
  <r>
    <s v="2008-04"/>
    <x v="5"/>
    <x v="0"/>
    <n v="64"/>
    <n v="350"/>
    <n v="329.44481424314529"/>
  </r>
  <r>
    <s v="2008-05"/>
    <x v="5"/>
    <x v="0"/>
    <n v="65"/>
    <n v="393"/>
    <n v="332.17664587218894"/>
  </r>
  <r>
    <s v="2008-06"/>
    <x v="5"/>
    <x v="0"/>
    <n v="66"/>
    <n v="370"/>
    <n v="334.90847750123265"/>
  </r>
  <r>
    <s v="2008-07"/>
    <x v="5"/>
    <x v="1"/>
    <n v="67"/>
    <n v="423"/>
    <n v="337.64030913027631"/>
  </r>
  <r>
    <s v="2008-08"/>
    <x v="5"/>
    <x v="1"/>
    <n v="68"/>
    <n v="410"/>
    <n v="340.37214075932002"/>
  </r>
  <r>
    <s v="2008-09"/>
    <x v="5"/>
    <x v="1"/>
    <n v="69"/>
    <n v="326"/>
    <n v="343.10397238836367"/>
  </r>
  <r>
    <s v="2008-10"/>
    <x v="5"/>
    <x v="1"/>
    <n v="70"/>
    <n v="289"/>
    <n v="345.83580401740733"/>
  </r>
  <r>
    <s v="2008-11"/>
    <x v="5"/>
    <x v="1"/>
    <n v="71"/>
    <n v="270"/>
    <n v="348.56763564645098"/>
  </r>
  <r>
    <s v="2008-12"/>
    <x v="5"/>
    <x v="1"/>
    <n v="72"/>
    <n v="321"/>
    <n v="351.29946727549464"/>
  </r>
  <r>
    <s v="2009-01"/>
    <x v="6"/>
    <x v="0"/>
    <n v="73"/>
    <n v="305"/>
    <n v="354.03129890453829"/>
  </r>
  <r>
    <s v="2009-02"/>
    <x v="6"/>
    <x v="0"/>
    <n v="74"/>
    <n v="310"/>
    <n v="356.763130533582"/>
  </r>
  <r>
    <s v="2009-03"/>
    <x v="6"/>
    <x v="0"/>
    <n v="75"/>
    <n v="374"/>
    <n v="359.49496216262565"/>
  </r>
  <r>
    <s v="2009-04"/>
    <x v="6"/>
    <x v="0"/>
    <n v="76"/>
    <n v="414"/>
    <n v="362.22679379166937"/>
  </r>
  <r>
    <s v="2009-05"/>
    <x v="6"/>
    <x v="0"/>
    <n v="77"/>
    <n v="454"/>
    <n v="364.95862542071302"/>
  </r>
  <r>
    <s v="2009-06"/>
    <x v="6"/>
    <x v="0"/>
    <n v="78"/>
    <n v="441"/>
    <n v="367.69045704975667"/>
  </r>
  <r>
    <s v="2009-07"/>
    <x v="6"/>
    <x v="1"/>
    <n v="79"/>
    <n v="510"/>
    <n v="370.42228867880033"/>
  </r>
  <r>
    <s v="2009-08"/>
    <x v="6"/>
    <x v="1"/>
    <n v="80"/>
    <n v="486"/>
    <n v="373.15412030784398"/>
  </r>
  <r>
    <s v="2009-09"/>
    <x v="6"/>
    <x v="1"/>
    <n v="81"/>
    <n v="393"/>
    <n v="375.88595193688764"/>
  </r>
  <r>
    <s v="2009-10"/>
    <x v="6"/>
    <x v="1"/>
    <n v="82"/>
    <n v="345"/>
    <n v="378.61778356593129"/>
  </r>
  <r>
    <s v="2009-11"/>
    <x v="6"/>
    <x v="1"/>
    <n v="83"/>
    <n v="315"/>
    <n v="381.349615194975"/>
  </r>
  <r>
    <s v="2009-12"/>
    <x v="6"/>
    <x v="1"/>
    <n v="84"/>
    <n v="389"/>
    <n v="384.08144682401866"/>
  </r>
  <r>
    <s v="2010-01"/>
    <x v="7"/>
    <x v="0"/>
    <n v="85"/>
    <n v="358"/>
    <n v="386.81327845306237"/>
  </r>
  <r>
    <s v="2010-02"/>
    <x v="7"/>
    <x v="0"/>
    <n v="86"/>
    <n v="368"/>
    <n v="389.54511008210602"/>
  </r>
  <r>
    <s v="2010-03"/>
    <x v="7"/>
    <x v="0"/>
    <n v="87"/>
    <n v="444"/>
    <n v="392.27694171114968"/>
  </r>
  <r>
    <s v="2010-04"/>
    <x v="7"/>
    <x v="0"/>
    <n v="88"/>
    <n v="482"/>
    <n v="395.00877334019333"/>
  </r>
  <r>
    <s v="2010-05"/>
    <x v="7"/>
    <x v="0"/>
    <n v="89"/>
    <n v="534"/>
    <n v="397.74060496923698"/>
  </r>
  <r>
    <s v="2010-06"/>
    <x v="7"/>
    <x v="0"/>
    <n v="90"/>
    <n v="524"/>
    <n v="400.47243659828064"/>
  </r>
  <r>
    <s v="2010-07"/>
    <x v="7"/>
    <x v="1"/>
    <n v="91"/>
    <n v="578"/>
    <n v="403.20426822732435"/>
  </r>
  <r>
    <s v="2010-08"/>
    <x v="7"/>
    <x v="1"/>
    <n v="92"/>
    <n v="567"/>
    <n v="405.936099856368"/>
  </r>
  <r>
    <s v="2010-09"/>
    <x v="7"/>
    <x v="1"/>
    <n v="93"/>
    <n v="447"/>
    <n v="408.66793148541171"/>
  </r>
  <r>
    <s v="2010-10"/>
    <x v="7"/>
    <x v="1"/>
    <n v="94"/>
    <n v="386"/>
    <n v="411.39976311445537"/>
  </r>
  <r>
    <s v="2010-11"/>
    <x v="7"/>
    <x v="1"/>
    <n v="95"/>
    <n v="360"/>
    <n v="414.13159474349902"/>
  </r>
  <r>
    <s v="2010-12"/>
    <x v="7"/>
    <x v="1"/>
    <n v="96"/>
    <n v="428"/>
    <n v="416.86342637254268"/>
  </r>
  <r>
    <s v="2011-01"/>
    <x v="8"/>
    <x v="0"/>
    <n v="97"/>
    <n v="397"/>
    <n v="419.59525800158633"/>
  </r>
  <r>
    <s v="2011-02"/>
    <x v="8"/>
    <x v="0"/>
    <n v="98"/>
    <n v="400"/>
    <n v="422.32708963062998"/>
  </r>
  <r>
    <s v="2011-03"/>
    <x v="8"/>
    <x v="0"/>
    <n v="99"/>
    <n v="498"/>
    <n v="425.05892125967364"/>
  </r>
  <r>
    <s v="2011-04"/>
    <x v="8"/>
    <x v="0"/>
    <n v="100"/>
    <n v="536"/>
    <n v="427.79075288871729"/>
  </r>
  <r>
    <s v="2011-05"/>
    <x v="8"/>
    <x v="0"/>
    <n v="101"/>
    <n v="596"/>
    <n v="430.52258451776106"/>
  </r>
  <r>
    <s v="2011-06"/>
    <x v="8"/>
    <x v="0"/>
    <n v="102"/>
    <n v="591"/>
    <n v="433.25441614680472"/>
  </r>
  <r>
    <s v="2011-07"/>
    <x v="8"/>
    <x v="1"/>
    <n v="103"/>
    <n v="651"/>
    <n v="435.98624777584837"/>
  </r>
  <r>
    <s v="2011-08"/>
    <x v="8"/>
    <x v="1"/>
    <n v="104"/>
    <n v="654"/>
    <n v="438.71807940489202"/>
  </r>
  <r>
    <s v="2011-09"/>
    <x v="8"/>
    <x v="1"/>
    <n v="105"/>
    <n v="509"/>
    <n v="441.44991103393568"/>
  </r>
  <r>
    <s v="2011-10"/>
    <x v="8"/>
    <x v="1"/>
    <n v="106"/>
    <n v="437"/>
    <n v="444.18174266297933"/>
  </r>
  <r>
    <s v="2011-11"/>
    <x v="8"/>
    <x v="1"/>
    <n v="107"/>
    <n v="406"/>
    <n v="446.91357429202299"/>
  </r>
  <r>
    <s v="2011-12"/>
    <x v="8"/>
    <x v="1"/>
    <n v="108"/>
    <n v="470"/>
    <n v="449.64540592106664"/>
  </r>
  <r>
    <s v="2012-01"/>
    <x v="9"/>
    <x v="0"/>
    <n v="109"/>
    <n v="428"/>
    <n v="452.37723755011041"/>
  </r>
  <r>
    <s v="2012-02"/>
    <x v="9"/>
    <x v="0"/>
    <n v="110"/>
    <n v="423"/>
    <n v="455.10906917915406"/>
  </r>
  <r>
    <s v="2012-03"/>
    <x v="9"/>
    <x v="0"/>
    <n v="111"/>
    <n v="507"/>
    <n v="457.84090080819772"/>
  </r>
  <r>
    <s v="2012-04"/>
    <x v="9"/>
    <x v="0"/>
    <n v="112"/>
    <n v="536"/>
    <n v="460.57273243724137"/>
  </r>
  <r>
    <s v="2012-05"/>
    <x v="9"/>
    <x v="0"/>
    <n v="113"/>
    <n v="610"/>
    <n v="463.30456406628502"/>
  </r>
  <r>
    <s v="2012-06"/>
    <x v="9"/>
    <x v="0"/>
    <n v="114"/>
    <n v="609"/>
    <n v="466.03639569532868"/>
  </r>
  <r>
    <s v="2012-07"/>
    <x v="9"/>
    <x v="1"/>
    <n v="115"/>
    <n v="687"/>
    <n v="468.76822732437233"/>
  </r>
  <r>
    <s v="2012-08"/>
    <x v="9"/>
    <x v="1"/>
    <n v="116"/>
    <n v="707"/>
    <n v="471.50005895341599"/>
  </r>
  <r>
    <s v="2012-09"/>
    <x v="9"/>
    <x v="1"/>
    <n v="117"/>
    <n v="509"/>
    <n v="474.23189058245964"/>
  </r>
  <r>
    <s v="2012-10"/>
    <x v="9"/>
    <x v="1"/>
    <n v="118"/>
    <n v="452"/>
    <n v="476.96372221150341"/>
  </r>
  <r>
    <s v="2012-11"/>
    <x v="9"/>
    <x v="1"/>
    <n v="119"/>
    <n v="412"/>
    <n v="479.69555384054706"/>
  </r>
  <r>
    <s v="2012-12"/>
    <x v="9"/>
    <x v="1"/>
    <n v="120"/>
    <n v="472"/>
    <n v="482.42738546959072"/>
  </r>
  <r>
    <s v="2013-01"/>
    <x v="10"/>
    <x v="0"/>
    <n v="121"/>
    <n v="454"/>
    <n v="485.15921709863437"/>
  </r>
  <r>
    <s v="2013-02"/>
    <x v="10"/>
    <x v="0"/>
    <n v="122"/>
    <n v="455"/>
    <n v="487.89104872767803"/>
  </r>
  <r>
    <s v="2013-03"/>
    <x v="10"/>
    <x v="0"/>
    <n v="123"/>
    <n v="568"/>
    <n v="490.62288035672168"/>
  </r>
  <r>
    <s v="2013-04"/>
    <x v="10"/>
    <x v="0"/>
    <n v="124"/>
    <n v="610"/>
    <n v="493.35471198576533"/>
  </r>
  <r>
    <s v="2013-05"/>
    <x v="10"/>
    <x v="0"/>
    <n v="125"/>
    <n v="706"/>
    <n v="496.08654361480899"/>
  </r>
  <r>
    <s v="2013-06"/>
    <x v="10"/>
    <x v="0"/>
    <n v="126"/>
    <n v="661"/>
    <n v="498.81837524385276"/>
  </r>
  <r>
    <s v="2013-07"/>
    <x v="10"/>
    <x v="1"/>
    <n v="127"/>
    <n v="767"/>
    <n v="501.55020687289641"/>
  </r>
  <r>
    <s v="2013-08"/>
    <x v="10"/>
    <x v="1"/>
    <n v="128"/>
    <n v="783"/>
    <n v="504.28203850194006"/>
  </r>
  <r>
    <s v="2013-09"/>
    <x v="10"/>
    <x v="1"/>
    <n v="129"/>
    <n v="583"/>
    <n v="507.01387013098372"/>
  </r>
  <r>
    <s v="2013-10"/>
    <x v="10"/>
    <x v="1"/>
    <n v="130"/>
    <n v="513"/>
    <n v="509.74570176002737"/>
  </r>
  <r>
    <s v="2013-11"/>
    <x v="10"/>
    <x v="1"/>
    <n v="131"/>
    <n v="481"/>
    <n v="512.47753338907103"/>
  </r>
  <r>
    <s v="2013-12"/>
    <x v="10"/>
    <x v="1"/>
    <n v="132"/>
    <n v="567"/>
    <n v="515.20936501811468"/>
  </r>
  <r>
    <s v="2014-01"/>
    <x v="11"/>
    <x v="0"/>
    <n v="133"/>
    <n v="525"/>
    <n v="517.94119664715834"/>
  </r>
  <r>
    <s v="2014-02"/>
    <x v="11"/>
    <x v="0"/>
    <n v="134"/>
    <n v="520"/>
    <n v="520.67302827620199"/>
  </r>
  <r>
    <s v="2014-03"/>
    <x v="11"/>
    <x v="0"/>
    <n v="135"/>
    <n v="587"/>
    <n v="523.40485990524576"/>
  </r>
  <r>
    <s v="2014-04"/>
    <x v="11"/>
    <x v="0"/>
    <n v="136"/>
    <n v="710"/>
    <n v="526.13669153428941"/>
  </r>
  <r>
    <s v="2014-05"/>
    <x v="11"/>
    <x v="0"/>
    <n v="137"/>
    <n v="793"/>
    <n v="528.86852316333307"/>
  </r>
  <r>
    <s v="2014-06"/>
    <x v="11"/>
    <x v="0"/>
    <n v="138"/>
    <n v="749"/>
    <n v="531.60035479237672"/>
  </r>
  <r>
    <s v="2014-07"/>
    <x v="11"/>
    <x v="1"/>
    <n v="139"/>
    <n v="871"/>
    <n v="534.33218642142037"/>
  </r>
  <r>
    <s v="2014-08"/>
    <x v="11"/>
    <x v="1"/>
    <n v="140"/>
    <n v="848"/>
    <n v="537.06401805046403"/>
  </r>
  <r>
    <s v="2014-09"/>
    <x v="11"/>
    <x v="1"/>
    <n v="141"/>
    <n v="640"/>
    <n v="539.79584967950768"/>
  </r>
  <r>
    <s v="2014-10"/>
    <x v="11"/>
    <x v="1"/>
    <n v="142"/>
    <n v="581"/>
    <n v="542.52768130855134"/>
  </r>
  <r>
    <s v="2014-11"/>
    <x v="11"/>
    <x v="1"/>
    <n v="143"/>
    <n v="519"/>
    <n v="545.2595129375951"/>
  </r>
  <r>
    <s v="2014-12"/>
    <x v="11"/>
    <x v="1"/>
    <n v="144"/>
    <n v="605"/>
    <n v="547.991344566638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39DF9-7D03-44E7-9C2E-28FAC090F099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N7" firstHeaderRow="1" firstDataRow="2" firstDataCol="1"/>
  <pivotFields count="7">
    <pivotField compact="0" outline="0" showAll="0"/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Field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A941-A8B7-4F53-8D7C-B471C8069FDD}">
  <dimension ref="A1:B145"/>
  <sheetViews>
    <sheetView workbookViewId="0">
      <selection activeCell="A2" sqref="A2:B145"/>
    </sheetView>
  </sheetViews>
  <sheetFormatPr defaultRowHeight="15" x14ac:dyDescent="0.25"/>
  <cols>
    <col min="1" max="2" width="17.5703125" customWidth="1"/>
  </cols>
  <sheetData>
    <row r="1" spans="1:2" x14ac:dyDescent="0.25">
      <c r="A1" s="37" t="s">
        <v>53</v>
      </c>
      <c r="B1" s="37" t="s">
        <v>52</v>
      </c>
    </row>
    <row r="2" spans="1:2" x14ac:dyDescent="0.25">
      <c r="A2" s="37" t="s">
        <v>54</v>
      </c>
      <c r="B2" s="37">
        <v>141</v>
      </c>
    </row>
    <row r="3" spans="1:2" x14ac:dyDescent="0.25">
      <c r="A3" s="37" t="s">
        <v>55</v>
      </c>
      <c r="B3" s="37">
        <v>157</v>
      </c>
    </row>
    <row r="4" spans="1:2" x14ac:dyDescent="0.25">
      <c r="A4" s="37" t="s">
        <v>56</v>
      </c>
      <c r="B4" s="37">
        <v>185</v>
      </c>
    </row>
    <row r="5" spans="1:2" x14ac:dyDescent="0.25">
      <c r="A5" s="37" t="s">
        <v>57</v>
      </c>
      <c r="B5" s="37">
        <v>199</v>
      </c>
    </row>
    <row r="6" spans="1:2" x14ac:dyDescent="0.25">
      <c r="A6" s="37" t="s">
        <v>58</v>
      </c>
      <c r="B6" s="37">
        <v>203</v>
      </c>
    </row>
    <row r="7" spans="1:2" x14ac:dyDescent="0.25">
      <c r="A7" s="37" t="s">
        <v>59</v>
      </c>
      <c r="B7" s="37">
        <v>189</v>
      </c>
    </row>
    <row r="8" spans="1:2" x14ac:dyDescent="0.25">
      <c r="A8" s="37" t="s">
        <v>60</v>
      </c>
      <c r="B8" s="37">
        <v>207</v>
      </c>
    </row>
    <row r="9" spans="1:2" x14ac:dyDescent="0.25">
      <c r="A9" s="37" t="s">
        <v>61</v>
      </c>
      <c r="B9" s="37">
        <v>207</v>
      </c>
    </row>
    <row r="10" spans="1:2" x14ac:dyDescent="0.25">
      <c r="A10" s="37" t="s">
        <v>62</v>
      </c>
      <c r="B10" s="37">
        <v>171</v>
      </c>
    </row>
    <row r="11" spans="1:2" x14ac:dyDescent="0.25">
      <c r="A11" s="37" t="s">
        <v>63</v>
      </c>
      <c r="B11" s="37">
        <v>150</v>
      </c>
    </row>
    <row r="12" spans="1:2" x14ac:dyDescent="0.25">
      <c r="A12" s="37" t="s">
        <v>64</v>
      </c>
      <c r="B12" s="37">
        <v>138</v>
      </c>
    </row>
    <row r="13" spans="1:2" x14ac:dyDescent="0.25">
      <c r="A13" s="37" t="s">
        <v>65</v>
      </c>
      <c r="B13" s="37">
        <v>165</v>
      </c>
    </row>
    <row r="14" spans="1:2" x14ac:dyDescent="0.25">
      <c r="A14" s="37" t="s">
        <v>66</v>
      </c>
      <c r="B14" s="37">
        <v>145</v>
      </c>
    </row>
    <row r="15" spans="1:2" x14ac:dyDescent="0.25">
      <c r="A15" s="37" t="s">
        <v>67</v>
      </c>
      <c r="B15" s="37">
        <v>168</v>
      </c>
    </row>
    <row r="16" spans="1:2" x14ac:dyDescent="0.25">
      <c r="A16" s="37" t="s">
        <v>68</v>
      </c>
      <c r="B16" s="37">
        <v>197</v>
      </c>
    </row>
    <row r="17" spans="1:2" x14ac:dyDescent="0.25">
      <c r="A17" s="37" t="s">
        <v>69</v>
      </c>
      <c r="B17" s="37">
        <v>208</v>
      </c>
    </row>
    <row r="18" spans="1:2" x14ac:dyDescent="0.25">
      <c r="A18" s="37" t="s">
        <v>70</v>
      </c>
      <c r="B18" s="37">
        <v>210</v>
      </c>
    </row>
    <row r="19" spans="1:2" x14ac:dyDescent="0.25">
      <c r="A19" s="37" t="s">
        <v>71</v>
      </c>
      <c r="B19" s="37">
        <v>209</v>
      </c>
    </row>
    <row r="20" spans="1:2" x14ac:dyDescent="0.25">
      <c r="A20" s="37" t="s">
        <v>72</v>
      </c>
      <c r="B20" s="37">
        <v>238</v>
      </c>
    </row>
    <row r="21" spans="1:2" x14ac:dyDescent="0.25">
      <c r="A21" s="37" t="s">
        <v>73</v>
      </c>
      <c r="B21" s="37">
        <v>238</v>
      </c>
    </row>
    <row r="22" spans="1:2" x14ac:dyDescent="0.25">
      <c r="A22" s="37" t="s">
        <v>74</v>
      </c>
      <c r="B22" s="37">
        <v>199</v>
      </c>
    </row>
    <row r="23" spans="1:2" x14ac:dyDescent="0.25">
      <c r="A23" s="37" t="s">
        <v>75</v>
      </c>
      <c r="B23" s="37">
        <v>168</v>
      </c>
    </row>
    <row r="24" spans="1:2" x14ac:dyDescent="0.25">
      <c r="A24" s="37" t="s">
        <v>76</v>
      </c>
      <c r="B24" s="37">
        <v>152</v>
      </c>
    </row>
    <row r="25" spans="1:2" x14ac:dyDescent="0.25">
      <c r="A25" s="37" t="s">
        <v>77</v>
      </c>
      <c r="B25" s="37">
        <v>196</v>
      </c>
    </row>
    <row r="26" spans="1:2" x14ac:dyDescent="0.25">
      <c r="A26" s="37" t="s">
        <v>78</v>
      </c>
      <c r="B26" s="37">
        <v>183</v>
      </c>
    </row>
    <row r="27" spans="1:2" x14ac:dyDescent="0.25">
      <c r="A27" s="37" t="s">
        <v>79</v>
      </c>
      <c r="B27" s="37">
        <v>200</v>
      </c>
    </row>
    <row r="28" spans="1:2" x14ac:dyDescent="0.25">
      <c r="A28" s="37" t="s">
        <v>80</v>
      </c>
      <c r="B28" s="37">
        <v>249</v>
      </c>
    </row>
    <row r="29" spans="1:2" x14ac:dyDescent="0.25">
      <c r="A29" s="37" t="s">
        <v>81</v>
      </c>
      <c r="B29" s="37">
        <v>251</v>
      </c>
    </row>
    <row r="30" spans="1:2" x14ac:dyDescent="0.25">
      <c r="A30" s="37" t="s">
        <v>82</v>
      </c>
      <c r="B30" s="37">
        <v>289</v>
      </c>
    </row>
    <row r="31" spans="1:2" x14ac:dyDescent="0.25">
      <c r="A31" s="37" t="s">
        <v>83</v>
      </c>
      <c r="B31" s="37">
        <v>249</v>
      </c>
    </row>
    <row r="32" spans="1:2" x14ac:dyDescent="0.25">
      <c r="A32" s="37" t="s">
        <v>84</v>
      </c>
      <c r="B32" s="37">
        <v>279</v>
      </c>
    </row>
    <row r="33" spans="1:2" x14ac:dyDescent="0.25">
      <c r="A33" s="37" t="s">
        <v>85</v>
      </c>
      <c r="B33" s="37">
        <v>279</v>
      </c>
    </row>
    <row r="34" spans="1:2" x14ac:dyDescent="0.25">
      <c r="A34" s="37" t="s">
        <v>86</v>
      </c>
      <c r="B34" s="37">
        <v>232</v>
      </c>
    </row>
    <row r="35" spans="1:2" x14ac:dyDescent="0.25">
      <c r="A35" s="37" t="s">
        <v>87</v>
      </c>
      <c r="B35" s="37">
        <v>204</v>
      </c>
    </row>
    <row r="36" spans="1:2" x14ac:dyDescent="0.25">
      <c r="A36" s="37" t="s">
        <v>88</v>
      </c>
      <c r="B36" s="37">
        <v>194</v>
      </c>
    </row>
    <row r="37" spans="1:2" x14ac:dyDescent="0.25">
      <c r="A37" s="37" t="s">
        <v>89</v>
      </c>
      <c r="B37" s="37">
        <v>232</v>
      </c>
    </row>
    <row r="38" spans="1:2" x14ac:dyDescent="0.25">
      <c r="A38" s="37" t="s">
        <v>90</v>
      </c>
      <c r="B38" s="37">
        <v>215</v>
      </c>
    </row>
    <row r="39" spans="1:2" x14ac:dyDescent="0.25">
      <c r="A39" s="37" t="s">
        <v>91</v>
      </c>
      <c r="B39" s="37">
        <v>239</v>
      </c>
    </row>
    <row r="40" spans="1:2" x14ac:dyDescent="0.25">
      <c r="A40" s="37" t="s">
        <v>92</v>
      </c>
      <c r="B40" s="37">
        <v>270</v>
      </c>
    </row>
    <row r="41" spans="1:2" x14ac:dyDescent="0.25">
      <c r="A41" s="37" t="s">
        <v>93</v>
      </c>
      <c r="B41" s="37">
        <v>279</v>
      </c>
    </row>
    <row r="42" spans="1:2" x14ac:dyDescent="0.25">
      <c r="A42" s="37" t="s">
        <v>94</v>
      </c>
      <c r="B42" s="37">
        <v>307</v>
      </c>
    </row>
    <row r="43" spans="1:2" x14ac:dyDescent="0.25">
      <c r="A43" s="37" t="s">
        <v>95</v>
      </c>
      <c r="B43" s="37">
        <v>305</v>
      </c>
    </row>
    <row r="44" spans="1:2" x14ac:dyDescent="0.25">
      <c r="A44" s="37" t="s">
        <v>96</v>
      </c>
      <c r="B44" s="37">
        <v>322</v>
      </c>
    </row>
    <row r="45" spans="1:2" x14ac:dyDescent="0.25">
      <c r="A45" s="37" t="s">
        <v>97</v>
      </c>
      <c r="B45" s="37">
        <v>339</v>
      </c>
    </row>
    <row r="46" spans="1:2" x14ac:dyDescent="0.25">
      <c r="A46" s="37" t="s">
        <v>98</v>
      </c>
      <c r="B46" s="37">
        <v>263</v>
      </c>
    </row>
    <row r="47" spans="1:2" x14ac:dyDescent="0.25">
      <c r="A47" s="37" t="s">
        <v>99</v>
      </c>
      <c r="B47" s="37">
        <v>241</v>
      </c>
    </row>
    <row r="48" spans="1:2" x14ac:dyDescent="0.25">
      <c r="A48" s="37" t="s">
        <v>100</v>
      </c>
      <c r="B48" s="37">
        <v>229</v>
      </c>
    </row>
    <row r="49" spans="1:2" x14ac:dyDescent="0.25">
      <c r="A49" s="37" t="s">
        <v>101</v>
      </c>
      <c r="B49" s="37">
        <v>272</v>
      </c>
    </row>
    <row r="50" spans="1:2" x14ac:dyDescent="0.25">
      <c r="A50" s="37" t="s">
        <v>102</v>
      </c>
      <c r="B50" s="37">
        <v>247</v>
      </c>
    </row>
    <row r="51" spans="1:2" x14ac:dyDescent="0.25">
      <c r="A51" s="37" t="s">
        <v>103</v>
      </c>
      <c r="B51" s="37">
        <v>261</v>
      </c>
    </row>
    <row r="52" spans="1:2" x14ac:dyDescent="0.25">
      <c r="A52" s="37" t="s">
        <v>104</v>
      </c>
      <c r="B52" s="37">
        <v>330</v>
      </c>
    </row>
    <row r="53" spans="1:2" x14ac:dyDescent="0.25">
      <c r="A53" s="37" t="s">
        <v>105</v>
      </c>
      <c r="B53" s="37">
        <v>362</v>
      </c>
    </row>
    <row r="54" spans="1:2" x14ac:dyDescent="0.25">
      <c r="A54" s="37" t="s">
        <v>106</v>
      </c>
      <c r="B54" s="37">
        <v>385</v>
      </c>
    </row>
    <row r="55" spans="1:2" x14ac:dyDescent="0.25">
      <c r="A55" s="37" t="s">
        <v>107</v>
      </c>
      <c r="B55" s="37">
        <v>340</v>
      </c>
    </row>
    <row r="56" spans="1:2" x14ac:dyDescent="0.25">
      <c r="A56" s="37" t="s">
        <v>108</v>
      </c>
      <c r="B56" s="37">
        <v>370</v>
      </c>
    </row>
    <row r="57" spans="1:2" x14ac:dyDescent="0.25">
      <c r="A57" s="37" t="s">
        <v>109</v>
      </c>
      <c r="B57" s="37">
        <v>381</v>
      </c>
    </row>
    <row r="58" spans="1:2" x14ac:dyDescent="0.25">
      <c r="A58" s="37" t="s">
        <v>110</v>
      </c>
      <c r="B58" s="37">
        <v>299</v>
      </c>
    </row>
    <row r="59" spans="1:2" x14ac:dyDescent="0.25">
      <c r="A59" s="37" t="s">
        <v>111</v>
      </c>
      <c r="B59" s="37">
        <v>266</v>
      </c>
    </row>
    <row r="60" spans="1:2" x14ac:dyDescent="0.25">
      <c r="A60" s="37" t="s">
        <v>112</v>
      </c>
      <c r="B60" s="37">
        <v>239</v>
      </c>
    </row>
    <row r="61" spans="1:2" x14ac:dyDescent="0.25">
      <c r="A61" s="37" t="s">
        <v>113</v>
      </c>
      <c r="B61" s="37">
        <v>281</v>
      </c>
    </row>
    <row r="62" spans="1:2" x14ac:dyDescent="0.25">
      <c r="A62" s="37" t="s">
        <v>114</v>
      </c>
      <c r="B62" s="37">
        <v>257</v>
      </c>
    </row>
    <row r="63" spans="1:2" x14ac:dyDescent="0.25">
      <c r="A63" s="37" t="s">
        <v>115</v>
      </c>
      <c r="B63" s="37">
        <v>250</v>
      </c>
    </row>
    <row r="64" spans="1:2" x14ac:dyDescent="0.25">
      <c r="A64" s="37" t="s">
        <v>116</v>
      </c>
      <c r="B64" s="37">
        <v>329</v>
      </c>
    </row>
    <row r="65" spans="1:2" x14ac:dyDescent="0.25">
      <c r="A65" s="37" t="s">
        <v>117</v>
      </c>
      <c r="B65" s="37">
        <v>350</v>
      </c>
    </row>
    <row r="66" spans="1:2" x14ac:dyDescent="0.25">
      <c r="A66" s="37" t="s">
        <v>118</v>
      </c>
      <c r="B66" s="37">
        <v>393</v>
      </c>
    </row>
    <row r="67" spans="1:2" x14ac:dyDescent="0.25">
      <c r="A67" s="37" t="s">
        <v>119</v>
      </c>
      <c r="B67" s="37">
        <v>370</v>
      </c>
    </row>
    <row r="68" spans="1:2" x14ac:dyDescent="0.25">
      <c r="A68" s="37" t="s">
        <v>120</v>
      </c>
      <c r="B68" s="37">
        <v>423</v>
      </c>
    </row>
    <row r="69" spans="1:2" x14ac:dyDescent="0.25">
      <c r="A69" s="37" t="s">
        <v>121</v>
      </c>
      <c r="B69" s="37">
        <v>410</v>
      </c>
    </row>
    <row r="70" spans="1:2" x14ac:dyDescent="0.25">
      <c r="A70" s="37" t="s">
        <v>122</v>
      </c>
      <c r="B70" s="37">
        <v>326</v>
      </c>
    </row>
    <row r="71" spans="1:2" x14ac:dyDescent="0.25">
      <c r="A71" s="37" t="s">
        <v>123</v>
      </c>
      <c r="B71" s="37">
        <v>289</v>
      </c>
    </row>
    <row r="72" spans="1:2" x14ac:dyDescent="0.25">
      <c r="A72" s="37" t="s">
        <v>124</v>
      </c>
      <c r="B72" s="37">
        <v>270</v>
      </c>
    </row>
    <row r="73" spans="1:2" x14ac:dyDescent="0.25">
      <c r="A73" s="37" t="s">
        <v>125</v>
      </c>
      <c r="B73" s="37">
        <v>321</v>
      </c>
    </row>
    <row r="74" spans="1:2" x14ac:dyDescent="0.25">
      <c r="A74" s="37" t="s">
        <v>126</v>
      </c>
      <c r="B74" s="37">
        <v>305</v>
      </c>
    </row>
    <row r="75" spans="1:2" x14ac:dyDescent="0.25">
      <c r="A75" s="37" t="s">
        <v>127</v>
      </c>
      <c r="B75" s="37">
        <v>310</v>
      </c>
    </row>
    <row r="76" spans="1:2" x14ac:dyDescent="0.25">
      <c r="A76" s="37" t="s">
        <v>128</v>
      </c>
      <c r="B76" s="37">
        <v>374</v>
      </c>
    </row>
    <row r="77" spans="1:2" x14ac:dyDescent="0.25">
      <c r="A77" s="37" t="s">
        <v>129</v>
      </c>
      <c r="B77" s="37">
        <v>414</v>
      </c>
    </row>
    <row r="78" spans="1:2" x14ac:dyDescent="0.25">
      <c r="A78" s="37" t="s">
        <v>130</v>
      </c>
      <c r="B78" s="37">
        <v>454</v>
      </c>
    </row>
    <row r="79" spans="1:2" x14ac:dyDescent="0.25">
      <c r="A79" s="37" t="s">
        <v>131</v>
      </c>
      <c r="B79" s="37">
        <v>441</v>
      </c>
    </row>
    <row r="80" spans="1:2" x14ac:dyDescent="0.25">
      <c r="A80" s="37" t="s">
        <v>132</v>
      </c>
      <c r="B80" s="37">
        <v>510</v>
      </c>
    </row>
    <row r="81" spans="1:2" x14ac:dyDescent="0.25">
      <c r="A81" s="37" t="s">
        <v>133</v>
      </c>
      <c r="B81" s="37">
        <v>486</v>
      </c>
    </row>
    <row r="82" spans="1:2" x14ac:dyDescent="0.25">
      <c r="A82" s="37" t="s">
        <v>134</v>
      </c>
      <c r="B82" s="37">
        <v>393</v>
      </c>
    </row>
    <row r="83" spans="1:2" x14ac:dyDescent="0.25">
      <c r="A83" s="37" t="s">
        <v>135</v>
      </c>
      <c r="B83" s="37">
        <v>345</v>
      </c>
    </row>
    <row r="84" spans="1:2" x14ac:dyDescent="0.25">
      <c r="A84" s="37" t="s">
        <v>136</v>
      </c>
      <c r="B84" s="37">
        <v>315</v>
      </c>
    </row>
    <row r="85" spans="1:2" x14ac:dyDescent="0.25">
      <c r="A85" s="37" t="s">
        <v>137</v>
      </c>
      <c r="B85" s="37">
        <v>389</v>
      </c>
    </row>
    <row r="86" spans="1:2" x14ac:dyDescent="0.25">
      <c r="A86" s="37" t="s">
        <v>138</v>
      </c>
      <c r="B86" s="37">
        <v>358</v>
      </c>
    </row>
    <row r="87" spans="1:2" x14ac:dyDescent="0.25">
      <c r="A87" s="37" t="s">
        <v>139</v>
      </c>
      <c r="B87" s="37">
        <v>368</v>
      </c>
    </row>
    <row r="88" spans="1:2" x14ac:dyDescent="0.25">
      <c r="A88" s="37" t="s">
        <v>140</v>
      </c>
      <c r="B88" s="37">
        <v>444</v>
      </c>
    </row>
    <row r="89" spans="1:2" x14ac:dyDescent="0.25">
      <c r="A89" s="37" t="s">
        <v>141</v>
      </c>
      <c r="B89" s="37">
        <v>482</v>
      </c>
    </row>
    <row r="90" spans="1:2" x14ac:dyDescent="0.25">
      <c r="A90" s="37" t="s">
        <v>142</v>
      </c>
      <c r="B90" s="37">
        <v>534</v>
      </c>
    </row>
    <row r="91" spans="1:2" x14ac:dyDescent="0.25">
      <c r="A91" s="37" t="s">
        <v>143</v>
      </c>
      <c r="B91" s="37">
        <v>524</v>
      </c>
    </row>
    <row r="92" spans="1:2" x14ac:dyDescent="0.25">
      <c r="A92" s="37" t="s">
        <v>144</v>
      </c>
      <c r="B92" s="37">
        <v>578</v>
      </c>
    </row>
    <row r="93" spans="1:2" x14ac:dyDescent="0.25">
      <c r="A93" s="37" t="s">
        <v>145</v>
      </c>
      <c r="B93" s="37">
        <v>567</v>
      </c>
    </row>
    <row r="94" spans="1:2" x14ac:dyDescent="0.25">
      <c r="A94" s="37" t="s">
        <v>146</v>
      </c>
      <c r="B94" s="37">
        <v>447</v>
      </c>
    </row>
    <row r="95" spans="1:2" x14ac:dyDescent="0.25">
      <c r="A95" s="37" t="s">
        <v>147</v>
      </c>
      <c r="B95" s="37">
        <v>386</v>
      </c>
    </row>
    <row r="96" spans="1:2" x14ac:dyDescent="0.25">
      <c r="A96" s="37" t="s">
        <v>148</v>
      </c>
      <c r="B96" s="37">
        <v>360</v>
      </c>
    </row>
    <row r="97" spans="1:2" x14ac:dyDescent="0.25">
      <c r="A97" s="37" t="s">
        <v>149</v>
      </c>
      <c r="B97" s="37">
        <v>428</v>
      </c>
    </row>
    <row r="98" spans="1:2" x14ac:dyDescent="0.25">
      <c r="A98" s="37" t="s">
        <v>150</v>
      </c>
      <c r="B98" s="37">
        <v>397</v>
      </c>
    </row>
    <row r="99" spans="1:2" x14ac:dyDescent="0.25">
      <c r="A99" s="37" t="s">
        <v>151</v>
      </c>
      <c r="B99" s="37">
        <v>400</v>
      </c>
    </row>
    <row r="100" spans="1:2" x14ac:dyDescent="0.25">
      <c r="A100" s="37" t="s">
        <v>152</v>
      </c>
      <c r="B100" s="37">
        <v>498</v>
      </c>
    </row>
    <row r="101" spans="1:2" x14ac:dyDescent="0.25">
      <c r="A101" s="37" t="s">
        <v>153</v>
      </c>
      <c r="B101" s="37">
        <v>536</v>
      </c>
    </row>
    <row r="102" spans="1:2" x14ac:dyDescent="0.25">
      <c r="A102" s="37" t="s">
        <v>154</v>
      </c>
      <c r="B102" s="37">
        <v>596</v>
      </c>
    </row>
    <row r="103" spans="1:2" x14ac:dyDescent="0.25">
      <c r="A103" s="37" t="s">
        <v>155</v>
      </c>
      <c r="B103" s="37">
        <v>591</v>
      </c>
    </row>
    <row r="104" spans="1:2" x14ac:dyDescent="0.25">
      <c r="A104" s="37" t="s">
        <v>156</v>
      </c>
      <c r="B104" s="37">
        <v>651</v>
      </c>
    </row>
    <row r="105" spans="1:2" x14ac:dyDescent="0.25">
      <c r="A105" s="37" t="s">
        <v>157</v>
      </c>
      <c r="B105" s="37">
        <v>654</v>
      </c>
    </row>
    <row r="106" spans="1:2" x14ac:dyDescent="0.25">
      <c r="A106" s="37" t="s">
        <v>158</v>
      </c>
      <c r="B106" s="37">
        <v>509</v>
      </c>
    </row>
    <row r="107" spans="1:2" x14ac:dyDescent="0.25">
      <c r="A107" s="37" t="s">
        <v>159</v>
      </c>
      <c r="B107" s="37">
        <v>437</v>
      </c>
    </row>
    <row r="108" spans="1:2" x14ac:dyDescent="0.25">
      <c r="A108" s="37" t="s">
        <v>160</v>
      </c>
      <c r="B108" s="37">
        <v>406</v>
      </c>
    </row>
    <row r="109" spans="1:2" x14ac:dyDescent="0.25">
      <c r="A109" s="37" t="s">
        <v>161</v>
      </c>
      <c r="B109" s="37">
        <v>470</v>
      </c>
    </row>
    <row r="110" spans="1:2" x14ac:dyDescent="0.25">
      <c r="A110" s="37" t="s">
        <v>162</v>
      </c>
      <c r="B110" s="37">
        <v>428</v>
      </c>
    </row>
    <row r="111" spans="1:2" x14ac:dyDescent="0.25">
      <c r="A111" s="37" t="s">
        <v>163</v>
      </c>
      <c r="B111" s="37">
        <v>423</v>
      </c>
    </row>
    <row r="112" spans="1:2" x14ac:dyDescent="0.25">
      <c r="A112" s="37" t="s">
        <v>164</v>
      </c>
      <c r="B112" s="37">
        <v>507</v>
      </c>
    </row>
    <row r="113" spans="1:2" x14ac:dyDescent="0.25">
      <c r="A113" s="37" t="s">
        <v>165</v>
      </c>
      <c r="B113" s="37">
        <v>536</v>
      </c>
    </row>
    <row r="114" spans="1:2" x14ac:dyDescent="0.25">
      <c r="A114" s="37" t="s">
        <v>166</v>
      </c>
      <c r="B114" s="37">
        <v>610</v>
      </c>
    </row>
    <row r="115" spans="1:2" x14ac:dyDescent="0.25">
      <c r="A115" s="37" t="s">
        <v>167</v>
      </c>
      <c r="B115" s="37">
        <v>609</v>
      </c>
    </row>
    <row r="116" spans="1:2" x14ac:dyDescent="0.25">
      <c r="A116" s="37" t="s">
        <v>168</v>
      </c>
      <c r="B116" s="37">
        <v>687</v>
      </c>
    </row>
    <row r="117" spans="1:2" x14ac:dyDescent="0.25">
      <c r="A117" s="37" t="s">
        <v>169</v>
      </c>
      <c r="B117" s="37">
        <v>707</v>
      </c>
    </row>
    <row r="118" spans="1:2" x14ac:dyDescent="0.25">
      <c r="A118" s="37" t="s">
        <v>170</v>
      </c>
      <c r="B118" s="37">
        <v>509</v>
      </c>
    </row>
    <row r="119" spans="1:2" x14ac:dyDescent="0.25">
      <c r="A119" s="37" t="s">
        <v>171</v>
      </c>
      <c r="B119" s="37">
        <v>452</v>
      </c>
    </row>
    <row r="120" spans="1:2" x14ac:dyDescent="0.25">
      <c r="A120" s="37" t="s">
        <v>172</v>
      </c>
      <c r="B120" s="37">
        <v>412</v>
      </c>
    </row>
    <row r="121" spans="1:2" x14ac:dyDescent="0.25">
      <c r="A121" s="37" t="s">
        <v>173</v>
      </c>
      <c r="B121" s="37">
        <v>472</v>
      </c>
    </row>
    <row r="122" spans="1:2" x14ac:dyDescent="0.25">
      <c r="A122" s="37" t="s">
        <v>174</v>
      </c>
      <c r="B122" s="37">
        <v>454</v>
      </c>
    </row>
    <row r="123" spans="1:2" x14ac:dyDescent="0.25">
      <c r="A123" s="37" t="s">
        <v>175</v>
      </c>
      <c r="B123" s="37">
        <v>455</v>
      </c>
    </row>
    <row r="124" spans="1:2" x14ac:dyDescent="0.25">
      <c r="A124" s="37" t="s">
        <v>176</v>
      </c>
      <c r="B124" s="37">
        <v>568</v>
      </c>
    </row>
    <row r="125" spans="1:2" x14ac:dyDescent="0.25">
      <c r="A125" s="37" t="s">
        <v>177</v>
      </c>
      <c r="B125" s="37">
        <v>610</v>
      </c>
    </row>
    <row r="126" spans="1:2" x14ac:dyDescent="0.25">
      <c r="A126" s="37" t="s">
        <v>178</v>
      </c>
      <c r="B126" s="37">
        <v>706</v>
      </c>
    </row>
    <row r="127" spans="1:2" x14ac:dyDescent="0.25">
      <c r="A127" s="37" t="s">
        <v>179</v>
      </c>
      <c r="B127" s="37">
        <v>661</v>
      </c>
    </row>
    <row r="128" spans="1:2" x14ac:dyDescent="0.25">
      <c r="A128" s="37" t="s">
        <v>180</v>
      </c>
      <c r="B128" s="37">
        <v>767</v>
      </c>
    </row>
    <row r="129" spans="1:2" x14ac:dyDescent="0.25">
      <c r="A129" s="37" t="s">
        <v>181</v>
      </c>
      <c r="B129" s="37">
        <v>783</v>
      </c>
    </row>
    <row r="130" spans="1:2" x14ac:dyDescent="0.25">
      <c r="A130" s="37" t="s">
        <v>182</v>
      </c>
      <c r="B130" s="37">
        <v>583</v>
      </c>
    </row>
    <row r="131" spans="1:2" x14ac:dyDescent="0.25">
      <c r="A131" s="37" t="s">
        <v>183</v>
      </c>
      <c r="B131" s="37">
        <v>513</v>
      </c>
    </row>
    <row r="132" spans="1:2" x14ac:dyDescent="0.25">
      <c r="A132" s="37" t="s">
        <v>184</v>
      </c>
      <c r="B132" s="37">
        <v>481</v>
      </c>
    </row>
    <row r="133" spans="1:2" x14ac:dyDescent="0.25">
      <c r="A133" s="37" t="s">
        <v>185</v>
      </c>
      <c r="B133" s="37">
        <v>567</v>
      </c>
    </row>
    <row r="134" spans="1:2" x14ac:dyDescent="0.25">
      <c r="A134" s="37" t="s">
        <v>186</v>
      </c>
      <c r="B134" s="37">
        <v>525</v>
      </c>
    </row>
    <row r="135" spans="1:2" x14ac:dyDescent="0.25">
      <c r="A135" s="37" t="s">
        <v>187</v>
      </c>
      <c r="B135" s="37">
        <v>520</v>
      </c>
    </row>
    <row r="136" spans="1:2" x14ac:dyDescent="0.25">
      <c r="A136" s="37" t="s">
        <v>188</v>
      </c>
      <c r="B136" s="37">
        <v>587</v>
      </c>
    </row>
    <row r="137" spans="1:2" x14ac:dyDescent="0.25">
      <c r="A137" s="37" t="s">
        <v>189</v>
      </c>
      <c r="B137" s="37">
        <v>710</v>
      </c>
    </row>
    <row r="138" spans="1:2" x14ac:dyDescent="0.25">
      <c r="A138" s="37" t="s">
        <v>190</v>
      </c>
      <c r="B138" s="37">
        <v>793</v>
      </c>
    </row>
    <row r="139" spans="1:2" x14ac:dyDescent="0.25">
      <c r="A139" s="37" t="s">
        <v>191</v>
      </c>
      <c r="B139" s="37">
        <v>749</v>
      </c>
    </row>
    <row r="140" spans="1:2" x14ac:dyDescent="0.25">
      <c r="A140" s="37" t="s">
        <v>192</v>
      </c>
      <c r="B140" s="37">
        <v>871</v>
      </c>
    </row>
    <row r="141" spans="1:2" x14ac:dyDescent="0.25">
      <c r="A141" s="37" t="s">
        <v>193</v>
      </c>
      <c r="B141" s="37">
        <v>848</v>
      </c>
    </row>
    <row r="142" spans="1:2" x14ac:dyDescent="0.25">
      <c r="A142" s="37" t="s">
        <v>194</v>
      </c>
      <c r="B142" s="37">
        <v>640</v>
      </c>
    </row>
    <row r="143" spans="1:2" x14ac:dyDescent="0.25">
      <c r="A143" s="37" t="s">
        <v>195</v>
      </c>
      <c r="B143" s="37">
        <v>581</v>
      </c>
    </row>
    <row r="144" spans="1:2" x14ac:dyDescent="0.25">
      <c r="A144" s="37" t="s">
        <v>196</v>
      </c>
      <c r="B144" s="37">
        <v>519</v>
      </c>
    </row>
    <row r="145" spans="1:2" x14ac:dyDescent="0.25">
      <c r="A145" s="37" t="s">
        <v>197</v>
      </c>
      <c r="B145" s="37">
        <v>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showGridLines="0" zoomScale="71" zoomScaleNormal="71" workbookViewId="0">
      <selection activeCell="E21" sqref="E21"/>
    </sheetView>
  </sheetViews>
  <sheetFormatPr defaultRowHeight="15" x14ac:dyDescent="0.25"/>
  <cols>
    <col min="1" max="1" width="12.42578125" style="5" customWidth="1"/>
    <col min="2" max="2" width="31.7109375" style="5" customWidth="1"/>
  </cols>
  <sheetData>
    <row r="1" spans="1:2" x14ac:dyDescent="0.25">
      <c r="A1" s="3" t="s">
        <v>0</v>
      </c>
      <c r="B1" s="3" t="s">
        <v>199</v>
      </c>
    </row>
    <row r="2" spans="1:2" x14ac:dyDescent="0.25">
      <c r="A2" s="4" t="s">
        <v>54</v>
      </c>
      <c r="B2" s="4">
        <v>141</v>
      </c>
    </row>
    <row r="3" spans="1:2" x14ac:dyDescent="0.25">
      <c r="A3" s="4" t="s">
        <v>55</v>
      </c>
      <c r="B3" s="4">
        <v>157</v>
      </c>
    </row>
    <row r="4" spans="1:2" x14ac:dyDescent="0.25">
      <c r="A4" s="4" t="s">
        <v>56</v>
      </c>
      <c r="B4" s="4">
        <v>185</v>
      </c>
    </row>
    <row r="5" spans="1:2" x14ac:dyDescent="0.25">
      <c r="A5" s="4" t="s">
        <v>57</v>
      </c>
      <c r="B5" s="4">
        <v>199</v>
      </c>
    </row>
    <row r="6" spans="1:2" x14ac:dyDescent="0.25">
      <c r="A6" s="4" t="s">
        <v>58</v>
      </c>
      <c r="B6" s="4">
        <v>203</v>
      </c>
    </row>
    <row r="7" spans="1:2" x14ac:dyDescent="0.25">
      <c r="A7" s="4" t="s">
        <v>59</v>
      </c>
      <c r="B7" s="4">
        <v>189</v>
      </c>
    </row>
    <row r="8" spans="1:2" x14ac:dyDescent="0.25">
      <c r="A8" s="4" t="s">
        <v>60</v>
      </c>
      <c r="B8" s="4">
        <v>207</v>
      </c>
    </row>
    <row r="9" spans="1:2" x14ac:dyDescent="0.25">
      <c r="A9" s="4" t="s">
        <v>61</v>
      </c>
      <c r="B9" s="4">
        <v>207</v>
      </c>
    </row>
    <row r="10" spans="1:2" x14ac:dyDescent="0.25">
      <c r="A10" s="4" t="s">
        <v>62</v>
      </c>
      <c r="B10" s="4">
        <v>171</v>
      </c>
    </row>
    <row r="11" spans="1:2" x14ac:dyDescent="0.25">
      <c r="A11" s="4" t="s">
        <v>63</v>
      </c>
      <c r="B11" s="4">
        <v>150</v>
      </c>
    </row>
    <row r="12" spans="1:2" x14ac:dyDescent="0.25">
      <c r="A12" s="4" t="s">
        <v>64</v>
      </c>
      <c r="B12" s="4">
        <v>138</v>
      </c>
    </row>
    <row r="13" spans="1:2" x14ac:dyDescent="0.25">
      <c r="A13" s="4" t="s">
        <v>65</v>
      </c>
      <c r="B13" s="4">
        <v>165</v>
      </c>
    </row>
    <row r="14" spans="1:2" x14ac:dyDescent="0.25">
      <c r="A14" s="4" t="s">
        <v>66</v>
      </c>
      <c r="B14" s="4">
        <v>145</v>
      </c>
    </row>
    <row r="15" spans="1:2" x14ac:dyDescent="0.25">
      <c r="A15" s="4" t="s">
        <v>67</v>
      </c>
      <c r="B15" s="4">
        <v>168</v>
      </c>
    </row>
    <row r="16" spans="1:2" x14ac:dyDescent="0.25">
      <c r="A16" s="4" t="s">
        <v>68</v>
      </c>
      <c r="B16" s="4">
        <v>197</v>
      </c>
    </row>
    <row r="17" spans="1:2" x14ac:dyDescent="0.25">
      <c r="A17" s="4" t="s">
        <v>69</v>
      </c>
      <c r="B17" s="4">
        <v>208</v>
      </c>
    </row>
    <row r="18" spans="1:2" x14ac:dyDescent="0.25">
      <c r="A18" s="4" t="s">
        <v>70</v>
      </c>
      <c r="B18" s="4">
        <v>210</v>
      </c>
    </row>
    <row r="19" spans="1:2" x14ac:dyDescent="0.25">
      <c r="A19" s="4" t="s">
        <v>71</v>
      </c>
      <c r="B19" s="4">
        <v>209</v>
      </c>
    </row>
    <row r="20" spans="1:2" x14ac:dyDescent="0.25">
      <c r="A20" s="4" t="s">
        <v>72</v>
      </c>
      <c r="B20" s="4">
        <v>238</v>
      </c>
    </row>
    <row r="21" spans="1:2" x14ac:dyDescent="0.25">
      <c r="A21" s="4" t="s">
        <v>73</v>
      </c>
      <c r="B21" s="4">
        <v>238</v>
      </c>
    </row>
    <row r="22" spans="1:2" x14ac:dyDescent="0.25">
      <c r="A22" s="4" t="s">
        <v>74</v>
      </c>
      <c r="B22" s="4">
        <v>199</v>
      </c>
    </row>
    <row r="23" spans="1:2" x14ac:dyDescent="0.25">
      <c r="A23" s="4" t="s">
        <v>75</v>
      </c>
      <c r="B23" s="4">
        <v>168</v>
      </c>
    </row>
    <row r="24" spans="1:2" x14ac:dyDescent="0.25">
      <c r="A24" s="4" t="s">
        <v>76</v>
      </c>
      <c r="B24" s="4">
        <v>152</v>
      </c>
    </row>
    <row r="25" spans="1:2" x14ac:dyDescent="0.25">
      <c r="A25" s="4" t="s">
        <v>77</v>
      </c>
      <c r="B25" s="4">
        <v>196</v>
      </c>
    </row>
    <row r="26" spans="1:2" x14ac:dyDescent="0.25">
      <c r="A26" s="4" t="s">
        <v>78</v>
      </c>
      <c r="B26" s="4">
        <v>183</v>
      </c>
    </row>
    <row r="27" spans="1:2" x14ac:dyDescent="0.25">
      <c r="A27" s="4" t="s">
        <v>79</v>
      </c>
      <c r="B27" s="4">
        <v>200</v>
      </c>
    </row>
    <row r="28" spans="1:2" x14ac:dyDescent="0.25">
      <c r="A28" s="4" t="s">
        <v>80</v>
      </c>
      <c r="B28" s="4">
        <v>249</v>
      </c>
    </row>
    <row r="29" spans="1:2" x14ac:dyDescent="0.25">
      <c r="A29" s="4" t="s">
        <v>81</v>
      </c>
      <c r="B29" s="4">
        <v>251</v>
      </c>
    </row>
    <row r="30" spans="1:2" x14ac:dyDescent="0.25">
      <c r="A30" s="4" t="s">
        <v>82</v>
      </c>
      <c r="B30" s="4">
        <v>289</v>
      </c>
    </row>
    <row r="31" spans="1:2" x14ac:dyDescent="0.25">
      <c r="A31" s="4" t="s">
        <v>83</v>
      </c>
      <c r="B31" s="4">
        <v>249</v>
      </c>
    </row>
    <row r="32" spans="1:2" x14ac:dyDescent="0.25">
      <c r="A32" s="4" t="s">
        <v>84</v>
      </c>
      <c r="B32" s="4">
        <v>279</v>
      </c>
    </row>
    <row r="33" spans="1:2" x14ac:dyDescent="0.25">
      <c r="A33" s="4" t="s">
        <v>85</v>
      </c>
      <c r="B33" s="4">
        <v>279</v>
      </c>
    </row>
    <row r="34" spans="1:2" x14ac:dyDescent="0.25">
      <c r="A34" s="4" t="s">
        <v>86</v>
      </c>
      <c r="B34" s="4">
        <v>232</v>
      </c>
    </row>
    <row r="35" spans="1:2" x14ac:dyDescent="0.25">
      <c r="A35" s="4" t="s">
        <v>87</v>
      </c>
      <c r="B35" s="4">
        <v>204</v>
      </c>
    </row>
    <row r="36" spans="1:2" x14ac:dyDescent="0.25">
      <c r="A36" s="4" t="s">
        <v>88</v>
      </c>
      <c r="B36" s="4">
        <v>194</v>
      </c>
    </row>
    <row r="37" spans="1:2" x14ac:dyDescent="0.25">
      <c r="A37" s="4" t="s">
        <v>89</v>
      </c>
      <c r="B37" s="4">
        <v>232</v>
      </c>
    </row>
    <row r="38" spans="1:2" x14ac:dyDescent="0.25">
      <c r="A38" s="4" t="s">
        <v>90</v>
      </c>
      <c r="B38" s="4">
        <v>215</v>
      </c>
    </row>
    <row r="39" spans="1:2" x14ac:dyDescent="0.25">
      <c r="A39" s="4" t="s">
        <v>91</v>
      </c>
      <c r="B39" s="4">
        <v>239</v>
      </c>
    </row>
    <row r="40" spans="1:2" x14ac:dyDescent="0.25">
      <c r="A40" s="4" t="s">
        <v>92</v>
      </c>
      <c r="B40" s="4">
        <v>270</v>
      </c>
    </row>
    <row r="41" spans="1:2" x14ac:dyDescent="0.25">
      <c r="A41" s="4" t="s">
        <v>93</v>
      </c>
      <c r="B41" s="4">
        <v>279</v>
      </c>
    </row>
    <row r="42" spans="1:2" x14ac:dyDescent="0.25">
      <c r="A42" s="4" t="s">
        <v>94</v>
      </c>
      <c r="B42" s="4">
        <v>307</v>
      </c>
    </row>
    <row r="43" spans="1:2" x14ac:dyDescent="0.25">
      <c r="A43" s="4" t="s">
        <v>95</v>
      </c>
      <c r="B43" s="4">
        <v>305</v>
      </c>
    </row>
    <row r="44" spans="1:2" x14ac:dyDescent="0.25">
      <c r="A44" s="4" t="s">
        <v>96</v>
      </c>
      <c r="B44" s="4">
        <v>322</v>
      </c>
    </row>
    <row r="45" spans="1:2" x14ac:dyDescent="0.25">
      <c r="A45" s="4" t="s">
        <v>97</v>
      </c>
      <c r="B45" s="4">
        <v>339</v>
      </c>
    </row>
    <row r="46" spans="1:2" x14ac:dyDescent="0.25">
      <c r="A46" s="4" t="s">
        <v>98</v>
      </c>
      <c r="B46" s="4">
        <v>263</v>
      </c>
    </row>
    <row r="47" spans="1:2" x14ac:dyDescent="0.25">
      <c r="A47" s="4" t="s">
        <v>99</v>
      </c>
      <c r="B47" s="4">
        <v>241</v>
      </c>
    </row>
    <row r="48" spans="1:2" x14ac:dyDescent="0.25">
      <c r="A48" s="4" t="s">
        <v>100</v>
      </c>
      <c r="B48" s="4">
        <v>229</v>
      </c>
    </row>
    <row r="49" spans="1:2" x14ac:dyDescent="0.25">
      <c r="A49" s="4" t="s">
        <v>101</v>
      </c>
      <c r="B49" s="4">
        <v>272</v>
      </c>
    </row>
    <row r="50" spans="1:2" x14ac:dyDescent="0.25">
      <c r="A50" s="4" t="s">
        <v>102</v>
      </c>
      <c r="B50" s="4">
        <v>247</v>
      </c>
    </row>
    <row r="51" spans="1:2" x14ac:dyDescent="0.25">
      <c r="A51" s="4" t="s">
        <v>103</v>
      </c>
      <c r="B51" s="4">
        <v>261</v>
      </c>
    </row>
    <row r="52" spans="1:2" x14ac:dyDescent="0.25">
      <c r="A52" s="4" t="s">
        <v>104</v>
      </c>
      <c r="B52" s="4">
        <v>330</v>
      </c>
    </row>
    <row r="53" spans="1:2" x14ac:dyDescent="0.25">
      <c r="A53" s="4" t="s">
        <v>105</v>
      </c>
      <c r="B53" s="4">
        <v>362</v>
      </c>
    </row>
    <row r="54" spans="1:2" x14ac:dyDescent="0.25">
      <c r="A54" s="4" t="s">
        <v>106</v>
      </c>
      <c r="B54" s="4">
        <v>385</v>
      </c>
    </row>
    <row r="55" spans="1:2" x14ac:dyDescent="0.25">
      <c r="A55" s="4" t="s">
        <v>107</v>
      </c>
      <c r="B55" s="4">
        <v>340</v>
      </c>
    </row>
    <row r="56" spans="1:2" x14ac:dyDescent="0.25">
      <c r="A56" s="4" t="s">
        <v>108</v>
      </c>
      <c r="B56" s="4">
        <v>370</v>
      </c>
    </row>
    <row r="57" spans="1:2" x14ac:dyDescent="0.25">
      <c r="A57" s="4" t="s">
        <v>109</v>
      </c>
      <c r="B57" s="4">
        <v>381</v>
      </c>
    </row>
    <row r="58" spans="1:2" x14ac:dyDescent="0.25">
      <c r="A58" s="4" t="s">
        <v>110</v>
      </c>
      <c r="B58" s="4">
        <v>299</v>
      </c>
    </row>
    <row r="59" spans="1:2" x14ac:dyDescent="0.25">
      <c r="A59" s="4" t="s">
        <v>111</v>
      </c>
      <c r="B59" s="4">
        <v>266</v>
      </c>
    </row>
    <row r="60" spans="1:2" x14ac:dyDescent="0.25">
      <c r="A60" s="4" t="s">
        <v>112</v>
      </c>
      <c r="B60" s="4">
        <v>239</v>
      </c>
    </row>
    <row r="61" spans="1:2" x14ac:dyDescent="0.25">
      <c r="A61" s="4" t="s">
        <v>113</v>
      </c>
      <c r="B61" s="4">
        <v>281</v>
      </c>
    </row>
    <row r="62" spans="1:2" x14ac:dyDescent="0.25">
      <c r="A62" s="4" t="s">
        <v>114</v>
      </c>
      <c r="B62" s="4">
        <v>257</v>
      </c>
    </row>
    <row r="63" spans="1:2" x14ac:dyDescent="0.25">
      <c r="A63" s="4" t="s">
        <v>115</v>
      </c>
      <c r="B63" s="4">
        <v>250</v>
      </c>
    </row>
    <row r="64" spans="1:2" x14ac:dyDescent="0.25">
      <c r="A64" s="4" t="s">
        <v>116</v>
      </c>
      <c r="B64" s="4">
        <v>329</v>
      </c>
    </row>
    <row r="65" spans="1:2" x14ac:dyDescent="0.25">
      <c r="A65" s="4" t="s">
        <v>117</v>
      </c>
      <c r="B65" s="4">
        <v>350</v>
      </c>
    </row>
    <row r="66" spans="1:2" x14ac:dyDescent="0.25">
      <c r="A66" s="4" t="s">
        <v>118</v>
      </c>
      <c r="B66" s="4">
        <v>393</v>
      </c>
    </row>
    <row r="67" spans="1:2" x14ac:dyDescent="0.25">
      <c r="A67" s="4" t="s">
        <v>119</v>
      </c>
      <c r="B67" s="4">
        <v>370</v>
      </c>
    </row>
    <row r="68" spans="1:2" x14ac:dyDescent="0.25">
      <c r="A68" s="4" t="s">
        <v>120</v>
      </c>
      <c r="B68" s="4">
        <v>423</v>
      </c>
    </row>
    <row r="69" spans="1:2" x14ac:dyDescent="0.25">
      <c r="A69" s="4" t="s">
        <v>121</v>
      </c>
      <c r="B69" s="4">
        <v>410</v>
      </c>
    </row>
    <row r="70" spans="1:2" x14ac:dyDescent="0.25">
      <c r="A70" s="4" t="s">
        <v>122</v>
      </c>
      <c r="B70" s="4">
        <v>326</v>
      </c>
    </row>
    <row r="71" spans="1:2" x14ac:dyDescent="0.25">
      <c r="A71" s="4" t="s">
        <v>123</v>
      </c>
      <c r="B71" s="4">
        <v>289</v>
      </c>
    </row>
    <row r="72" spans="1:2" x14ac:dyDescent="0.25">
      <c r="A72" s="4" t="s">
        <v>124</v>
      </c>
      <c r="B72" s="4">
        <v>270</v>
      </c>
    </row>
    <row r="73" spans="1:2" x14ac:dyDescent="0.25">
      <c r="A73" s="4" t="s">
        <v>125</v>
      </c>
      <c r="B73" s="4">
        <v>321</v>
      </c>
    </row>
    <row r="74" spans="1:2" x14ac:dyDescent="0.25">
      <c r="A74" s="4" t="s">
        <v>126</v>
      </c>
      <c r="B74" s="4">
        <v>305</v>
      </c>
    </row>
    <row r="75" spans="1:2" x14ac:dyDescent="0.25">
      <c r="A75" s="4" t="s">
        <v>127</v>
      </c>
      <c r="B75" s="4">
        <v>310</v>
      </c>
    </row>
    <row r="76" spans="1:2" x14ac:dyDescent="0.25">
      <c r="A76" s="4" t="s">
        <v>128</v>
      </c>
      <c r="B76" s="4">
        <v>374</v>
      </c>
    </row>
    <row r="77" spans="1:2" x14ac:dyDescent="0.25">
      <c r="A77" s="4" t="s">
        <v>129</v>
      </c>
      <c r="B77" s="4">
        <v>414</v>
      </c>
    </row>
    <row r="78" spans="1:2" x14ac:dyDescent="0.25">
      <c r="A78" s="4" t="s">
        <v>130</v>
      </c>
      <c r="B78" s="4">
        <v>454</v>
      </c>
    </row>
    <row r="79" spans="1:2" x14ac:dyDescent="0.25">
      <c r="A79" s="4" t="s">
        <v>131</v>
      </c>
      <c r="B79" s="4">
        <v>441</v>
      </c>
    </row>
    <row r="80" spans="1:2" x14ac:dyDescent="0.25">
      <c r="A80" s="4" t="s">
        <v>132</v>
      </c>
      <c r="B80" s="4">
        <v>510</v>
      </c>
    </row>
    <row r="81" spans="1:2" x14ac:dyDescent="0.25">
      <c r="A81" s="4" t="s">
        <v>133</v>
      </c>
      <c r="B81" s="4">
        <v>486</v>
      </c>
    </row>
    <row r="82" spans="1:2" x14ac:dyDescent="0.25">
      <c r="A82" s="4" t="s">
        <v>134</v>
      </c>
      <c r="B82" s="4">
        <v>393</v>
      </c>
    </row>
    <row r="83" spans="1:2" x14ac:dyDescent="0.25">
      <c r="A83" s="4" t="s">
        <v>135</v>
      </c>
      <c r="B83" s="4">
        <v>345</v>
      </c>
    </row>
    <row r="84" spans="1:2" x14ac:dyDescent="0.25">
      <c r="A84" s="4" t="s">
        <v>136</v>
      </c>
      <c r="B84" s="4">
        <v>315</v>
      </c>
    </row>
    <row r="85" spans="1:2" x14ac:dyDescent="0.25">
      <c r="A85" s="4" t="s">
        <v>137</v>
      </c>
      <c r="B85" s="4">
        <v>389</v>
      </c>
    </row>
    <row r="86" spans="1:2" x14ac:dyDescent="0.25">
      <c r="A86" s="4" t="s">
        <v>138</v>
      </c>
      <c r="B86" s="4">
        <v>358</v>
      </c>
    </row>
    <row r="87" spans="1:2" x14ac:dyDescent="0.25">
      <c r="A87" s="4" t="s">
        <v>139</v>
      </c>
      <c r="B87" s="4">
        <v>368</v>
      </c>
    </row>
    <row r="88" spans="1:2" x14ac:dyDescent="0.25">
      <c r="A88" s="4" t="s">
        <v>140</v>
      </c>
      <c r="B88" s="4">
        <v>444</v>
      </c>
    </row>
    <row r="89" spans="1:2" x14ac:dyDescent="0.25">
      <c r="A89" s="4" t="s">
        <v>141</v>
      </c>
      <c r="B89" s="4">
        <v>482</v>
      </c>
    </row>
    <row r="90" spans="1:2" x14ac:dyDescent="0.25">
      <c r="A90" s="4" t="s">
        <v>142</v>
      </c>
      <c r="B90" s="4">
        <v>534</v>
      </c>
    </row>
    <row r="91" spans="1:2" x14ac:dyDescent="0.25">
      <c r="A91" s="4" t="s">
        <v>143</v>
      </c>
      <c r="B91" s="4">
        <v>524</v>
      </c>
    </row>
    <row r="92" spans="1:2" x14ac:dyDescent="0.25">
      <c r="A92" s="4" t="s">
        <v>144</v>
      </c>
      <c r="B92" s="4">
        <v>578</v>
      </c>
    </row>
    <row r="93" spans="1:2" x14ac:dyDescent="0.25">
      <c r="A93" s="4" t="s">
        <v>145</v>
      </c>
      <c r="B93" s="4">
        <v>567</v>
      </c>
    </row>
    <row r="94" spans="1:2" x14ac:dyDescent="0.25">
      <c r="A94" s="4" t="s">
        <v>146</v>
      </c>
      <c r="B94" s="4">
        <v>447</v>
      </c>
    </row>
    <row r="95" spans="1:2" x14ac:dyDescent="0.25">
      <c r="A95" s="4" t="s">
        <v>147</v>
      </c>
      <c r="B95" s="4">
        <v>386</v>
      </c>
    </row>
    <row r="96" spans="1:2" x14ac:dyDescent="0.25">
      <c r="A96" s="4" t="s">
        <v>148</v>
      </c>
      <c r="B96" s="4">
        <v>360</v>
      </c>
    </row>
    <row r="97" spans="1:2" x14ac:dyDescent="0.25">
      <c r="A97" s="4" t="s">
        <v>149</v>
      </c>
      <c r="B97" s="4">
        <v>428</v>
      </c>
    </row>
    <row r="98" spans="1:2" x14ac:dyDescent="0.25">
      <c r="A98" s="4" t="s">
        <v>150</v>
      </c>
      <c r="B98" s="4">
        <v>397</v>
      </c>
    </row>
    <row r="99" spans="1:2" x14ac:dyDescent="0.25">
      <c r="A99" s="4" t="s">
        <v>151</v>
      </c>
      <c r="B99" s="4">
        <v>400</v>
      </c>
    </row>
    <row r="100" spans="1:2" x14ac:dyDescent="0.25">
      <c r="A100" s="4" t="s">
        <v>152</v>
      </c>
      <c r="B100" s="4">
        <v>498</v>
      </c>
    </row>
    <row r="101" spans="1:2" x14ac:dyDescent="0.25">
      <c r="A101" s="4" t="s">
        <v>153</v>
      </c>
      <c r="B101" s="4">
        <v>536</v>
      </c>
    </row>
    <row r="102" spans="1:2" x14ac:dyDescent="0.25">
      <c r="A102" s="4" t="s">
        <v>154</v>
      </c>
      <c r="B102" s="4">
        <v>596</v>
      </c>
    </row>
    <row r="103" spans="1:2" x14ac:dyDescent="0.25">
      <c r="A103" s="4" t="s">
        <v>155</v>
      </c>
      <c r="B103" s="4">
        <v>591</v>
      </c>
    </row>
    <row r="104" spans="1:2" x14ac:dyDescent="0.25">
      <c r="A104" s="4" t="s">
        <v>156</v>
      </c>
      <c r="B104" s="4">
        <v>651</v>
      </c>
    </row>
    <row r="105" spans="1:2" x14ac:dyDescent="0.25">
      <c r="A105" s="4" t="s">
        <v>157</v>
      </c>
      <c r="B105" s="4">
        <v>654</v>
      </c>
    </row>
    <row r="106" spans="1:2" x14ac:dyDescent="0.25">
      <c r="A106" s="4" t="s">
        <v>158</v>
      </c>
      <c r="B106" s="4">
        <v>509</v>
      </c>
    </row>
    <row r="107" spans="1:2" x14ac:dyDescent="0.25">
      <c r="A107" s="4" t="s">
        <v>159</v>
      </c>
      <c r="B107" s="4">
        <v>437</v>
      </c>
    </row>
    <row r="108" spans="1:2" x14ac:dyDescent="0.25">
      <c r="A108" s="4" t="s">
        <v>160</v>
      </c>
      <c r="B108" s="4">
        <v>406</v>
      </c>
    </row>
    <row r="109" spans="1:2" x14ac:dyDescent="0.25">
      <c r="A109" s="4" t="s">
        <v>161</v>
      </c>
      <c r="B109" s="4">
        <v>470</v>
      </c>
    </row>
    <row r="110" spans="1:2" x14ac:dyDescent="0.25">
      <c r="A110" s="4" t="s">
        <v>162</v>
      </c>
      <c r="B110" s="4">
        <v>428</v>
      </c>
    </row>
    <row r="111" spans="1:2" x14ac:dyDescent="0.25">
      <c r="A111" s="4" t="s">
        <v>163</v>
      </c>
      <c r="B111" s="4">
        <v>423</v>
      </c>
    </row>
    <row r="112" spans="1:2" x14ac:dyDescent="0.25">
      <c r="A112" s="4" t="s">
        <v>164</v>
      </c>
      <c r="B112" s="4">
        <v>507</v>
      </c>
    </row>
    <row r="113" spans="1:2" x14ac:dyDescent="0.25">
      <c r="A113" s="4" t="s">
        <v>165</v>
      </c>
      <c r="B113" s="4">
        <v>536</v>
      </c>
    </row>
    <row r="114" spans="1:2" x14ac:dyDescent="0.25">
      <c r="A114" s="4" t="s">
        <v>166</v>
      </c>
      <c r="B114" s="4">
        <v>610</v>
      </c>
    </row>
    <row r="115" spans="1:2" x14ac:dyDescent="0.25">
      <c r="A115" s="4" t="s">
        <v>167</v>
      </c>
      <c r="B115" s="4">
        <v>609</v>
      </c>
    </row>
    <row r="116" spans="1:2" x14ac:dyDescent="0.25">
      <c r="A116" s="4" t="s">
        <v>168</v>
      </c>
      <c r="B116" s="4">
        <v>687</v>
      </c>
    </row>
    <row r="117" spans="1:2" x14ac:dyDescent="0.25">
      <c r="A117" s="4" t="s">
        <v>169</v>
      </c>
      <c r="B117" s="4">
        <v>707</v>
      </c>
    </row>
    <row r="118" spans="1:2" x14ac:dyDescent="0.25">
      <c r="A118" s="4" t="s">
        <v>170</v>
      </c>
      <c r="B118" s="4">
        <v>509</v>
      </c>
    </row>
    <row r="119" spans="1:2" x14ac:dyDescent="0.25">
      <c r="A119" s="4" t="s">
        <v>171</v>
      </c>
      <c r="B119" s="4">
        <v>452</v>
      </c>
    </row>
    <row r="120" spans="1:2" x14ac:dyDescent="0.25">
      <c r="A120" s="4" t="s">
        <v>172</v>
      </c>
      <c r="B120" s="4">
        <v>412</v>
      </c>
    </row>
    <row r="121" spans="1:2" x14ac:dyDescent="0.25">
      <c r="A121" s="4" t="s">
        <v>173</v>
      </c>
      <c r="B121" s="4">
        <v>472</v>
      </c>
    </row>
    <row r="122" spans="1:2" x14ac:dyDescent="0.25">
      <c r="A122" s="4" t="s">
        <v>174</v>
      </c>
      <c r="B122" s="4">
        <v>454</v>
      </c>
    </row>
    <row r="123" spans="1:2" x14ac:dyDescent="0.25">
      <c r="A123" s="4" t="s">
        <v>175</v>
      </c>
      <c r="B123" s="4">
        <v>455</v>
      </c>
    </row>
    <row r="124" spans="1:2" x14ac:dyDescent="0.25">
      <c r="A124" s="4" t="s">
        <v>176</v>
      </c>
      <c r="B124" s="4">
        <v>568</v>
      </c>
    </row>
    <row r="125" spans="1:2" x14ac:dyDescent="0.25">
      <c r="A125" s="4" t="s">
        <v>177</v>
      </c>
      <c r="B125" s="4">
        <v>610</v>
      </c>
    </row>
    <row r="126" spans="1:2" x14ac:dyDescent="0.25">
      <c r="A126" s="4" t="s">
        <v>178</v>
      </c>
      <c r="B126" s="4">
        <v>706</v>
      </c>
    </row>
    <row r="127" spans="1:2" x14ac:dyDescent="0.25">
      <c r="A127" s="4" t="s">
        <v>179</v>
      </c>
      <c r="B127" s="4">
        <v>661</v>
      </c>
    </row>
    <row r="128" spans="1:2" x14ac:dyDescent="0.25">
      <c r="A128" s="4" t="s">
        <v>180</v>
      </c>
      <c r="B128" s="4">
        <v>767</v>
      </c>
    </row>
    <row r="129" spans="1:2" x14ac:dyDescent="0.25">
      <c r="A129" s="4" t="s">
        <v>181</v>
      </c>
      <c r="B129" s="4">
        <v>783</v>
      </c>
    </row>
    <row r="130" spans="1:2" x14ac:dyDescent="0.25">
      <c r="A130" s="4" t="s">
        <v>182</v>
      </c>
      <c r="B130" s="4">
        <v>583</v>
      </c>
    </row>
    <row r="131" spans="1:2" x14ac:dyDescent="0.25">
      <c r="A131" s="4" t="s">
        <v>183</v>
      </c>
      <c r="B131" s="4">
        <v>513</v>
      </c>
    </row>
    <row r="132" spans="1:2" x14ac:dyDescent="0.25">
      <c r="A132" s="4" t="s">
        <v>184</v>
      </c>
      <c r="B132" s="4">
        <v>481</v>
      </c>
    </row>
    <row r="133" spans="1:2" x14ac:dyDescent="0.25">
      <c r="A133" s="4" t="s">
        <v>185</v>
      </c>
      <c r="B133" s="4">
        <v>567</v>
      </c>
    </row>
    <row r="134" spans="1:2" x14ac:dyDescent="0.25">
      <c r="A134" s="4" t="s">
        <v>186</v>
      </c>
      <c r="B134" s="4">
        <v>525</v>
      </c>
    </row>
    <row r="135" spans="1:2" x14ac:dyDescent="0.25">
      <c r="A135" s="4" t="s">
        <v>187</v>
      </c>
      <c r="B135" s="4">
        <v>520</v>
      </c>
    </row>
    <row r="136" spans="1:2" x14ac:dyDescent="0.25">
      <c r="A136" s="4" t="s">
        <v>188</v>
      </c>
      <c r="B136" s="4">
        <v>587</v>
      </c>
    </row>
    <row r="137" spans="1:2" x14ac:dyDescent="0.25">
      <c r="A137" s="4" t="s">
        <v>189</v>
      </c>
      <c r="B137" s="4">
        <v>710</v>
      </c>
    </row>
    <row r="138" spans="1:2" x14ac:dyDescent="0.25">
      <c r="A138" s="4" t="s">
        <v>190</v>
      </c>
      <c r="B138" s="4">
        <v>793</v>
      </c>
    </row>
    <row r="139" spans="1:2" x14ac:dyDescent="0.25">
      <c r="A139" s="4" t="s">
        <v>191</v>
      </c>
      <c r="B139" s="4">
        <v>749</v>
      </c>
    </row>
    <row r="140" spans="1:2" x14ac:dyDescent="0.25">
      <c r="A140" s="4" t="s">
        <v>192</v>
      </c>
      <c r="B140" s="4">
        <v>871</v>
      </c>
    </row>
    <row r="141" spans="1:2" x14ac:dyDescent="0.25">
      <c r="A141" s="4" t="s">
        <v>193</v>
      </c>
      <c r="B141" s="4">
        <v>848</v>
      </c>
    </row>
    <row r="142" spans="1:2" x14ac:dyDescent="0.25">
      <c r="A142" s="4" t="s">
        <v>194</v>
      </c>
      <c r="B142" s="4">
        <v>640</v>
      </c>
    </row>
    <row r="143" spans="1:2" x14ac:dyDescent="0.25">
      <c r="A143" s="4" t="s">
        <v>195</v>
      </c>
      <c r="B143" s="4">
        <v>581</v>
      </c>
    </row>
    <row r="144" spans="1:2" x14ac:dyDescent="0.25">
      <c r="A144" s="4" t="s">
        <v>196</v>
      </c>
      <c r="B144" s="4">
        <v>519</v>
      </c>
    </row>
    <row r="145" spans="1:2" x14ac:dyDescent="0.25">
      <c r="A145" s="4" t="s">
        <v>197</v>
      </c>
      <c r="B145" s="4">
        <v>605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9"/>
  <sheetViews>
    <sheetView showGridLines="0" tabSelected="1" zoomScale="90" zoomScaleNormal="90" workbookViewId="0">
      <selection activeCell="C2" sqref="C2"/>
    </sheetView>
  </sheetViews>
  <sheetFormatPr defaultRowHeight="15" x14ac:dyDescent="0.25"/>
  <cols>
    <col min="2" max="2" width="11.7109375" style="5" bestFit="1" customWidth="1"/>
    <col min="3" max="3" width="23.7109375" style="5" bestFit="1" customWidth="1"/>
    <col min="4" max="4" width="15.42578125" style="5" bestFit="1" customWidth="1"/>
    <col min="5" max="5" width="27.5703125" style="5" bestFit="1" customWidth="1"/>
    <col min="6" max="6" width="15.42578125" style="5" bestFit="1" customWidth="1"/>
    <col min="7" max="7" width="13.140625" bestFit="1" customWidth="1"/>
    <col min="8" max="8" width="5.140625" customWidth="1"/>
  </cols>
  <sheetData>
    <row r="1" spans="1:7" x14ac:dyDescent="0.25"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</row>
    <row r="2" spans="1:7" x14ac:dyDescent="0.25">
      <c r="B2" s="10">
        <f>COUNT(B6:B149)</f>
        <v>144</v>
      </c>
      <c r="C2" s="10">
        <v>0.999</v>
      </c>
      <c r="D2" s="11">
        <f>SUM(G6:G149)</f>
        <v>474502.3686601462</v>
      </c>
      <c r="E2" s="11">
        <f>D2/(B2-1)</f>
        <v>3318.1983822387847</v>
      </c>
      <c r="F2" s="26">
        <f>SQRT(E2)</f>
        <v>57.603805275682824</v>
      </c>
      <c r="G2" s="17"/>
    </row>
    <row r="4" spans="1:7" x14ac:dyDescent="0.25">
      <c r="A4" s="3" t="s">
        <v>0</v>
      </c>
      <c r="B4" s="3" t="s">
        <v>11</v>
      </c>
      <c r="C4" s="3" t="s">
        <v>199</v>
      </c>
      <c r="D4" s="3" t="s">
        <v>9</v>
      </c>
      <c r="E4" s="3" t="s">
        <v>6</v>
      </c>
      <c r="F4" s="3" t="s">
        <v>7</v>
      </c>
      <c r="G4" s="3" t="s">
        <v>8</v>
      </c>
    </row>
    <row r="5" spans="1:7" x14ac:dyDescent="0.25">
      <c r="A5" s="2">
        <v>0</v>
      </c>
      <c r="B5" s="4">
        <v>0</v>
      </c>
      <c r="C5" s="4"/>
      <c r="D5" s="23">
        <f>AVERAGE(C6:C77)</f>
        <v>254.31944444444446</v>
      </c>
      <c r="E5" s="4"/>
      <c r="F5" s="4"/>
      <c r="G5" s="2"/>
    </row>
    <row r="6" spans="1:7" x14ac:dyDescent="0.25">
      <c r="A6" s="4" t="s">
        <v>54</v>
      </c>
      <c r="B6" s="4">
        <f>B5+1</f>
        <v>1</v>
      </c>
      <c r="C6" s="4">
        <v>141</v>
      </c>
      <c r="D6" s="23">
        <f>$C$2*C6+(1-$C$2)*D5</f>
        <v>141.11331944444444</v>
      </c>
      <c r="E6" s="23">
        <f>D5</f>
        <v>254.31944444444446</v>
      </c>
      <c r="F6" s="23">
        <f>C6-E6</f>
        <v>-113.31944444444446</v>
      </c>
      <c r="G6" s="24">
        <f>F6*F6</f>
        <v>12841.296489197533</v>
      </c>
    </row>
    <row r="7" spans="1:7" x14ac:dyDescent="0.25">
      <c r="A7" s="4" t="s">
        <v>55</v>
      </c>
      <c r="B7" s="4">
        <f t="shared" ref="B7:B70" si="0">B6+1</f>
        <v>2</v>
      </c>
      <c r="C7" s="4">
        <v>157</v>
      </c>
      <c r="D7" s="23">
        <f t="shared" ref="D7:D70" si="1">$C$2*C7+(1-$C$2)*D6</f>
        <v>156.98411331944445</v>
      </c>
      <c r="E7" s="23">
        <f t="shared" ref="E7:E70" si="2">D6</f>
        <v>141.11331944444444</v>
      </c>
      <c r="F7" s="23">
        <f t="shared" ref="F7:F70" si="3">C7-E7</f>
        <v>15.886680555555557</v>
      </c>
      <c r="G7" s="24">
        <f t="shared" ref="G7:G70" si="4">F7*F7</f>
        <v>252.38661907426703</v>
      </c>
    </row>
    <row r="8" spans="1:7" x14ac:dyDescent="0.25">
      <c r="A8" s="4" t="s">
        <v>56</v>
      </c>
      <c r="B8" s="4">
        <f t="shared" si="0"/>
        <v>3</v>
      </c>
      <c r="C8" s="4">
        <v>185</v>
      </c>
      <c r="D8" s="23">
        <f t="shared" si="1"/>
        <v>184.97198411331945</v>
      </c>
      <c r="E8" s="23">
        <f t="shared" si="2"/>
        <v>156.98411331944445</v>
      </c>
      <c r="F8" s="23">
        <f t="shared" si="3"/>
        <v>28.015886680555553</v>
      </c>
      <c r="G8" s="24">
        <f t="shared" si="4"/>
        <v>784.88990649773007</v>
      </c>
    </row>
    <row r="9" spans="1:7" x14ac:dyDescent="0.25">
      <c r="A9" s="4" t="s">
        <v>57</v>
      </c>
      <c r="B9" s="4">
        <f t="shared" si="0"/>
        <v>4</v>
      </c>
      <c r="C9" s="4">
        <v>199</v>
      </c>
      <c r="D9" s="23">
        <f t="shared" si="1"/>
        <v>198.98597198411332</v>
      </c>
      <c r="E9" s="23">
        <f t="shared" si="2"/>
        <v>184.97198411331945</v>
      </c>
      <c r="F9" s="23">
        <f t="shared" si="3"/>
        <v>14.028015886680549</v>
      </c>
      <c r="G9" s="24">
        <f t="shared" si="4"/>
        <v>196.78522971696188</v>
      </c>
    </row>
    <row r="10" spans="1:7" x14ac:dyDescent="0.25">
      <c r="A10" s="4" t="s">
        <v>58</v>
      </c>
      <c r="B10" s="4">
        <f t="shared" si="0"/>
        <v>5</v>
      </c>
      <c r="C10" s="4">
        <v>203</v>
      </c>
      <c r="D10" s="23">
        <f t="shared" si="1"/>
        <v>202.99598597198411</v>
      </c>
      <c r="E10" s="23">
        <f t="shared" si="2"/>
        <v>198.98597198411332</v>
      </c>
      <c r="F10" s="23">
        <f t="shared" si="3"/>
        <v>4.0140280158866801</v>
      </c>
      <c r="G10" s="24">
        <f t="shared" si="4"/>
        <v>16.112420912323159</v>
      </c>
    </row>
    <row r="11" spans="1:7" x14ac:dyDescent="0.25">
      <c r="A11" s="4" t="s">
        <v>59</v>
      </c>
      <c r="B11" s="4">
        <f t="shared" si="0"/>
        <v>6</v>
      </c>
      <c r="C11" s="4">
        <v>189</v>
      </c>
      <c r="D11" s="23">
        <f t="shared" si="1"/>
        <v>189.013995985972</v>
      </c>
      <c r="E11" s="23">
        <f t="shared" si="2"/>
        <v>202.99598597198411</v>
      </c>
      <c r="F11" s="23">
        <f t="shared" si="3"/>
        <v>-13.995985971984112</v>
      </c>
      <c r="G11" s="24">
        <f t="shared" si="4"/>
        <v>195.88762332797606</v>
      </c>
    </row>
    <row r="12" spans="1:7" x14ac:dyDescent="0.25">
      <c r="A12" s="4" t="s">
        <v>60</v>
      </c>
      <c r="B12" s="4">
        <f t="shared" si="0"/>
        <v>7</v>
      </c>
      <c r="C12" s="4">
        <v>207</v>
      </c>
      <c r="D12" s="23">
        <f t="shared" si="1"/>
        <v>206.98201399598597</v>
      </c>
      <c r="E12" s="23">
        <f t="shared" si="2"/>
        <v>189.013995985972</v>
      </c>
      <c r="F12" s="23">
        <f t="shared" si="3"/>
        <v>17.986004014027998</v>
      </c>
      <c r="G12" s="24">
        <f t="shared" si="4"/>
        <v>323.49634039263123</v>
      </c>
    </row>
    <row r="13" spans="1:7" x14ac:dyDescent="0.25">
      <c r="A13" s="4" t="s">
        <v>61</v>
      </c>
      <c r="B13" s="4">
        <f t="shared" si="0"/>
        <v>8</v>
      </c>
      <c r="C13" s="4">
        <v>207</v>
      </c>
      <c r="D13" s="23">
        <f t="shared" si="1"/>
        <v>206.999982013996</v>
      </c>
      <c r="E13" s="23">
        <f t="shared" si="2"/>
        <v>206.98201399598597</v>
      </c>
      <c r="F13" s="23">
        <f t="shared" si="3"/>
        <v>1.7986004014034052E-2</v>
      </c>
      <c r="G13" s="24">
        <f t="shared" si="4"/>
        <v>3.2349634039284899E-4</v>
      </c>
    </row>
    <row r="14" spans="1:7" x14ac:dyDescent="0.25">
      <c r="A14" s="4" t="s">
        <v>62</v>
      </c>
      <c r="B14" s="4">
        <f t="shared" si="0"/>
        <v>9</v>
      </c>
      <c r="C14" s="4">
        <v>171</v>
      </c>
      <c r="D14" s="23">
        <f t="shared" si="1"/>
        <v>171.035999982014</v>
      </c>
      <c r="E14" s="23">
        <f t="shared" si="2"/>
        <v>206.999982013996</v>
      </c>
      <c r="F14" s="23">
        <f t="shared" si="3"/>
        <v>-35.999982013996004</v>
      </c>
      <c r="G14" s="24">
        <f t="shared" si="4"/>
        <v>1295.9987050080358</v>
      </c>
    </row>
    <row r="15" spans="1:7" x14ac:dyDescent="0.25">
      <c r="A15" s="4" t="s">
        <v>63</v>
      </c>
      <c r="B15" s="4">
        <f t="shared" si="0"/>
        <v>10</v>
      </c>
      <c r="C15" s="4">
        <v>150</v>
      </c>
      <c r="D15" s="23">
        <f t="shared" si="1"/>
        <v>150.02103599998202</v>
      </c>
      <c r="E15" s="23">
        <f t="shared" si="2"/>
        <v>171.035999982014</v>
      </c>
      <c r="F15" s="23">
        <f t="shared" si="3"/>
        <v>-21.035999982014005</v>
      </c>
      <c r="G15" s="24">
        <f t="shared" si="4"/>
        <v>442.51329524329321</v>
      </c>
    </row>
    <row r="16" spans="1:7" x14ac:dyDescent="0.25">
      <c r="A16" s="4" t="s">
        <v>64</v>
      </c>
      <c r="B16" s="4">
        <f t="shared" si="0"/>
        <v>11</v>
      </c>
      <c r="C16" s="4">
        <v>138</v>
      </c>
      <c r="D16" s="23">
        <f t="shared" si="1"/>
        <v>138.01202103599996</v>
      </c>
      <c r="E16" s="23">
        <f t="shared" si="2"/>
        <v>150.02103599998202</v>
      </c>
      <c r="F16" s="23">
        <f t="shared" si="3"/>
        <v>-12.021035999982018</v>
      </c>
      <c r="G16" s="24">
        <f t="shared" si="4"/>
        <v>144.50530651286368</v>
      </c>
    </row>
    <row r="17" spans="1:9" x14ac:dyDescent="0.25">
      <c r="A17" s="4" t="s">
        <v>65</v>
      </c>
      <c r="B17" s="4">
        <f t="shared" si="0"/>
        <v>12</v>
      </c>
      <c r="C17" s="4">
        <v>165</v>
      </c>
      <c r="D17" s="23">
        <f t="shared" si="1"/>
        <v>164.973012021036</v>
      </c>
      <c r="E17" s="23">
        <f t="shared" si="2"/>
        <v>138.01202103599996</v>
      </c>
      <c r="F17" s="23">
        <f t="shared" si="3"/>
        <v>26.987978964000035</v>
      </c>
      <c r="G17" s="24">
        <f t="shared" si="4"/>
        <v>728.35100856130839</v>
      </c>
    </row>
    <row r="18" spans="1:9" x14ac:dyDescent="0.25">
      <c r="A18" s="4" t="s">
        <v>66</v>
      </c>
      <c r="B18" s="4">
        <f t="shared" si="0"/>
        <v>13</v>
      </c>
      <c r="C18" s="4">
        <v>145</v>
      </c>
      <c r="D18" s="23">
        <f t="shared" si="1"/>
        <v>145.01997301202101</v>
      </c>
      <c r="E18" s="23">
        <f t="shared" si="2"/>
        <v>164.973012021036</v>
      </c>
      <c r="F18" s="23">
        <f t="shared" si="3"/>
        <v>-19.973012021035998</v>
      </c>
      <c r="G18" s="24">
        <f t="shared" si="4"/>
        <v>398.92120919244849</v>
      </c>
    </row>
    <row r="19" spans="1:9" x14ac:dyDescent="0.25">
      <c r="A19" s="4" t="s">
        <v>67</v>
      </c>
      <c r="B19" s="4">
        <f t="shared" si="0"/>
        <v>14</v>
      </c>
      <c r="C19" s="4">
        <v>168</v>
      </c>
      <c r="D19" s="23">
        <f t="shared" si="1"/>
        <v>167.97701997301201</v>
      </c>
      <c r="E19" s="23">
        <f t="shared" si="2"/>
        <v>145.01997301202101</v>
      </c>
      <c r="F19" s="23">
        <f t="shared" si="3"/>
        <v>22.980026987978988</v>
      </c>
      <c r="G19" s="24">
        <f t="shared" si="4"/>
        <v>528.08164036824269</v>
      </c>
    </row>
    <row r="20" spans="1:9" x14ac:dyDescent="0.25">
      <c r="A20" s="4" t="s">
        <v>68</v>
      </c>
      <c r="B20" s="4">
        <f t="shared" si="0"/>
        <v>15</v>
      </c>
      <c r="C20" s="4">
        <v>197</v>
      </c>
      <c r="D20" s="23">
        <f t="shared" si="1"/>
        <v>196.97097701997302</v>
      </c>
      <c r="E20" s="23">
        <f t="shared" si="2"/>
        <v>167.97701997301201</v>
      </c>
      <c r="F20" s="23">
        <f t="shared" si="3"/>
        <v>29.022980026987995</v>
      </c>
      <c r="G20" s="24">
        <f t="shared" si="4"/>
        <v>842.33336964694411</v>
      </c>
      <c r="I20" s="25"/>
    </row>
    <row r="21" spans="1:9" x14ac:dyDescent="0.25">
      <c r="A21" s="4" t="s">
        <v>69</v>
      </c>
      <c r="B21" s="4">
        <f t="shared" si="0"/>
        <v>16</v>
      </c>
      <c r="C21" s="4">
        <v>208</v>
      </c>
      <c r="D21" s="23">
        <f t="shared" si="1"/>
        <v>207.98897097701999</v>
      </c>
      <c r="E21" s="23">
        <f t="shared" si="2"/>
        <v>196.97097701997302</v>
      </c>
      <c r="F21" s="23">
        <f t="shared" si="3"/>
        <v>11.02902298002698</v>
      </c>
      <c r="G21" s="24">
        <f t="shared" si="4"/>
        <v>121.6393478939632</v>
      </c>
    </row>
    <row r="22" spans="1:9" x14ac:dyDescent="0.25">
      <c r="A22" s="4" t="s">
        <v>70</v>
      </c>
      <c r="B22" s="4">
        <f t="shared" si="0"/>
        <v>17</v>
      </c>
      <c r="C22" s="4">
        <v>210</v>
      </c>
      <c r="D22" s="23">
        <f t="shared" si="1"/>
        <v>209.99798897097702</v>
      </c>
      <c r="E22" s="23">
        <f t="shared" si="2"/>
        <v>207.98897097701999</v>
      </c>
      <c r="F22" s="23">
        <f t="shared" si="3"/>
        <v>2.0110290229800114</v>
      </c>
      <c r="G22" s="24">
        <f t="shared" si="4"/>
        <v>4.0442377312679394</v>
      </c>
    </row>
    <row r="23" spans="1:9" x14ac:dyDescent="0.25">
      <c r="A23" s="4" t="s">
        <v>71</v>
      </c>
      <c r="B23" s="4">
        <f t="shared" si="0"/>
        <v>18</v>
      </c>
      <c r="C23" s="4">
        <v>209</v>
      </c>
      <c r="D23" s="23">
        <f t="shared" si="1"/>
        <v>209.00099798897097</v>
      </c>
      <c r="E23" s="23">
        <f t="shared" si="2"/>
        <v>209.99798897097702</v>
      </c>
      <c r="F23" s="23">
        <f t="shared" si="3"/>
        <v>-0.99798897097701911</v>
      </c>
      <c r="G23" s="24">
        <f t="shared" si="4"/>
        <v>0.99598198619176947</v>
      </c>
    </row>
    <row r="24" spans="1:9" x14ac:dyDescent="0.25">
      <c r="A24" s="4" t="s">
        <v>72</v>
      </c>
      <c r="B24" s="4">
        <f t="shared" si="0"/>
        <v>19</v>
      </c>
      <c r="C24" s="4">
        <v>238</v>
      </c>
      <c r="D24" s="23">
        <f t="shared" si="1"/>
        <v>237.97100099798897</v>
      </c>
      <c r="E24" s="23">
        <f t="shared" si="2"/>
        <v>209.00099798897097</v>
      </c>
      <c r="F24" s="23">
        <f t="shared" si="3"/>
        <v>28.999002011029035</v>
      </c>
      <c r="G24" s="24">
        <f t="shared" si="4"/>
        <v>840.94211763566602</v>
      </c>
    </row>
    <row r="25" spans="1:9" x14ac:dyDescent="0.25">
      <c r="A25" s="4" t="s">
        <v>73</v>
      </c>
      <c r="B25" s="4">
        <f t="shared" si="0"/>
        <v>20</v>
      </c>
      <c r="C25" s="4">
        <v>238</v>
      </c>
      <c r="D25" s="23">
        <f t="shared" si="1"/>
        <v>237.99997100099799</v>
      </c>
      <c r="E25" s="23">
        <f t="shared" si="2"/>
        <v>237.97100099798897</v>
      </c>
      <c r="F25" s="23">
        <f t="shared" si="3"/>
        <v>2.8999002011033781E-2</v>
      </c>
      <c r="G25" s="24">
        <f t="shared" si="4"/>
        <v>8.4094211763594126E-4</v>
      </c>
    </row>
    <row r="26" spans="1:9" x14ac:dyDescent="0.25">
      <c r="A26" s="4" t="s">
        <v>74</v>
      </c>
      <c r="B26" s="4">
        <f t="shared" si="0"/>
        <v>21</v>
      </c>
      <c r="C26" s="4">
        <v>199</v>
      </c>
      <c r="D26" s="23">
        <f t="shared" si="1"/>
        <v>199.03899997100098</v>
      </c>
      <c r="E26" s="23">
        <f t="shared" si="2"/>
        <v>237.99997100099799</v>
      </c>
      <c r="F26" s="23">
        <f t="shared" si="3"/>
        <v>-38.999971000997988</v>
      </c>
      <c r="G26" s="24">
        <f t="shared" si="4"/>
        <v>1520.9977380786841</v>
      </c>
    </row>
    <row r="27" spans="1:9" x14ac:dyDescent="0.25">
      <c r="A27" s="4" t="s">
        <v>75</v>
      </c>
      <c r="B27" s="4">
        <f t="shared" si="0"/>
        <v>22</v>
      </c>
      <c r="C27" s="4">
        <v>168</v>
      </c>
      <c r="D27" s="23">
        <f t="shared" si="1"/>
        <v>168.031038999971</v>
      </c>
      <c r="E27" s="23">
        <f t="shared" si="2"/>
        <v>199.03899997100098</v>
      </c>
      <c r="F27" s="23">
        <f t="shared" si="3"/>
        <v>-31.038999971000976</v>
      </c>
      <c r="G27" s="24">
        <f t="shared" si="4"/>
        <v>963.41951919979863</v>
      </c>
    </row>
    <row r="28" spans="1:9" x14ac:dyDescent="0.25">
      <c r="A28" s="4" t="s">
        <v>76</v>
      </c>
      <c r="B28" s="4">
        <f t="shared" si="0"/>
        <v>23</v>
      </c>
      <c r="C28" s="4">
        <v>152</v>
      </c>
      <c r="D28" s="23">
        <f t="shared" si="1"/>
        <v>152.01603103899998</v>
      </c>
      <c r="E28" s="23">
        <f t="shared" si="2"/>
        <v>168.031038999971</v>
      </c>
      <c r="F28" s="23">
        <f t="shared" si="3"/>
        <v>-16.031038999971003</v>
      </c>
      <c r="G28" s="24">
        <f t="shared" si="4"/>
        <v>256.99421141859131</v>
      </c>
    </row>
    <row r="29" spans="1:9" x14ac:dyDescent="0.25">
      <c r="A29" s="4" t="s">
        <v>77</v>
      </c>
      <c r="B29" s="4">
        <f t="shared" si="0"/>
        <v>24</v>
      </c>
      <c r="C29" s="4">
        <v>196</v>
      </c>
      <c r="D29" s="23">
        <f t="shared" si="1"/>
        <v>195.95601603103901</v>
      </c>
      <c r="E29" s="23">
        <f t="shared" si="2"/>
        <v>152.01603103899998</v>
      </c>
      <c r="F29" s="23">
        <f t="shared" si="3"/>
        <v>43.983968961000016</v>
      </c>
      <c r="G29" s="24">
        <f t="shared" si="4"/>
        <v>1934.5895255622129</v>
      </c>
    </row>
    <row r="30" spans="1:9" x14ac:dyDescent="0.25">
      <c r="A30" s="4" t="s">
        <v>78</v>
      </c>
      <c r="B30" s="4">
        <f t="shared" si="0"/>
        <v>25</v>
      </c>
      <c r="C30" s="4">
        <v>183</v>
      </c>
      <c r="D30" s="23">
        <f t="shared" si="1"/>
        <v>183.01295601603104</v>
      </c>
      <c r="E30" s="23">
        <f t="shared" si="2"/>
        <v>195.95601603103901</v>
      </c>
      <c r="F30" s="23">
        <f t="shared" si="3"/>
        <v>-12.956016031039013</v>
      </c>
      <c r="G30" s="24">
        <f t="shared" si="4"/>
        <v>167.85835139653989</v>
      </c>
    </row>
    <row r="31" spans="1:9" x14ac:dyDescent="0.25">
      <c r="A31" s="4" t="s">
        <v>79</v>
      </c>
      <c r="B31" s="4">
        <f t="shared" si="0"/>
        <v>26</v>
      </c>
      <c r="C31" s="4">
        <v>200</v>
      </c>
      <c r="D31" s="23">
        <f t="shared" si="1"/>
        <v>199.98301295601604</v>
      </c>
      <c r="E31" s="23">
        <f t="shared" si="2"/>
        <v>183.01295601603104</v>
      </c>
      <c r="F31" s="23">
        <f t="shared" si="3"/>
        <v>16.98704398396896</v>
      </c>
      <c r="G31" s="24">
        <f t="shared" si="4"/>
        <v>288.55966331329603</v>
      </c>
    </row>
    <row r="32" spans="1:9" x14ac:dyDescent="0.25">
      <c r="A32" s="4" t="s">
        <v>80</v>
      </c>
      <c r="B32" s="4">
        <f t="shared" si="0"/>
        <v>27</v>
      </c>
      <c r="C32" s="4">
        <v>249</v>
      </c>
      <c r="D32" s="23">
        <f t="shared" si="1"/>
        <v>248.95098301295602</v>
      </c>
      <c r="E32" s="23">
        <f t="shared" si="2"/>
        <v>199.98301295601604</v>
      </c>
      <c r="F32" s="23">
        <f t="shared" si="3"/>
        <v>49.01698704398396</v>
      </c>
      <c r="G32" s="24">
        <f t="shared" si="4"/>
        <v>2402.6650188700914</v>
      </c>
    </row>
    <row r="33" spans="1:7" x14ac:dyDescent="0.25">
      <c r="A33" s="4" t="s">
        <v>81</v>
      </c>
      <c r="B33" s="4">
        <f t="shared" si="0"/>
        <v>28</v>
      </c>
      <c r="C33" s="4">
        <v>251</v>
      </c>
      <c r="D33" s="23">
        <f t="shared" si="1"/>
        <v>250.99795098301294</v>
      </c>
      <c r="E33" s="23">
        <f t="shared" si="2"/>
        <v>248.95098301295602</v>
      </c>
      <c r="F33" s="23">
        <f t="shared" si="3"/>
        <v>2.0490169870439843</v>
      </c>
      <c r="G33" s="24">
        <f t="shared" si="4"/>
        <v>4.1984706131948073</v>
      </c>
    </row>
    <row r="34" spans="1:7" x14ac:dyDescent="0.25">
      <c r="A34" s="4" t="s">
        <v>82</v>
      </c>
      <c r="B34" s="4">
        <f t="shared" si="0"/>
        <v>29</v>
      </c>
      <c r="C34" s="4">
        <v>289</v>
      </c>
      <c r="D34" s="23">
        <f t="shared" si="1"/>
        <v>288.961997950983</v>
      </c>
      <c r="E34" s="23">
        <f t="shared" si="2"/>
        <v>250.99795098301294</v>
      </c>
      <c r="F34" s="23">
        <f t="shared" si="3"/>
        <v>38.002049016987058</v>
      </c>
      <c r="G34" s="24">
        <f t="shared" si="4"/>
        <v>1444.1557294894872</v>
      </c>
    </row>
    <row r="35" spans="1:7" x14ac:dyDescent="0.25">
      <c r="A35" s="4" t="s">
        <v>83</v>
      </c>
      <c r="B35" s="4">
        <f t="shared" si="0"/>
        <v>30</v>
      </c>
      <c r="C35" s="4">
        <v>249</v>
      </c>
      <c r="D35" s="23">
        <f t="shared" si="1"/>
        <v>249.039961997951</v>
      </c>
      <c r="E35" s="23">
        <f t="shared" si="2"/>
        <v>288.961997950983</v>
      </c>
      <c r="F35" s="23">
        <f t="shared" si="3"/>
        <v>-39.961997950983005</v>
      </c>
      <c r="G35" s="24">
        <f t="shared" si="4"/>
        <v>1596.96128023437</v>
      </c>
    </row>
    <row r="36" spans="1:7" x14ac:dyDescent="0.25">
      <c r="A36" s="4" t="s">
        <v>84</v>
      </c>
      <c r="B36" s="4">
        <f t="shared" si="0"/>
        <v>31</v>
      </c>
      <c r="C36" s="4">
        <v>279</v>
      </c>
      <c r="D36" s="23">
        <f t="shared" si="1"/>
        <v>278.97003996199794</v>
      </c>
      <c r="E36" s="23">
        <f t="shared" si="2"/>
        <v>249.039961997951</v>
      </c>
      <c r="F36" s="23">
        <f t="shared" si="3"/>
        <v>29.960038002049004</v>
      </c>
      <c r="G36" s="24">
        <f t="shared" si="4"/>
        <v>897.60387708422047</v>
      </c>
    </row>
    <row r="37" spans="1:7" x14ac:dyDescent="0.25">
      <c r="A37" s="4" t="s">
        <v>85</v>
      </c>
      <c r="B37" s="4">
        <f t="shared" si="0"/>
        <v>32</v>
      </c>
      <c r="C37" s="4">
        <v>279</v>
      </c>
      <c r="D37" s="23">
        <f t="shared" si="1"/>
        <v>278.99997003996202</v>
      </c>
      <c r="E37" s="23">
        <f t="shared" si="2"/>
        <v>278.97003996199794</v>
      </c>
      <c r="F37" s="23">
        <f t="shared" si="3"/>
        <v>2.9960038002059264E-2</v>
      </c>
      <c r="G37" s="24">
        <f t="shared" si="4"/>
        <v>8.9760387708483528E-4</v>
      </c>
    </row>
    <row r="38" spans="1:7" x14ac:dyDescent="0.25">
      <c r="A38" s="4" t="s">
        <v>86</v>
      </c>
      <c r="B38" s="4">
        <f t="shared" si="0"/>
        <v>33</v>
      </c>
      <c r="C38" s="4">
        <v>232</v>
      </c>
      <c r="D38" s="23">
        <f t="shared" si="1"/>
        <v>232.04699997003996</v>
      </c>
      <c r="E38" s="23">
        <f t="shared" si="2"/>
        <v>278.99997003996202</v>
      </c>
      <c r="F38" s="23">
        <f t="shared" si="3"/>
        <v>-46.999970039962022</v>
      </c>
      <c r="G38" s="24">
        <f t="shared" si="4"/>
        <v>2208.9971837573275</v>
      </c>
    </row>
    <row r="39" spans="1:7" x14ac:dyDescent="0.25">
      <c r="A39" s="4" t="s">
        <v>87</v>
      </c>
      <c r="B39" s="4">
        <f t="shared" si="0"/>
        <v>34</v>
      </c>
      <c r="C39" s="4">
        <v>204</v>
      </c>
      <c r="D39" s="23">
        <f t="shared" si="1"/>
        <v>204.02804699997003</v>
      </c>
      <c r="E39" s="23">
        <f t="shared" si="2"/>
        <v>232.04699997003996</v>
      </c>
      <c r="F39" s="23">
        <f t="shared" si="3"/>
        <v>-28.046999970039963</v>
      </c>
      <c r="G39" s="24">
        <f t="shared" si="4"/>
        <v>786.63420731942165</v>
      </c>
    </row>
    <row r="40" spans="1:7" x14ac:dyDescent="0.25">
      <c r="A40" s="4" t="s">
        <v>88</v>
      </c>
      <c r="B40" s="4">
        <f t="shared" si="0"/>
        <v>35</v>
      </c>
      <c r="C40" s="4">
        <v>194</v>
      </c>
      <c r="D40" s="23">
        <f t="shared" si="1"/>
        <v>194.01002804699999</v>
      </c>
      <c r="E40" s="23">
        <f t="shared" si="2"/>
        <v>204.02804699997003</v>
      </c>
      <c r="F40" s="23">
        <f t="shared" si="3"/>
        <v>-10.02804699997003</v>
      </c>
      <c r="G40" s="24">
        <f t="shared" si="4"/>
        <v>100.56172663360792</v>
      </c>
    </row>
    <row r="41" spans="1:7" x14ac:dyDescent="0.25">
      <c r="A41" s="4" t="s">
        <v>89</v>
      </c>
      <c r="B41" s="4">
        <f t="shared" si="0"/>
        <v>36</v>
      </c>
      <c r="C41" s="4">
        <v>232</v>
      </c>
      <c r="D41" s="23">
        <f t="shared" si="1"/>
        <v>231.96201002804699</v>
      </c>
      <c r="E41" s="23">
        <f t="shared" si="2"/>
        <v>194.01002804699999</v>
      </c>
      <c r="F41" s="23">
        <f t="shared" si="3"/>
        <v>37.989971953000008</v>
      </c>
      <c r="G41" s="24">
        <f t="shared" si="4"/>
        <v>1443.2379689897273</v>
      </c>
    </row>
    <row r="42" spans="1:7" x14ac:dyDescent="0.25">
      <c r="A42" s="4" t="s">
        <v>90</v>
      </c>
      <c r="B42" s="4">
        <f t="shared" si="0"/>
        <v>37</v>
      </c>
      <c r="C42" s="4">
        <v>215</v>
      </c>
      <c r="D42" s="23">
        <f t="shared" si="1"/>
        <v>215.01696201002804</v>
      </c>
      <c r="E42" s="23">
        <f t="shared" si="2"/>
        <v>231.96201002804699</v>
      </c>
      <c r="F42" s="23">
        <f t="shared" si="3"/>
        <v>-16.96201002804699</v>
      </c>
      <c r="G42" s="24">
        <f t="shared" si="4"/>
        <v>287.70978419156665</v>
      </c>
    </row>
    <row r="43" spans="1:7" x14ac:dyDescent="0.25">
      <c r="A43" s="4" t="s">
        <v>91</v>
      </c>
      <c r="B43" s="4">
        <f t="shared" si="0"/>
        <v>38</v>
      </c>
      <c r="C43" s="4">
        <v>239</v>
      </c>
      <c r="D43" s="23">
        <f t="shared" si="1"/>
        <v>238.97601696201002</v>
      </c>
      <c r="E43" s="23">
        <f t="shared" si="2"/>
        <v>215.01696201002804</v>
      </c>
      <c r="F43" s="23">
        <f t="shared" si="3"/>
        <v>23.983037989971962</v>
      </c>
      <c r="G43" s="24">
        <f t="shared" si="4"/>
        <v>575.18611122843834</v>
      </c>
    </row>
    <row r="44" spans="1:7" x14ac:dyDescent="0.25">
      <c r="A44" s="4" t="s">
        <v>92</v>
      </c>
      <c r="B44" s="4">
        <f t="shared" si="0"/>
        <v>39</v>
      </c>
      <c r="C44" s="4">
        <v>270</v>
      </c>
      <c r="D44" s="23">
        <f t="shared" si="1"/>
        <v>269.96897601696202</v>
      </c>
      <c r="E44" s="23">
        <f t="shared" si="2"/>
        <v>238.97601696201002</v>
      </c>
      <c r="F44" s="23">
        <f t="shared" si="3"/>
        <v>31.023983037989979</v>
      </c>
      <c r="G44" s="24">
        <f t="shared" si="4"/>
        <v>962.48752354148985</v>
      </c>
    </row>
    <row r="45" spans="1:7" x14ac:dyDescent="0.25">
      <c r="A45" s="4" t="s">
        <v>93</v>
      </c>
      <c r="B45" s="4">
        <f t="shared" si="0"/>
        <v>40</v>
      </c>
      <c r="C45" s="4">
        <v>279</v>
      </c>
      <c r="D45" s="23">
        <f t="shared" si="1"/>
        <v>278.99096897601697</v>
      </c>
      <c r="E45" s="23">
        <f t="shared" si="2"/>
        <v>269.96897601696202</v>
      </c>
      <c r="F45" s="23">
        <f t="shared" si="3"/>
        <v>9.0310239830379828</v>
      </c>
      <c r="G45" s="24">
        <f t="shared" si="4"/>
        <v>81.559394182207228</v>
      </c>
    </row>
    <row r="46" spans="1:7" x14ac:dyDescent="0.25">
      <c r="A46" s="4" t="s">
        <v>94</v>
      </c>
      <c r="B46" s="4">
        <f t="shared" si="0"/>
        <v>41</v>
      </c>
      <c r="C46" s="4">
        <v>307</v>
      </c>
      <c r="D46" s="23">
        <f t="shared" si="1"/>
        <v>306.971990968976</v>
      </c>
      <c r="E46" s="23">
        <f t="shared" si="2"/>
        <v>278.99096897601697</v>
      </c>
      <c r="F46" s="23">
        <f t="shared" si="3"/>
        <v>28.009031023983027</v>
      </c>
      <c r="G46" s="24">
        <f t="shared" si="4"/>
        <v>784.50581890244371</v>
      </c>
    </row>
    <row r="47" spans="1:7" x14ac:dyDescent="0.25">
      <c r="A47" s="4" t="s">
        <v>95</v>
      </c>
      <c r="B47" s="4">
        <f t="shared" si="0"/>
        <v>42</v>
      </c>
      <c r="C47" s="4">
        <v>305</v>
      </c>
      <c r="D47" s="23">
        <f t="shared" si="1"/>
        <v>305.00197199096897</v>
      </c>
      <c r="E47" s="23">
        <f t="shared" si="2"/>
        <v>306.971990968976</v>
      </c>
      <c r="F47" s="23">
        <f t="shared" si="3"/>
        <v>-1.9719909689760016</v>
      </c>
      <c r="G47" s="24">
        <f t="shared" si="4"/>
        <v>3.8887483817229094</v>
      </c>
    </row>
    <row r="48" spans="1:7" x14ac:dyDescent="0.25">
      <c r="A48" s="4" t="s">
        <v>96</v>
      </c>
      <c r="B48" s="4">
        <f t="shared" si="0"/>
        <v>43</v>
      </c>
      <c r="C48" s="4">
        <v>322</v>
      </c>
      <c r="D48" s="23">
        <f t="shared" si="1"/>
        <v>321.98300197199097</v>
      </c>
      <c r="E48" s="23">
        <f t="shared" si="2"/>
        <v>305.00197199096897</v>
      </c>
      <c r="F48" s="23">
        <f t="shared" si="3"/>
        <v>16.998028009031032</v>
      </c>
      <c r="G48" s="24">
        <f t="shared" si="4"/>
        <v>288.93295619580346</v>
      </c>
    </row>
    <row r="49" spans="1:7" x14ac:dyDescent="0.25">
      <c r="A49" s="4" t="s">
        <v>97</v>
      </c>
      <c r="B49" s="4">
        <f t="shared" si="0"/>
        <v>44</v>
      </c>
      <c r="C49" s="4">
        <v>339</v>
      </c>
      <c r="D49" s="23">
        <f t="shared" si="1"/>
        <v>338.982983001972</v>
      </c>
      <c r="E49" s="23">
        <f t="shared" si="2"/>
        <v>321.98300197199097</v>
      </c>
      <c r="F49" s="23">
        <f t="shared" si="3"/>
        <v>17.016998028009027</v>
      </c>
      <c r="G49" s="24">
        <f t="shared" si="4"/>
        <v>289.57822188526313</v>
      </c>
    </row>
    <row r="50" spans="1:7" x14ac:dyDescent="0.25">
      <c r="A50" s="4" t="s">
        <v>98</v>
      </c>
      <c r="B50" s="4">
        <f t="shared" si="0"/>
        <v>45</v>
      </c>
      <c r="C50" s="4">
        <v>263</v>
      </c>
      <c r="D50" s="23">
        <f t="shared" si="1"/>
        <v>263.07598298300201</v>
      </c>
      <c r="E50" s="23">
        <f t="shared" si="2"/>
        <v>338.982983001972</v>
      </c>
      <c r="F50" s="23">
        <f t="shared" si="3"/>
        <v>-75.982983001972002</v>
      </c>
      <c r="G50" s="24">
        <f t="shared" si="4"/>
        <v>5773.4137058779661</v>
      </c>
    </row>
    <row r="51" spans="1:7" x14ac:dyDescent="0.25">
      <c r="A51" s="4" t="s">
        <v>99</v>
      </c>
      <c r="B51" s="4">
        <f t="shared" si="0"/>
        <v>46</v>
      </c>
      <c r="C51" s="4">
        <v>241</v>
      </c>
      <c r="D51" s="23">
        <f t="shared" si="1"/>
        <v>241.02207598298298</v>
      </c>
      <c r="E51" s="23">
        <f t="shared" si="2"/>
        <v>263.07598298300201</v>
      </c>
      <c r="F51" s="23">
        <f t="shared" si="3"/>
        <v>-22.075982983002007</v>
      </c>
      <c r="G51" s="24">
        <f t="shared" si="4"/>
        <v>487.34902466579416</v>
      </c>
    </row>
    <row r="52" spans="1:7" x14ac:dyDescent="0.25">
      <c r="A52" s="4" t="s">
        <v>100</v>
      </c>
      <c r="B52" s="4">
        <f t="shared" si="0"/>
        <v>47</v>
      </c>
      <c r="C52" s="4">
        <v>229</v>
      </c>
      <c r="D52" s="23">
        <f t="shared" si="1"/>
        <v>229.01202207598297</v>
      </c>
      <c r="E52" s="23">
        <f t="shared" si="2"/>
        <v>241.02207598298298</v>
      </c>
      <c r="F52" s="23">
        <f t="shared" si="3"/>
        <v>-12.022075982982983</v>
      </c>
      <c r="G52" s="24">
        <f t="shared" si="4"/>
        <v>144.53031094061626</v>
      </c>
    </row>
    <row r="53" spans="1:7" x14ac:dyDescent="0.25">
      <c r="A53" s="4" t="s">
        <v>101</v>
      </c>
      <c r="B53" s="4">
        <f t="shared" si="0"/>
        <v>48</v>
      </c>
      <c r="C53" s="4">
        <v>272</v>
      </c>
      <c r="D53" s="23">
        <f t="shared" si="1"/>
        <v>271.95701202207601</v>
      </c>
      <c r="E53" s="23">
        <f t="shared" si="2"/>
        <v>229.01202207598297</v>
      </c>
      <c r="F53" s="23">
        <f t="shared" si="3"/>
        <v>42.987977924017031</v>
      </c>
      <c r="G53" s="24">
        <f t="shared" si="4"/>
        <v>1847.9662459957756</v>
      </c>
    </row>
    <row r="54" spans="1:7" x14ac:dyDescent="0.25">
      <c r="A54" s="4" t="s">
        <v>102</v>
      </c>
      <c r="B54" s="4">
        <f t="shared" si="0"/>
        <v>49</v>
      </c>
      <c r="C54" s="4">
        <v>247</v>
      </c>
      <c r="D54" s="23">
        <f t="shared" si="1"/>
        <v>247.02495701202207</v>
      </c>
      <c r="E54" s="23">
        <f t="shared" si="2"/>
        <v>271.95701202207601</v>
      </c>
      <c r="F54" s="23">
        <f t="shared" si="3"/>
        <v>-24.957012022076015</v>
      </c>
      <c r="G54" s="24">
        <f t="shared" si="4"/>
        <v>622.85244907004676</v>
      </c>
    </row>
    <row r="55" spans="1:7" x14ac:dyDescent="0.25">
      <c r="A55" s="4" t="s">
        <v>103</v>
      </c>
      <c r="B55" s="4">
        <f t="shared" si="0"/>
        <v>50</v>
      </c>
      <c r="C55" s="4">
        <v>261</v>
      </c>
      <c r="D55" s="23">
        <f t="shared" si="1"/>
        <v>260.98602495701198</v>
      </c>
      <c r="E55" s="23">
        <f t="shared" si="2"/>
        <v>247.02495701202207</v>
      </c>
      <c r="F55" s="23">
        <f t="shared" si="3"/>
        <v>13.975042987977929</v>
      </c>
      <c r="G55" s="24">
        <f t="shared" si="4"/>
        <v>195.3018265158311</v>
      </c>
    </row>
    <row r="56" spans="1:7" x14ac:dyDescent="0.25">
      <c r="A56" s="4" t="s">
        <v>104</v>
      </c>
      <c r="B56" s="4">
        <f t="shared" si="0"/>
        <v>51</v>
      </c>
      <c r="C56" s="4">
        <v>330</v>
      </c>
      <c r="D56" s="23">
        <f t="shared" si="1"/>
        <v>329.93098602495701</v>
      </c>
      <c r="E56" s="23">
        <f t="shared" si="2"/>
        <v>260.98602495701198</v>
      </c>
      <c r="F56" s="23">
        <f t="shared" si="3"/>
        <v>69.013975042988022</v>
      </c>
      <c r="G56" s="24">
        <f t="shared" si="4"/>
        <v>4762.9287512341734</v>
      </c>
    </row>
    <row r="57" spans="1:7" x14ac:dyDescent="0.25">
      <c r="A57" s="4" t="s">
        <v>105</v>
      </c>
      <c r="B57" s="4">
        <f t="shared" si="0"/>
        <v>52</v>
      </c>
      <c r="C57" s="4">
        <v>362</v>
      </c>
      <c r="D57" s="23">
        <f t="shared" si="1"/>
        <v>361.96793098602495</v>
      </c>
      <c r="E57" s="23">
        <f t="shared" si="2"/>
        <v>329.93098602495701</v>
      </c>
      <c r="F57" s="23">
        <f t="shared" si="3"/>
        <v>32.069013975042992</v>
      </c>
      <c r="G57" s="24">
        <f t="shared" si="4"/>
        <v>1028.4216573315027</v>
      </c>
    </row>
    <row r="58" spans="1:7" x14ac:dyDescent="0.25">
      <c r="A58" s="4" t="s">
        <v>106</v>
      </c>
      <c r="B58" s="4">
        <f t="shared" si="0"/>
        <v>53</v>
      </c>
      <c r="C58" s="4">
        <v>385</v>
      </c>
      <c r="D58" s="23">
        <f t="shared" si="1"/>
        <v>384.97696793098601</v>
      </c>
      <c r="E58" s="23">
        <f t="shared" si="2"/>
        <v>361.96793098602495</v>
      </c>
      <c r="F58" s="23">
        <f t="shared" si="3"/>
        <v>23.032069013975047</v>
      </c>
      <c r="G58" s="24">
        <f t="shared" si="4"/>
        <v>530.47620306450949</v>
      </c>
    </row>
    <row r="59" spans="1:7" x14ac:dyDescent="0.25">
      <c r="A59" s="4" t="s">
        <v>107</v>
      </c>
      <c r="B59" s="4">
        <f t="shared" si="0"/>
        <v>54</v>
      </c>
      <c r="C59" s="4">
        <v>340</v>
      </c>
      <c r="D59" s="23">
        <f t="shared" si="1"/>
        <v>340.04497696793101</v>
      </c>
      <c r="E59" s="23">
        <f t="shared" si="2"/>
        <v>384.97696793098601</v>
      </c>
      <c r="F59" s="23">
        <f t="shared" si="3"/>
        <v>-44.976967930986007</v>
      </c>
      <c r="G59" s="24">
        <f t="shared" si="4"/>
        <v>2022.9276442649436</v>
      </c>
    </row>
    <row r="60" spans="1:7" x14ac:dyDescent="0.25">
      <c r="A60" s="4" t="s">
        <v>108</v>
      </c>
      <c r="B60" s="4">
        <f t="shared" si="0"/>
        <v>55</v>
      </c>
      <c r="C60" s="4">
        <v>370</v>
      </c>
      <c r="D60" s="23">
        <f t="shared" si="1"/>
        <v>369.97004497696793</v>
      </c>
      <c r="E60" s="23">
        <f t="shared" si="2"/>
        <v>340.04497696793101</v>
      </c>
      <c r="F60" s="23">
        <f t="shared" si="3"/>
        <v>29.955023032068993</v>
      </c>
      <c r="G60" s="24">
        <f t="shared" si="4"/>
        <v>897.30340485178385</v>
      </c>
    </row>
    <row r="61" spans="1:7" x14ac:dyDescent="0.25">
      <c r="A61" s="4" t="s">
        <v>109</v>
      </c>
      <c r="B61" s="4">
        <f t="shared" si="0"/>
        <v>56</v>
      </c>
      <c r="C61" s="4">
        <v>381</v>
      </c>
      <c r="D61" s="23">
        <f t="shared" si="1"/>
        <v>380.98897004497695</v>
      </c>
      <c r="E61" s="23">
        <f t="shared" si="2"/>
        <v>369.97004497696793</v>
      </c>
      <c r="F61" s="23">
        <f t="shared" si="3"/>
        <v>11.029955023032073</v>
      </c>
      <c r="G61" s="24">
        <f t="shared" si="4"/>
        <v>121.65990781011047</v>
      </c>
    </row>
    <row r="62" spans="1:7" x14ac:dyDescent="0.25">
      <c r="A62" s="4" t="s">
        <v>110</v>
      </c>
      <c r="B62" s="4">
        <f t="shared" si="0"/>
        <v>57</v>
      </c>
      <c r="C62" s="4">
        <v>299</v>
      </c>
      <c r="D62" s="23">
        <f t="shared" si="1"/>
        <v>299.08198897004502</v>
      </c>
      <c r="E62" s="23">
        <f t="shared" si="2"/>
        <v>380.98897004497695</v>
      </c>
      <c r="F62" s="23">
        <f t="shared" si="3"/>
        <v>-81.988970044976952</v>
      </c>
      <c r="G62" s="24">
        <f t="shared" si="4"/>
        <v>6722.1912090361284</v>
      </c>
    </row>
    <row r="63" spans="1:7" x14ac:dyDescent="0.25">
      <c r="A63" s="4" t="s">
        <v>111</v>
      </c>
      <c r="B63" s="4">
        <f t="shared" si="0"/>
        <v>58</v>
      </c>
      <c r="C63" s="4">
        <v>266</v>
      </c>
      <c r="D63" s="23">
        <f t="shared" si="1"/>
        <v>266.03308198897003</v>
      </c>
      <c r="E63" s="23">
        <f t="shared" si="2"/>
        <v>299.08198897004502</v>
      </c>
      <c r="F63" s="23">
        <f t="shared" si="3"/>
        <v>-33.081988970045018</v>
      </c>
      <c r="G63" s="24">
        <f t="shared" si="4"/>
        <v>1094.4179942141802</v>
      </c>
    </row>
    <row r="64" spans="1:7" x14ac:dyDescent="0.25">
      <c r="A64" s="4" t="s">
        <v>112</v>
      </c>
      <c r="B64" s="4">
        <f t="shared" si="0"/>
        <v>59</v>
      </c>
      <c r="C64" s="4">
        <v>239</v>
      </c>
      <c r="D64" s="23">
        <f t="shared" si="1"/>
        <v>239.02703308198898</v>
      </c>
      <c r="E64" s="23">
        <f t="shared" si="2"/>
        <v>266.03308198897003</v>
      </c>
      <c r="F64" s="23">
        <f t="shared" si="3"/>
        <v>-27.033081988970025</v>
      </c>
      <c r="G64" s="24">
        <f t="shared" si="4"/>
        <v>730.78752182237554</v>
      </c>
    </row>
    <row r="65" spans="1:7" x14ac:dyDescent="0.25">
      <c r="A65" s="4" t="s">
        <v>113</v>
      </c>
      <c r="B65" s="4">
        <f t="shared" si="0"/>
        <v>60</v>
      </c>
      <c r="C65" s="4">
        <v>281</v>
      </c>
      <c r="D65" s="23">
        <f t="shared" si="1"/>
        <v>280.95802703308198</v>
      </c>
      <c r="E65" s="23">
        <f t="shared" si="2"/>
        <v>239.02703308198898</v>
      </c>
      <c r="F65" s="23">
        <f t="shared" si="3"/>
        <v>41.972966918011025</v>
      </c>
      <c r="G65" s="24">
        <f t="shared" si="4"/>
        <v>1761.729951900448</v>
      </c>
    </row>
    <row r="66" spans="1:7" x14ac:dyDescent="0.25">
      <c r="A66" s="4" t="s">
        <v>114</v>
      </c>
      <c r="B66" s="4">
        <f t="shared" si="0"/>
        <v>61</v>
      </c>
      <c r="C66" s="4">
        <v>257</v>
      </c>
      <c r="D66" s="23">
        <f t="shared" si="1"/>
        <v>257.02395802703307</v>
      </c>
      <c r="E66" s="23">
        <f t="shared" si="2"/>
        <v>280.95802703308198</v>
      </c>
      <c r="F66" s="23">
        <f t="shared" si="3"/>
        <v>-23.958027033081976</v>
      </c>
      <c r="G66" s="24">
        <f t="shared" si="4"/>
        <v>573.98705931788675</v>
      </c>
    </row>
    <row r="67" spans="1:7" x14ac:dyDescent="0.25">
      <c r="A67" s="4" t="s">
        <v>115</v>
      </c>
      <c r="B67" s="4">
        <f t="shared" si="0"/>
        <v>62</v>
      </c>
      <c r="C67" s="4">
        <v>250</v>
      </c>
      <c r="D67" s="23">
        <f t="shared" si="1"/>
        <v>250.00702395802702</v>
      </c>
      <c r="E67" s="23">
        <f t="shared" si="2"/>
        <v>257.02395802703307</v>
      </c>
      <c r="F67" s="23">
        <f t="shared" si="3"/>
        <v>-7.0239580270330748</v>
      </c>
      <c r="G67" s="24">
        <f t="shared" si="4"/>
        <v>49.335986365522366</v>
      </c>
    </row>
    <row r="68" spans="1:7" x14ac:dyDescent="0.25">
      <c r="A68" s="4" t="s">
        <v>116</v>
      </c>
      <c r="B68" s="4">
        <f t="shared" si="0"/>
        <v>63</v>
      </c>
      <c r="C68" s="4">
        <v>329</v>
      </c>
      <c r="D68" s="23">
        <f t="shared" si="1"/>
        <v>328.921007023958</v>
      </c>
      <c r="E68" s="23">
        <f t="shared" si="2"/>
        <v>250.00702395802702</v>
      </c>
      <c r="F68" s="23">
        <f t="shared" si="3"/>
        <v>78.99297604197298</v>
      </c>
      <c r="G68" s="24">
        <f t="shared" si="4"/>
        <v>6239.8902639677171</v>
      </c>
    </row>
    <row r="69" spans="1:7" x14ac:dyDescent="0.25">
      <c r="A69" s="4" t="s">
        <v>117</v>
      </c>
      <c r="B69" s="4">
        <f t="shared" si="0"/>
        <v>64</v>
      </c>
      <c r="C69" s="4">
        <v>350</v>
      </c>
      <c r="D69" s="23">
        <f t="shared" si="1"/>
        <v>349.97892100702393</v>
      </c>
      <c r="E69" s="23">
        <f t="shared" si="2"/>
        <v>328.921007023958</v>
      </c>
      <c r="F69" s="23">
        <f t="shared" si="3"/>
        <v>21.078992976042002</v>
      </c>
      <c r="G69" s="24">
        <f t="shared" si="4"/>
        <v>444.32394488402809</v>
      </c>
    </row>
    <row r="70" spans="1:7" x14ac:dyDescent="0.25">
      <c r="A70" s="4" t="s">
        <v>118</v>
      </c>
      <c r="B70" s="4">
        <f t="shared" si="0"/>
        <v>65</v>
      </c>
      <c r="C70" s="4">
        <v>393</v>
      </c>
      <c r="D70" s="23">
        <f t="shared" si="1"/>
        <v>392.95697892100708</v>
      </c>
      <c r="E70" s="23">
        <f t="shared" si="2"/>
        <v>349.97892100702393</v>
      </c>
      <c r="F70" s="23">
        <f t="shared" si="3"/>
        <v>43.021078992976072</v>
      </c>
      <c r="G70" s="24">
        <f t="shared" si="4"/>
        <v>1850.8132377198872</v>
      </c>
    </row>
    <row r="71" spans="1:7" x14ac:dyDescent="0.25">
      <c r="A71" s="4" t="s">
        <v>119</v>
      </c>
      <c r="B71" s="4">
        <f t="shared" ref="B71:B134" si="5">B70+1</f>
        <v>66</v>
      </c>
      <c r="C71" s="4">
        <v>370</v>
      </c>
      <c r="D71" s="23">
        <f t="shared" ref="D71:D134" si="6">$C$2*C71+(1-$C$2)*D70</f>
        <v>370.022956978921</v>
      </c>
      <c r="E71" s="23">
        <f t="shared" ref="E71:E134" si="7">D70</f>
        <v>392.95697892100708</v>
      </c>
      <c r="F71" s="23">
        <f t="shared" ref="F71:F134" si="8">C71-E71</f>
        <v>-22.956978921007078</v>
      </c>
      <c r="G71" s="24">
        <f t="shared" ref="G71:G134" si="9">F71*F71</f>
        <v>527.02288117956334</v>
      </c>
    </row>
    <row r="72" spans="1:7" x14ac:dyDescent="0.25">
      <c r="A72" s="4" t="s">
        <v>120</v>
      </c>
      <c r="B72" s="4">
        <f t="shared" si="5"/>
        <v>67</v>
      </c>
      <c r="C72" s="4">
        <v>423</v>
      </c>
      <c r="D72" s="23">
        <f t="shared" si="6"/>
        <v>422.94702295697891</v>
      </c>
      <c r="E72" s="23">
        <f t="shared" si="7"/>
        <v>370.022956978921</v>
      </c>
      <c r="F72" s="23">
        <f t="shared" si="8"/>
        <v>52.977043021078998</v>
      </c>
      <c r="G72" s="24">
        <f t="shared" si="9"/>
        <v>2806.567087257255</v>
      </c>
    </row>
    <row r="73" spans="1:7" x14ac:dyDescent="0.25">
      <c r="A73" s="4" t="s">
        <v>121</v>
      </c>
      <c r="B73" s="4">
        <f t="shared" si="5"/>
        <v>68</v>
      </c>
      <c r="C73" s="4">
        <v>410</v>
      </c>
      <c r="D73" s="23">
        <f t="shared" si="6"/>
        <v>410.01294702295695</v>
      </c>
      <c r="E73" s="23">
        <f t="shared" si="7"/>
        <v>422.94702295697891</v>
      </c>
      <c r="F73" s="23">
        <f t="shared" si="8"/>
        <v>-12.947022956978913</v>
      </c>
      <c r="G73" s="24">
        <f t="shared" si="9"/>
        <v>167.62540344853898</v>
      </c>
    </row>
    <row r="74" spans="1:7" x14ac:dyDescent="0.25">
      <c r="A74" s="4" t="s">
        <v>122</v>
      </c>
      <c r="B74" s="4">
        <f t="shared" si="5"/>
        <v>69</v>
      </c>
      <c r="C74" s="4">
        <v>326</v>
      </c>
      <c r="D74" s="23">
        <f t="shared" si="6"/>
        <v>326.08401294702293</v>
      </c>
      <c r="E74" s="23">
        <f t="shared" si="7"/>
        <v>410.01294702295695</v>
      </c>
      <c r="F74" s="23">
        <f t="shared" si="8"/>
        <v>-84.012947022956951</v>
      </c>
      <c r="G74" s="24">
        <f t="shared" si="9"/>
        <v>7058.175267482171</v>
      </c>
    </row>
    <row r="75" spans="1:7" x14ac:dyDescent="0.25">
      <c r="A75" s="4" t="s">
        <v>123</v>
      </c>
      <c r="B75" s="4">
        <f t="shared" si="5"/>
        <v>70</v>
      </c>
      <c r="C75" s="4">
        <v>289</v>
      </c>
      <c r="D75" s="23">
        <f t="shared" si="6"/>
        <v>289.03708401294705</v>
      </c>
      <c r="E75" s="23">
        <f t="shared" si="7"/>
        <v>326.08401294702293</v>
      </c>
      <c r="F75" s="23">
        <f t="shared" si="8"/>
        <v>-37.084012947022927</v>
      </c>
      <c r="G75" s="24">
        <f t="shared" si="9"/>
        <v>1375.224016254964</v>
      </c>
    </row>
    <row r="76" spans="1:7" x14ac:dyDescent="0.25">
      <c r="A76" s="4" t="s">
        <v>124</v>
      </c>
      <c r="B76" s="4">
        <f t="shared" si="5"/>
        <v>71</v>
      </c>
      <c r="C76" s="4">
        <v>270</v>
      </c>
      <c r="D76" s="23">
        <f t="shared" si="6"/>
        <v>270.01903708401295</v>
      </c>
      <c r="E76" s="23">
        <f t="shared" si="7"/>
        <v>289.03708401294705</v>
      </c>
      <c r="F76" s="23">
        <f t="shared" si="8"/>
        <v>-19.037084012947048</v>
      </c>
      <c r="G76" s="24">
        <f t="shared" si="9"/>
        <v>362.4105677160041</v>
      </c>
    </row>
    <row r="77" spans="1:7" x14ac:dyDescent="0.25">
      <c r="A77" s="4" t="s">
        <v>125</v>
      </c>
      <c r="B77" s="4">
        <f t="shared" si="5"/>
        <v>72</v>
      </c>
      <c r="C77" s="4">
        <v>321</v>
      </c>
      <c r="D77" s="23">
        <f t="shared" si="6"/>
        <v>320.94901903708399</v>
      </c>
      <c r="E77" s="23">
        <f t="shared" si="7"/>
        <v>270.01903708401295</v>
      </c>
      <c r="F77" s="23">
        <f t="shared" si="8"/>
        <v>50.98096291598705</v>
      </c>
      <c r="G77" s="24">
        <f t="shared" si="9"/>
        <v>2599.0585798412467</v>
      </c>
    </row>
    <row r="78" spans="1:7" x14ac:dyDescent="0.25">
      <c r="A78" s="4" t="s">
        <v>126</v>
      </c>
      <c r="B78" s="4">
        <f t="shared" si="5"/>
        <v>73</v>
      </c>
      <c r="C78" s="4">
        <v>305</v>
      </c>
      <c r="D78" s="23">
        <f t="shared" si="6"/>
        <v>305.01594901903707</v>
      </c>
      <c r="E78" s="23">
        <f t="shared" si="7"/>
        <v>320.94901903708399</v>
      </c>
      <c r="F78" s="23">
        <f t="shared" si="8"/>
        <v>-15.949019037083985</v>
      </c>
      <c r="G78" s="24">
        <f t="shared" si="9"/>
        <v>254.37120824526738</v>
      </c>
    </row>
    <row r="79" spans="1:7" x14ac:dyDescent="0.25">
      <c r="A79" s="4" t="s">
        <v>127</v>
      </c>
      <c r="B79" s="4">
        <f t="shared" si="5"/>
        <v>74</v>
      </c>
      <c r="C79" s="4">
        <v>310</v>
      </c>
      <c r="D79" s="23">
        <f t="shared" si="6"/>
        <v>309.99501594901903</v>
      </c>
      <c r="E79" s="23">
        <f t="shared" si="7"/>
        <v>305.01594901903707</v>
      </c>
      <c r="F79" s="23">
        <f t="shared" si="8"/>
        <v>4.9840509809629339</v>
      </c>
      <c r="G79" s="24">
        <f t="shared" si="9"/>
        <v>24.840764180837585</v>
      </c>
    </row>
    <row r="80" spans="1:7" x14ac:dyDescent="0.25">
      <c r="A80" s="4" t="s">
        <v>128</v>
      </c>
      <c r="B80" s="4">
        <f t="shared" si="5"/>
        <v>75</v>
      </c>
      <c r="C80" s="4">
        <v>374</v>
      </c>
      <c r="D80" s="23">
        <f t="shared" si="6"/>
        <v>373.935995015949</v>
      </c>
      <c r="E80" s="23">
        <f t="shared" si="7"/>
        <v>309.99501594901903</v>
      </c>
      <c r="F80" s="23">
        <f t="shared" si="8"/>
        <v>64.004984050980966</v>
      </c>
      <c r="G80" s="24">
        <f t="shared" si="9"/>
        <v>4096.6379833663277</v>
      </c>
    </row>
    <row r="81" spans="1:7" x14ac:dyDescent="0.25">
      <c r="A81" s="4" t="s">
        <v>129</v>
      </c>
      <c r="B81" s="4">
        <f t="shared" si="5"/>
        <v>76</v>
      </c>
      <c r="C81" s="4">
        <v>414</v>
      </c>
      <c r="D81" s="23">
        <f t="shared" si="6"/>
        <v>413.95993599501594</v>
      </c>
      <c r="E81" s="23">
        <f t="shared" si="7"/>
        <v>373.935995015949</v>
      </c>
      <c r="F81" s="23">
        <f t="shared" si="8"/>
        <v>40.064004984050996</v>
      </c>
      <c r="G81" s="24">
        <f t="shared" si="9"/>
        <v>1605.124495362063</v>
      </c>
    </row>
    <row r="82" spans="1:7" x14ac:dyDescent="0.25">
      <c r="A82" s="4" t="s">
        <v>130</v>
      </c>
      <c r="B82" s="4">
        <f t="shared" si="5"/>
        <v>77</v>
      </c>
      <c r="C82" s="4">
        <v>454</v>
      </c>
      <c r="D82" s="23">
        <f t="shared" si="6"/>
        <v>453.95995993599502</v>
      </c>
      <c r="E82" s="23">
        <f t="shared" si="7"/>
        <v>413.95993599501594</v>
      </c>
      <c r="F82" s="23">
        <f t="shared" si="8"/>
        <v>40.04006400498406</v>
      </c>
      <c r="G82" s="24">
        <f t="shared" si="9"/>
        <v>1603.2067255232203</v>
      </c>
    </row>
    <row r="83" spans="1:7" x14ac:dyDescent="0.25">
      <c r="A83" s="4" t="s">
        <v>131</v>
      </c>
      <c r="B83" s="4">
        <f t="shared" si="5"/>
        <v>78</v>
      </c>
      <c r="C83" s="4">
        <v>441</v>
      </c>
      <c r="D83" s="23">
        <f t="shared" si="6"/>
        <v>441.01295995993604</v>
      </c>
      <c r="E83" s="23">
        <f t="shared" si="7"/>
        <v>453.95995993599502</v>
      </c>
      <c r="F83" s="23">
        <f t="shared" si="8"/>
        <v>-12.959959935995016</v>
      </c>
      <c r="G83" s="24">
        <f t="shared" si="9"/>
        <v>167.96056154259594</v>
      </c>
    </row>
    <row r="84" spans="1:7" x14ac:dyDescent="0.25">
      <c r="A84" s="4" t="s">
        <v>132</v>
      </c>
      <c r="B84" s="4">
        <f t="shared" si="5"/>
        <v>79</v>
      </c>
      <c r="C84" s="4">
        <v>510</v>
      </c>
      <c r="D84" s="23">
        <f t="shared" si="6"/>
        <v>509.93101295995996</v>
      </c>
      <c r="E84" s="23">
        <f t="shared" si="7"/>
        <v>441.01295995993604</v>
      </c>
      <c r="F84" s="23">
        <f t="shared" si="8"/>
        <v>68.98704004006396</v>
      </c>
      <c r="G84" s="24">
        <f t="shared" si="9"/>
        <v>4759.2116934893884</v>
      </c>
    </row>
    <row r="85" spans="1:7" x14ac:dyDescent="0.25">
      <c r="A85" s="4" t="s">
        <v>133</v>
      </c>
      <c r="B85" s="4">
        <f t="shared" si="5"/>
        <v>80</v>
      </c>
      <c r="C85" s="4">
        <v>486</v>
      </c>
      <c r="D85" s="23">
        <f t="shared" si="6"/>
        <v>486.02393101295996</v>
      </c>
      <c r="E85" s="23">
        <f t="shared" si="7"/>
        <v>509.93101295995996</v>
      </c>
      <c r="F85" s="23">
        <f t="shared" si="8"/>
        <v>-23.931012959959958</v>
      </c>
      <c r="G85" s="24">
        <f t="shared" si="9"/>
        <v>572.69338128977142</v>
      </c>
    </row>
    <row r="86" spans="1:7" x14ac:dyDescent="0.25">
      <c r="A86" s="4" t="s">
        <v>134</v>
      </c>
      <c r="B86" s="4">
        <f t="shared" si="5"/>
        <v>81</v>
      </c>
      <c r="C86" s="4">
        <v>393</v>
      </c>
      <c r="D86" s="23">
        <f t="shared" si="6"/>
        <v>393.09302393101297</v>
      </c>
      <c r="E86" s="23">
        <f t="shared" si="7"/>
        <v>486.02393101295996</v>
      </c>
      <c r="F86" s="23">
        <f t="shared" si="8"/>
        <v>-93.023931012959963</v>
      </c>
      <c r="G86" s="24">
        <f t="shared" si="9"/>
        <v>8653.4517411039342</v>
      </c>
    </row>
    <row r="87" spans="1:7" x14ac:dyDescent="0.25">
      <c r="A87" s="4" t="s">
        <v>135</v>
      </c>
      <c r="B87" s="4">
        <f t="shared" si="5"/>
        <v>82</v>
      </c>
      <c r="C87" s="4">
        <v>345</v>
      </c>
      <c r="D87" s="23">
        <f t="shared" si="6"/>
        <v>345.04809302393096</v>
      </c>
      <c r="E87" s="23">
        <f t="shared" si="7"/>
        <v>393.09302393101297</v>
      </c>
      <c r="F87" s="23">
        <f t="shared" si="8"/>
        <v>-48.093023931012965</v>
      </c>
      <c r="G87" s="24">
        <f t="shared" si="9"/>
        <v>2312.9389508289855</v>
      </c>
    </row>
    <row r="88" spans="1:7" x14ac:dyDescent="0.25">
      <c r="A88" s="4" t="s">
        <v>136</v>
      </c>
      <c r="B88" s="4">
        <f t="shared" si="5"/>
        <v>83</v>
      </c>
      <c r="C88" s="4">
        <v>315</v>
      </c>
      <c r="D88" s="23">
        <f t="shared" si="6"/>
        <v>315.03004809302394</v>
      </c>
      <c r="E88" s="23">
        <f t="shared" si="7"/>
        <v>345.04809302393096</v>
      </c>
      <c r="F88" s="23">
        <f t="shared" si="8"/>
        <v>-30.04809302393096</v>
      </c>
      <c r="G88" s="24">
        <f t="shared" si="9"/>
        <v>902.88789437480841</v>
      </c>
    </row>
    <row r="89" spans="1:7" x14ac:dyDescent="0.25">
      <c r="A89" s="4" t="s">
        <v>137</v>
      </c>
      <c r="B89" s="4">
        <f t="shared" si="5"/>
        <v>84</v>
      </c>
      <c r="C89" s="4">
        <v>389</v>
      </c>
      <c r="D89" s="23">
        <f t="shared" si="6"/>
        <v>388.92603004809303</v>
      </c>
      <c r="E89" s="23">
        <f t="shared" si="7"/>
        <v>315.03004809302394</v>
      </c>
      <c r="F89" s="23">
        <f t="shared" si="8"/>
        <v>73.969951906976064</v>
      </c>
      <c r="G89" s="24">
        <f t="shared" si="9"/>
        <v>5471.5537851203517</v>
      </c>
    </row>
    <row r="90" spans="1:7" x14ac:dyDescent="0.25">
      <c r="A90" s="4" t="s">
        <v>138</v>
      </c>
      <c r="B90" s="4">
        <f t="shared" si="5"/>
        <v>85</v>
      </c>
      <c r="C90" s="4">
        <v>358</v>
      </c>
      <c r="D90" s="23">
        <f t="shared" si="6"/>
        <v>358.03092603004808</v>
      </c>
      <c r="E90" s="23">
        <f t="shared" si="7"/>
        <v>388.92603004809303</v>
      </c>
      <c r="F90" s="23">
        <f t="shared" si="8"/>
        <v>-30.926030048093025</v>
      </c>
      <c r="G90" s="24">
        <f t="shared" si="9"/>
        <v>956.41933453555271</v>
      </c>
    </row>
    <row r="91" spans="1:7" x14ac:dyDescent="0.25">
      <c r="A91" s="4" t="s">
        <v>139</v>
      </c>
      <c r="B91" s="4">
        <f t="shared" si="5"/>
        <v>86</v>
      </c>
      <c r="C91" s="4">
        <v>368</v>
      </c>
      <c r="D91" s="23">
        <f t="shared" si="6"/>
        <v>367.99003092603004</v>
      </c>
      <c r="E91" s="23">
        <f t="shared" si="7"/>
        <v>358.03092603004808</v>
      </c>
      <c r="F91" s="23">
        <f t="shared" si="8"/>
        <v>9.9690739699519213</v>
      </c>
      <c r="G91" s="24">
        <f t="shared" si="9"/>
        <v>99.382435818372954</v>
      </c>
    </row>
    <row r="92" spans="1:7" x14ac:dyDescent="0.25">
      <c r="A92" s="4" t="s">
        <v>140</v>
      </c>
      <c r="B92" s="4">
        <f t="shared" si="5"/>
        <v>87</v>
      </c>
      <c r="C92" s="4">
        <v>444</v>
      </c>
      <c r="D92" s="23">
        <f t="shared" si="6"/>
        <v>443.92399003092601</v>
      </c>
      <c r="E92" s="23">
        <f t="shared" si="7"/>
        <v>367.99003092603004</v>
      </c>
      <c r="F92" s="23">
        <f t="shared" si="8"/>
        <v>76.009969073969955</v>
      </c>
      <c r="G92" s="24">
        <f t="shared" si="9"/>
        <v>5777.5153986258692</v>
      </c>
    </row>
    <row r="93" spans="1:7" x14ac:dyDescent="0.25">
      <c r="A93" s="4" t="s">
        <v>141</v>
      </c>
      <c r="B93" s="4">
        <f t="shared" si="5"/>
        <v>88</v>
      </c>
      <c r="C93" s="4">
        <v>482</v>
      </c>
      <c r="D93" s="23">
        <f t="shared" si="6"/>
        <v>481.96192399003093</v>
      </c>
      <c r="E93" s="23">
        <f t="shared" si="7"/>
        <v>443.92399003092601</v>
      </c>
      <c r="F93" s="23">
        <f t="shared" si="8"/>
        <v>38.076009969073993</v>
      </c>
      <c r="G93" s="24">
        <f t="shared" si="9"/>
        <v>1449.7825351650222</v>
      </c>
    </row>
    <row r="94" spans="1:7" x14ac:dyDescent="0.25">
      <c r="A94" s="4" t="s">
        <v>142</v>
      </c>
      <c r="B94" s="4">
        <f t="shared" si="5"/>
        <v>89</v>
      </c>
      <c r="C94" s="4">
        <v>534</v>
      </c>
      <c r="D94" s="23">
        <f t="shared" si="6"/>
        <v>533.94796192399008</v>
      </c>
      <c r="E94" s="23">
        <f t="shared" si="7"/>
        <v>481.96192399003093</v>
      </c>
      <c r="F94" s="23">
        <f t="shared" si="8"/>
        <v>52.038076009969075</v>
      </c>
      <c r="G94" s="24">
        <f t="shared" si="9"/>
        <v>2707.9613548193188</v>
      </c>
    </row>
    <row r="95" spans="1:7" x14ac:dyDescent="0.25">
      <c r="A95" s="4" t="s">
        <v>143</v>
      </c>
      <c r="B95" s="4">
        <f t="shared" si="5"/>
        <v>90</v>
      </c>
      <c r="C95" s="4">
        <v>524</v>
      </c>
      <c r="D95" s="23">
        <f t="shared" si="6"/>
        <v>524.00994796192401</v>
      </c>
      <c r="E95" s="23">
        <f t="shared" si="7"/>
        <v>533.94796192399008</v>
      </c>
      <c r="F95" s="23">
        <f t="shared" si="8"/>
        <v>-9.9479619239900785</v>
      </c>
      <c r="G95" s="24">
        <f t="shared" si="9"/>
        <v>98.961946441156385</v>
      </c>
    </row>
    <row r="96" spans="1:7" x14ac:dyDescent="0.25">
      <c r="A96" s="4" t="s">
        <v>144</v>
      </c>
      <c r="B96" s="4">
        <f t="shared" si="5"/>
        <v>91</v>
      </c>
      <c r="C96" s="4">
        <v>578</v>
      </c>
      <c r="D96" s="23">
        <f t="shared" si="6"/>
        <v>577.9460099479619</v>
      </c>
      <c r="E96" s="23">
        <f t="shared" si="7"/>
        <v>524.00994796192401</v>
      </c>
      <c r="F96" s="23">
        <f t="shared" si="8"/>
        <v>53.990052038075987</v>
      </c>
      <c r="G96" s="24">
        <f t="shared" si="9"/>
        <v>2914.9257190741532</v>
      </c>
    </row>
    <row r="97" spans="1:7" x14ac:dyDescent="0.25">
      <c r="A97" s="4" t="s">
        <v>145</v>
      </c>
      <c r="B97" s="4">
        <f t="shared" si="5"/>
        <v>92</v>
      </c>
      <c r="C97" s="4">
        <v>567</v>
      </c>
      <c r="D97" s="23">
        <f t="shared" si="6"/>
        <v>567.01094600994793</v>
      </c>
      <c r="E97" s="23">
        <f t="shared" si="7"/>
        <v>577.9460099479619</v>
      </c>
      <c r="F97" s="23">
        <f t="shared" si="8"/>
        <v>-10.946009947961898</v>
      </c>
      <c r="G97" s="24">
        <f t="shared" si="9"/>
        <v>119.81513378088083</v>
      </c>
    </row>
    <row r="98" spans="1:7" x14ac:dyDescent="0.25">
      <c r="A98" s="4" t="s">
        <v>146</v>
      </c>
      <c r="B98" s="4">
        <f t="shared" si="5"/>
        <v>93</v>
      </c>
      <c r="C98" s="4">
        <v>447</v>
      </c>
      <c r="D98" s="23">
        <f t="shared" si="6"/>
        <v>447.12001094600993</v>
      </c>
      <c r="E98" s="23">
        <f t="shared" si="7"/>
        <v>567.01094600994793</v>
      </c>
      <c r="F98" s="23">
        <f t="shared" si="8"/>
        <v>-120.01094600994793</v>
      </c>
      <c r="G98" s="24">
        <f t="shared" si="9"/>
        <v>14402.627162202636</v>
      </c>
    </row>
    <row r="99" spans="1:7" x14ac:dyDescent="0.25">
      <c r="A99" s="4" t="s">
        <v>147</v>
      </c>
      <c r="B99" s="4">
        <f t="shared" si="5"/>
        <v>94</v>
      </c>
      <c r="C99" s="4">
        <v>386</v>
      </c>
      <c r="D99" s="23">
        <f t="shared" si="6"/>
        <v>386.06112001094601</v>
      </c>
      <c r="E99" s="23">
        <f t="shared" si="7"/>
        <v>447.12001094600993</v>
      </c>
      <c r="F99" s="23">
        <f t="shared" si="8"/>
        <v>-61.120010946009927</v>
      </c>
      <c r="G99" s="24">
        <f t="shared" si="9"/>
        <v>3735.6557380403733</v>
      </c>
    </row>
    <row r="100" spans="1:7" x14ac:dyDescent="0.25">
      <c r="A100" s="4" t="s">
        <v>148</v>
      </c>
      <c r="B100" s="4">
        <f t="shared" si="5"/>
        <v>95</v>
      </c>
      <c r="C100" s="4">
        <v>360</v>
      </c>
      <c r="D100" s="23">
        <f t="shared" si="6"/>
        <v>360.02606112001092</v>
      </c>
      <c r="E100" s="23">
        <f t="shared" si="7"/>
        <v>386.06112001094601</v>
      </c>
      <c r="F100" s="23">
        <f t="shared" si="8"/>
        <v>-26.061120010946013</v>
      </c>
      <c r="G100" s="24">
        <f t="shared" si="9"/>
        <v>679.18197622493074</v>
      </c>
    </row>
    <row r="101" spans="1:7" x14ac:dyDescent="0.25">
      <c r="A101" s="4" t="s">
        <v>149</v>
      </c>
      <c r="B101" s="4">
        <f t="shared" si="5"/>
        <v>96</v>
      </c>
      <c r="C101" s="4">
        <v>428</v>
      </c>
      <c r="D101" s="23">
        <f t="shared" si="6"/>
        <v>427.93202606112004</v>
      </c>
      <c r="E101" s="23">
        <f t="shared" si="7"/>
        <v>360.02606112001092</v>
      </c>
      <c r="F101" s="23">
        <f t="shared" si="8"/>
        <v>67.973938879989078</v>
      </c>
      <c r="G101" s="24">
        <f t="shared" si="9"/>
        <v>4620.4563668604906</v>
      </c>
    </row>
    <row r="102" spans="1:7" x14ac:dyDescent="0.25">
      <c r="A102" s="4" t="s">
        <v>150</v>
      </c>
      <c r="B102" s="4">
        <f t="shared" si="5"/>
        <v>97</v>
      </c>
      <c r="C102" s="4">
        <v>397</v>
      </c>
      <c r="D102" s="23">
        <f t="shared" si="6"/>
        <v>397.03093202606112</v>
      </c>
      <c r="E102" s="23">
        <f t="shared" si="7"/>
        <v>427.93202606112004</v>
      </c>
      <c r="F102" s="23">
        <f t="shared" si="8"/>
        <v>-30.932026061120041</v>
      </c>
      <c r="G102" s="24">
        <f t="shared" si="9"/>
        <v>956.79023624580941</v>
      </c>
    </row>
    <row r="103" spans="1:7" x14ac:dyDescent="0.25">
      <c r="A103" s="4" t="s">
        <v>151</v>
      </c>
      <c r="B103" s="4">
        <f t="shared" si="5"/>
        <v>98</v>
      </c>
      <c r="C103" s="4">
        <v>400</v>
      </c>
      <c r="D103" s="23">
        <f t="shared" si="6"/>
        <v>399.99703093202606</v>
      </c>
      <c r="E103" s="23">
        <f t="shared" si="7"/>
        <v>397.03093202606112</v>
      </c>
      <c r="F103" s="23">
        <f t="shared" si="8"/>
        <v>2.969067973938877</v>
      </c>
      <c r="G103" s="24">
        <f t="shared" si="9"/>
        <v>8.8153646338695086</v>
      </c>
    </row>
    <row r="104" spans="1:7" x14ac:dyDescent="0.25">
      <c r="A104" s="4" t="s">
        <v>152</v>
      </c>
      <c r="B104" s="4">
        <f t="shared" si="5"/>
        <v>99</v>
      </c>
      <c r="C104" s="4">
        <v>498</v>
      </c>
      <c r="D104" s="23">
        <f t="shared" si="6"/>
        <v>497.90199703093202</v>
      </c>
      <c r="E104" s="23">
        <f t="shared" si="7"/>
        <v>399.99703093202606</v>
      </c>
      <c r="F104" s="23">
        <f t="shared" si="8"/>
        <v>98.002969067973936</v>
      </c>
      <c r="G104" s="24">
        <f t="shared" si="9"/>
        <v>9604.5819461382562</v>
      </c>
    </row>
    <row r="105" spans="1:7" x14ac:dyDescent="0.25">
      <c r="A105" s="4" t="s">
        <v>153</v>
      </c>
      <c r="B105" s="4">
        <f t="shared" si="5"/>
        <v>100</v>
      </c>
      <c r="C105" s="4">
        <v>536</v>
      </c>
      <c r="D105" s="23">
        <f t="shared" si="6"/>
        <v>535.96190199703096</v>
      </c>
      <c r="E105" s="23">
        <f t="shared" si="7"/>
        <v>497.90199703093202</v>
      </c>
      <c r="F105" s="23">
        <f t="shared" si="8"/>
        <v>38.098002969067977</v>
      </c>
      <c r="G105" s="24">
        <f t="shared" si="9"/>
        <v>1451.4578302311124</v>
      </c>
    </row>
    <row r="106" spans="1:7" x14ac:dyDescent="0.25">
      <c r="A106" s="4" t="s">
        <v>154</v>
      </c>
      <c r="B106" s="4">
        <f t="shared" si="5"/>
        <v>101</v>
      </c>
      <c r="C106" s="4">
        <v>596</v>
      </c>
      <c r="D106" s="23">
        <f t="shared" si="6"/>
        <v>595.93996190199698</v>
      </c>
      <c r="E106" s="23">
        <f t="shared" si="7"/>
        <v>535.96190199703096</v>
      </c>
      <c r="F106" s="23">
        <f t="shared" si="8"/>
        <v>60.038098002969036</v>
      </c>
      <c r="G106" s="24">
        <f t="shared" si="9"/>
        <v>3604.5732118141145</v>
      </c>
    </row>
    <row r="107" spans="1:7" x14ac:dyDescent="0.25">
      <c r="A107" s="4" t="s">
        <v>155</v>
      </c>
      <c r="B107" s="4">
        <f t="shared" si="5"/>
        <v>102</v>
      </c>
      <c r="C107" s="4">
        <v>591</v>
      </c>
      <c r="D107" s="23">
        <f t="shared" si="6"/>
        <v>591.00493996190198</v>
      </c>
      <c r="E107" s="23">
        <f t="shared" si="7"/>
        <v>595.93996190199698</v>
      </c>
      <c r="F107" s="23">
        <f t="shared" si="8"/>
        <v>-4.9399619019969805</v>
      </c>
      <c r="G107" s="24">
        <f t="shared" si="9"/>
        <v>24.403223593181625</v>
      </c>
    </row>
    <row r="108" spans="1:7" x14ac:dyDescent="0.25">
      <c r="A108" s="4" t="s">
        <v>156</v>
      </c>
      <c r="B108" s="4">
        <f t="shared" si="5"/>
        <v>103</v>
      </c>
      <c r="C108" s="4">
        <v>651</v>
      </c>
      <c r="D108" s="23">
        <f t="shared" si="6"/>
        <v>650.94000493996191</v>
      </c>
      <c r="E108" s="23">
        <f t="shared" si="7"/>
        <v>591.00493996190198</v>
      </c>
      <c r="F108" s="23">
        <f t="shared" si="8"/>
        <v>59.995060038098018</v>
      </c>
      <c r="G108" s="24">
        <f t="shared" si="9"/>
        <v>3599.4072289749856</v>
      </c>
    </row>
    <row r="109" spans="1:7" x14ac:dyDescent="0.25">
      <c r="A109" s="4" t="s">
        <v>157</v>
      </c>
      <c r="B109" s="4">
        <f t="shared" si="5"/>
        <v>104</v>
      </c>
      <c r="C109" s="4">
        <v>654</v>
      </c>
      <c r="D109" s="23">
        <f t="shared" si="6"/>
        <v>653.99694000493992</v>
      </c>
      <c r="E109" s="23">
        <f t="shared" si="7"/>
        <v>650.94000493996191</v>
      </c>
      <c r="F109" s="23">
        <f t="shared" si="8"/>
        <v>3.0599950600380907</v>
      </c>
      <c r="G109" s="24">
        <f t="shared" si="9"/>
        <v>9.363569767457518</v>
      </c>
    </row>
    <row r="110" spans="1:7" x14ac:dyDescent="0.25">
      <c r="A110" s="4" t="s">
        <v>158</v>
      </c>
      <c r="B110" s="4">
        <f t="shared" si="5"/>
        <v>105</v>
      </c>
      <c r="C110" s="4">
        <v>509</v>
      </c>
      <c r="D110" s="23">
        <f t="shared" si="6"/>
        <v>509.14499694000494</v>
      </c>
      <c r="E110" s="23">
        <f t="shared" si="7"/>
        <v>653.99694000493992</v>
      </c>
      <c r="F110" s="23">
        <f t="shared" si="8"/>
        <v>-144.99694000493992</v>
      </c>
      <c r="G110" s="24">
        <f t="shared" si="9"/>
        <v>21024.112610796146</v>
      </c>
    </row>
    <row r="111" spans="1:7" x14ac:dyDescent="0.25">
      <c r="A111" s="4" t="s">
        <v>159</v>
      </c>
      <c r="B111" s="4">
        <f t="shared" si="5"/>
        <v>106</v>
      </c>
      <c r="C111" s="4">
        <v>437</v>
      </c>
      <c r="D111" s="23">
        <f t="shared" si="6"/>
        <v>437.07214499693998</v>
      </c>
      <c r="E111" s="23">
        <f t="shared" si="7"/>
        <v>509.14499694000494</v>
      </c>
      <c r="F111" s="23">
        <f t="shared" si="8"/>
        <v>-72.144996940004944</v>
      </c>
      <c r="G111" s="24">
        <f t="shared" si="9"/>
        <v>5204.9005834733225</v>
      </c>
    </row>
    <row r="112" spans="1:7" x14ac:dyDescent="0.25">
      <c r="A112" s="4" t="s">
        <v>160</v>
      </c>
      <c r="B112" s="4">
        <f t="shared" si="5"/>
        <v>107</v>
      </c>
      <c r="C112" s="4">
        <v>406</v>
      </c>
      <c r="D112" s="23">
        <f t="shared" si="6"/>
        <v>406.03107214499693</v>
      </c>
      <c r="E112" s="23">
        <f t="shared" si="7"/>
        <v>437.07214499693998</v>
      </c>
      <c r="F112" s="23">
        <f t="shared" si="8"/>
        <v>-31.072144996939983</v>
      </c>
      <c r="G112" s="24">
        <f t="shared" si="9"/>
        <v>965.47819471086245</v>
      </c>
    </row>
    <row r="113" spans="1:7" x14ac:dyDescent="0.25">
      <c r="A113" s="4" t="s">
        <v>161</v>
      </c>
      <c r="B113" s="4">
        <f t="shared" si="5"/>
        <v>108</v>
      </c>
      <c r="C113" s="4">
        <v>470</v>
      </c>
      <c r="D113" s="23">
        <f t="shared" si="6"/>
        <v>469.93603107214494</v>
      </c>
      <c r="E113" s="23">
        <f t="shared" si="7"/>
        <v>406.03107214499693</v>
      </c>
      <c r="F113" s="23">
        <f t="shared" si="8"/>
        <v>63.968927855003074</v>
      </c>
      <c r="G113" s="24">
        <f t="shared" si="9"/>
        <v>4092.0237309185882</v>
      </c>
    </row>
    <row r="114" spans="1:7" x14ac:dyDescent="0.25">
      <c r="A114" s="4" t="s">
        <v>162</v>
      </c>
      <c r="B114" s="4">
        <f t="shared" si="5"/>
        <v>109</v>
      </c>
      <c r="C114" s="4">
        <v>428</v>
      </c>
      <c r="D114" s="23">
        <f t="shared" si="6"/>
        <v>428.04193603107217</v>
      </c>
      <c r="E114" s="23">
        <f t="shared" si="7"/>
        <v>469.93603107214494</v>
      </c>
      <c r="F114" s="23">
        <f t="shared" si="8"/>
        <v>-41.936031072144942</v>
      </c>
      <c r="G114" s="24">
        <f t="shared" si="9"/>
        <v>1758.630702083906</v>
      </c>
    </row>
    <row r="115" spans="1:7" x14ac:dyDescent="0.25">
      <c r="A115" s="4" t="s">
        <v>163</v>
      </c>
      <c r="B115" s="4">
        <f t="shared" si="5"/>
        <v>110</v>
      </c>
      <c r="C115" s="4">
        <v>423</v>
      </c>
      <c r="D115" s="23">
        <f t="shared" si="6"/>
        <v>423.00504193603109</v>
      </c>
      <c r="E115" s="23">
        <f t="shared" si="7"/>
        <v>428.04193603107217</v>
      </c>
      <c r="F115" s="23">
        <f t="shared" si="8"/>
        <v>-5.0419360310721686</v>
      </c>
      <c r="G115" s="24">
        <f t="shared" si="9"/>
        <v>25.421118941423771</v>
      </c>
    </row>
    <row r="116" spans="1:7" x14ac:dyDescent="0.25">
      <c r="A116" s="4" t="s">
        <v>164</v>
      </c>
      <c r="B116" s="4">
        <f t="shared" si="5"/>
        <v>111</v>
      </c>
      <c r="C116" s="4">
        <v>507</v>
      </c>
      <c r="D116" s="23">
        <f t="shared" si="6"/>
        <v>506.91600504193605</v>
      </c>
      <c r="E116" s="23">
        <f t="shared" si="7"/>
        <v>423.00504193603109</v>
      </c>
      <c r="F116" s="23">
        <f t="shared" si="8"/>
        <v>83.994958063968909</v>
      </c>
      <c r="G116" s="24">
        <f t="shared" si="9"/>
        <v>7055.1529801678953</v>
      </c>
    </row>
    <row r="117" spans="1:7" x14ac:dyDescent="0.25">
      <c r="A117" s="4" t="s">
        <v>165</v>
      </c>
      <c r="B117" s="4">
        <f t="shared" si="5"/>
        <v>112</v>
      </c>
      <c r="C117" s="4">
        <v>536</v>
      </c>
      <c r="D117" s="23">
        <f t="shared" si="6"/>
        <v>535.970916005042</v>
      </c>
      <c r="E117" s="23">
        <f t="shared" si="7"/>
        <v>506.91600504193605</v>
      </c>
      <c r="F117" s="23">
        <f t="shared" si="8"/>
        <v>29.083994958063954</v>
      </c>
      <c r="G117" s="24">
        <f t="shared" si="9"/>
        <v>845.87876272068945</v>
      </c>
    </row>
    <row r="118" spans="1:7" x14ac:dyDescent="0.25">
      <c r="A118" s="4" t="s">
        <v>166</v>
      </c>
      <c r="B118" s="4">
        <f t="shared" si="5"/>
        <v>113</v>
      </c>
      <c r="C118" s="4">
        <v>610</v>
      </c>
      <c r="D118" s="23">
        <f t="shared" si="6"/>
        <v>609.92597091600499</v>
      </c>
      <c r="E118" s="23">
        <f t="shared" si="7"/>
        <v>535.970916005042</v>
      </c>
      <c r="F118" s="23">
        <f t="shared" si="8"/>
        <v>74.029083994958</v>
      </c>
      <c r="G118" s="24">
        <f t="shared" si="9"/>
        <v>5480.3052771325465</v>
      </c>
    </row>
    <row r="119" spans="1:7" x14ac:dyDescent="0.25">
      <c r="A119" s="4" t="s">
        <v>167</v>
      </c>
      <c r="B119" s="4">
        <f t="shared" si="5"/>
        <v>114</v>
      </c>
      <c r="C119" s="4">
        <v>609</v>
      </c>
      <c r="D119" s="23">
        <f t="shared" si="6"/>
        <v>609.000925970916</v>
      </c>
      <c r="E119" s="23">
        <f t="shared" si="7"/>
        <v>609.92597091600499</v>
      </c>
      <c r="F119" s="23">
        <f t="shared" si="8"/>
        <v>-0.92597091600498516</v>
      </c>
      <c r="G119" s="24">
        <f t="shared" si="9"/>
        <v>0.85742213728711125</v>
      </c>
    </row>
    <row r="120" spans="1:7" x14ac:dyDescent="0.25">
      <c r="A120" s="4" t="s">
        <v>168</v>
      </c>
      <c r="B120" s="4">
        <f t="shared" si="5"/>
        <v>115</v>
      </c>
      <c r="C120" s="4">
        <v>687</v>
      </c>
      <c r="D120" s="23">
        <f t="shared" si="6"/>
        <v>686.92200092597091</v>
      </c>
      <c r="E120" s="23">
        <f t="shared" si="7"/>
        <v>609.000925970916</v>
      </c>
      <c r="F120" s="23">
        <f t="shared" si="8"/>
        <v>77.999074029083999</v>
      </c>
      <c r="G120" s="24">
        <f t="shared" si="9"/>
        <v>6083.855549394526</v>
      </c>
    </row>
    <row r="121" spans="1:7" x14ac:dyDescent="0.25">
      <c r="A121" s="4" t="s">
        <v>169</v>
      </c>
      <c r="B121" s="4">
        <f t="shared" si="5"/>
        <v>116</v>
      </c>
      <c r="C121" s="4">
        <v>707</v>
      </c>
      <c r="D121" s="23">
        <f t="shared" si="6"/>
        <v>706.97992200092597</v>
      </c>
      <c r="E121" s="23">
        <f t="shared" si="7"/>
        <v>686.92200092597091</v>
      </c>
      <c r="F121" s="23">
        <f t="shared" si="8"/>
        <v>20.077999074029094</v>
      </c>
      <c r="G121" s="24">
        <f t="shared" si="9"/>
        <v>403.12604681671314</v>
      </c>
    </row>
    <row r="122" spans="1:7" x14ac:dyDescent="0.25">
      <c r="A122" s="4" t="s">
        <v>170</v>
      </c>
      <c r="B122" s="4">
        <f t="shared" si="5"/>
        <v>117</v>
      </c>
      <c r="C122" s="4">
        <v>509</v>
      </c>
      <c r="D122" s="23">
        <f t="shared" si="6"/>
        <v>509.19797992200091</v>
      </c>
      <c r="E122" s="23">
        <f t="shared" si="7"/>
        <v>706.97992200092597</v>
      </c>
      <c r="F122" s="23">
        <f t="shared" si="8"/>
        <v>-197.97992200092597</v>
      </c>
      <c r="G122" s="24">
        <f t="shared" si="9"/>
        <v>39196.049515492727</v>
      </c>
    </row>
    <row r="123" spans="1:7" x14ac:dyDescent="0.25">
      <c r="A123" s="4" t="s">
        <v>171</v>
      </c>
      <c r="B123" s="4">
        <f t="shared" si="5"/>
        <v>118</v>
      </c>
      <c r="C123" s="4">
        <v>452</v>
      </c>
      <c r="D123" s="23">
        <f t="shared" si="6"/>
        <v>452.05719797992202</v>
      </c>
      <c r="E123" s="23">
        <f t="shared" si="7"/>
        <v>509.19797992200091</v>
      </c>
      <c r="F123" s="23">
        <f t="shared" si="8"/>
        <v>-57.197979922000911</v>
      </c>
      <c r="G123" s="24">
        <f t="shared" si="9"/>
        <v>3271.6089071576193</v>
      </c>
    </row>
    <row r="124" spans="1:7" x14ac:dyDescent="0.25">
      <c r="A124" s="4" t="s">
        <v>172</v>
      </c>
      <c r="B124" s="4">
        <f t="shared" si="5"/>
        <v>119</v>
      </c>
      <c r="C124" s="4">
        <v>412</v>
      </c>
      <c r="D124" s="23">
        <f t="shared" si="6"/>
        <v>412.04005719797993</v>
      </c>
      <c r="E124" s="23">
        <f t="shared" si="7"/>
        <v>452.05719797992202</v>
      </c>
      <c r="F124" s="23">
        <f t="shared" si="8"/>
        <v>-40.057197979922023</v>
      </c>
      <c r="G124" s="24">
        <f t="shared" si="9"/>
        <v>1604.579110002669</v>
      </c>
    </row>
    <row r="125" spans="1:7" x14ac:dyDescent="0.25">
      <c r="A125" s="4" t="s">
        <v>173</v>
      </c>
      <c r="B125" s="4">
        <f t="shared" si="5"/>
        <v>120</v>
      </c>
      <c r="C125" s="4">
        <v>472</v>
      </c>
      <c r="D125" s="23">
        <f t="shared" si="6"/>
        <v>471.94004005719802</v>
      </c>
      <c r="E125" s="23">
        <f t="shared" si="7"/>
        <v>412.04005719797993</v>
      </c>
      <c r="F125" s="23">
        <f t="shared" si="8"/>
        <v>59.959942802020066</v>
      </c>
      <c r="G125" s="24">
        <f t="shared" si="9"/>
        <v>3595.1947408215178</v>
      </c>
    </row>
    <row r="126" spans="1:7" x14ac:dyDescent="0.25">
      <c r="A126" s="4" t="s">
        <v>174</v>
      </c>
      <c r="B126" s="4">
        <f t="shared" si="5"/>
        <v>121</v>
      </c>
      <c r="C126" s="4">
        <v>454</v>
      </c>
      <c r="D126" s="23">
        <f t="shared" si="6"/>
        <v>454.01794004005717</v>
      </c>
      <c r="E126" s="23">
        <f t="shared" si="7"/>
        <v>471.94004005719802</v>
      </c>
      <c r="F126" s="23">
        <f t="shared" si="8"/>
        <v>-17.940040057198019</v>
      </c>
      <c r="G126" s="24">
        <f t="shared" si="9"/>
        <v>321.84503725386946</v>
      </c>
    </row>
    <row r="127" spans="1:7" x14ac:dyDescent="0.25">
      <c r="A127" s="4" t="s">
        <v>175</v>
      </c>
      <c r="B127" s="4">
        <f t="shared" si="5"/>
        <v>122</v>
      </c>
      <c r="C127" s="4">
        <v>455</v>
      </c>
      <c r="D127" s="23">
        <f t="shared" si="6"/>
        <v>454.99901794004006</v>
      </c>
      <c r="E127" s="23">
        <f t="shared" si="7"/>
        <v>454.01794004005717</v>
      </c>
      <c r="F127" s="23">
        <f t="shared" si="8"/>
        <v>0.98205995994283057</v>
      </c>
      <c r="G127" s="24">
        <f t="shared" si="9"/>
        <v>0.964441764922914</v>
      </c>
    </row>
    <row r="128" spans="1:7" x14ac:dyDescent="0.25">
      <c r="A128" s="4" t="s">
        <v>176</v>
      </c>
      <c r="B128" s="4">
        <f t="shared" si="5"/>
        <v>123</v>
      </c>
      <c r="C128" s="4">
        <v>568</v>
      </c>
      <c r="D128" s="23">
        <f t="shared" si="6"/>
        <v>567.88699901794007</v>
      </c>
      <c r="E128" s="23">
        <f t="shared" si="7"/>
        <v>454.99901794004006</v>
      </c>
      <c r="F128" s="23">
        <f t="shared" si="8"/>
        <v>113.00098205995994</v>
      </c>
      <c r="G128" s="24">
        <f t="shared" si="9"/>
        <v>12769.221946515388</v>
      </c>
    </row>
    <row r="129" spans="1:7" x14ac:dyDescent="0.25">
      <c r="A129" s="4" t="s">
        <v>177</v>
      </c>
      <c r="B129" s="4">
        <f t="shared" si="5"/>
        <v>124</v>
      </c>
      <c r="C129" s="4">
        <v>610</v>
      </c>
      <c r="D129" s="23">
        <f t="shared" si="6"/>
        <v>609.95788699901789</v>
      </c>
      <c r="E129" s="23">
        <f t="shared" si="7"/>
        <v>567.88699901794007</v>
      </c>
      <c r="F129" s="23">
        <f t="shared" si="8"/>
        <v>42.11300098205993</v>
      </c>
      <c r="G129" s="24">
        <f t="shared" si="9"/>
        <v>1773.5048517149805</v>
      </c>
    </row>
    <row r="130" spans="1:7" x14ac:dyDescent="0.25">
      <c r="A130" s="4" t="s">
        <v>178</v>
      </c>
      <c r="B130" s="4">
        <f t="shared" si="5"/>
        <v>125</v>
      </c>
      <c r="C130" s="4">
        <v>706</v>
      </c>
      <c r="D130" s="23">
        <f t="shared" si="6"/>
        <v>705.90395788699902</v>
      </c>
      <c r="E130" s="23">
        <f t="shared" si="7"/>
        <v>609.95788699901789</v>
      </c>
      <c r="F130" s="23">
        <f t="shared" si="8"/>
        <v>96.042113000982113</v>
      </c>
      <c r="G130" s="24">
        <f t="shared" si="9"/>
        <v>9224.087469693417</v>
      </c>
    </row>
    <row r="131" spans="1:7" x14ac:dyDescent="0.25">
      <c r="A131" s="4" t="s">
        <v>179</v>
      </c>
      <c r="B131" s="4">
        <f t="shared" si="5"/>
        <v>126</v>
      </c>
      <c r="C131" s="4">
        <v>661</v>
      </c>
      <c r="D131" s="23">
        <f t="shared" si="6"/>
        <v>661.04490395788707</v>
      </c>
      <c r="E131" s="23">
        <f t="shared" si="7"/>
        <v>705.90395788699902</v>
      </c>
      <c r="F131" s="23">
        <f t="shared" si="8"/>
        <v>-44.903957886999024</v>
      </c>
      <c r="G131" s="24">
        <f t="shared" si="9"/>
        <v>2016.3654339173818</v>
      </c>
    </row>
    <row r="132" spans="1:7" x14ac:dyDescent="0.25">
      <c r="A132" s="4" t="s">
        <v>180</v>
      </c>
      <c r="B132" s="4">
        <f t="shared" si="5"/>
        <v>127</v>
      </c>
      <c r="C132" s="4">
        <v>767</v>
      </c>
      <c r="D132" s="23">
        <f t="shared" si="6"/>
        <v>766.89404490395782</v>
      </c>
      <c r="E132" s="23">
        <f t="shared" si="7"/>
        <v>661.04490395788707</v>
      </c>
      <c r="F132" s="23">
        <f t="shared" si="8"/>
        <v>105.95509604211293</v>
      </c>
      <c r="G132" s="24">
        <f t="shared" si="9"/>
        <v>11226.482377293374</v>
      </c>
    </row>
    <row r="133" spans="1:7" x14ac:dyDescent="0.25">
      <c r="A133" s="4" t="s">
        <v>181</v>
      </c>
      <c r="B133" s="4">
        <f t="shared" si="5"/>
        <v>128</v>
      </c>
      <c r="C133" s="4">
        <v>783</v>
      </c>
      <c r="D133" s="23">
        <f t="shared" si="6"/>
        <v>782.98389404490399</v>
      </c>
      <c r="E133" s="23">
        <f t="shared" si="7"/>
        <v>766.89404490395782</v>
      </c>
      <c r="F133" s="23">
        <f t="shared" si="8"/>
        <v>16.10595509604218</v>
      </c>
      <c r="G133" s="24">
        <f t="shared" si="9"/>
        <v>259.40178955572708</v>
      </c>
    </row>
    <row r="134" spans="1:7" x14ac:dyDescent="0.25">
      <c r="A134" s="4" t="s">
        <v>182</v>
      </c>
      <c r="B134" s="4">
        <f t="shared" si="5"/>
        <v>129</v>
      </c>
      <c r="C134" s="4">
        <v>583</v>
      </c>
      <c r="D134" s="23">
        <f t="shared" si="6"/>
        <v>583.19998389404498</v>
      </c>
      <c r="E134" s="23">
        <f t="shared" si="7"/>
        <v>782.98389404490399</v>
      </c>
      <c r="F134" s="23">
        <f t="shared" si="8"/>
        <v>-199.98389404490399</v>
      </c>
      <c r="G134" s="24">
        <f t="shared" si="9"/>
        <v>39993.557877363382</v>
      </c>
    </row>
    <row r="135" spans="1:7" x14ac:dyDescent="0.25">
      <c r="A135" s="4" t="s">
        <v>183</v>
      </c>
      <c r="B135" s="4">
        <f t="shared" ref="B135:B149" si="10">B134+1</f>
        <v>130</v>
      </c>
      <c r="C135" s="4">
        <v>513</v>
      </c>
      <c r="D135" s="23">
        <f t="shared" ref="D135:D149" si="11">$C$2*C135+(1-$C$2)*D134</f>
        <v>513.07019998389399</v>
      </c>
      <c r="E135" s="23">
        <f t="shared" ref="E135:E149" si="12">D134</f>
        <v>583.19998389404498</v>
      </c>
      <c r="F135" s="23">
        <f t="shared" ref="F135:F149" si="13">C135-E135</f>
        <v>-70.199983894044976</v>
      </c>
      <c r="G135" s="24">
        <f t="shared" ref="G135:G149" si="14">F135*F135</f>
        <v>4928.0377387241742</v>
      </c>
    </row>
    <row r="136" spans="1:7" x14ac:dyDescent="0.25">
      <c r="A136" s="4" t="s">
        <v>184</v>
      </c>
      <c r="B136" s="4">
        <f t="shared" si="10"/>
        <v>131</v>
      </c>
      <c r="C136" s="4">
        <v>481</v>
      </c>
      <c r="D136" s="23">
        <f t="shared" si="11"/>
        <v>481.03207019998388</v>
      </c>
      <c r="E136" s="23">
        <f t="shared" si="12"/>
        <v>513.07019998389399</v>
      </c>
      <c r="F136" s="23">
        <f t="shared" si="13"/>
        <v>-32.070199983893986</v>
      </c>
      <c r="G136" s="24">
        <f t="shared" si="14"/>
        <v>1028.4977270069537</v>
      </c>
    </row>
    <row r="137" spans="1:7" x14ac:dyDescent="0.25">
      <c r="A137" s="4" t="s">
        <v>185</v>
      </c>
      <c r="B137" s="4">
        <f t="shared" si="10"/>
        <v>132</v>
      </c>
      <c r="C137" s="4">
        <v>567</v>
      </c>
      <c r="D137" s="23">
        <f t="shared" si="11"/>
        <v>566.91403207019994</v>
      </c>
      <c r="E137" s="23">
        <f t="shared" si="12"/>
        <v>481.03207019998388</v>
      </c>
      <c r="F137" s="23">
        <f t="shared" si="13"/>
        <v>85.967929800016122</v>
      </c>
      <c r="G137" s="24">
        <f t="shared" si="14"/>
        <v>7390.4849541004996</v>
      </c>
    </row>
    <row r="138" spans="1:7" x14ac:dyDescent="0.25">
      <c r="A138" s="4" t="s">
        <v>186</v>
      </c>
      <c r="B138" s="4">
        <f t="shared" si="10"/>
        <v>133</v>
      </c>
      <c r="C138" s="4">
        <v>525</v>
      </c>
      <c r="D138" s="23">
        <f t="shared" si="11"/>
        <v>525.04191403207017</v>
      </c>
      <c r="E138" s="23">
        <f t="shared" si="12"/>
        <v>566.91403207019994</v>
      </c>
      <c r="F138" s="23">
        <f t="shared" si="13"/>
        <v>-41.914032070199937</v>
      </c>
      <c r="G138" s="24">
        <f t="shared" si="14"/>
        <v>1756.7860843817489</v>
      </c>
    </row>
    <row r="139" spans="1:7" x14ac:dyDescent="0.25">
      <c r="A139" s="4" t="s">
        <v>187</v>
      </c>
      <c r="B139" s="4">
        <f t="shared" si="10"/>
        <v>134</v>
      </c>
      <c r="C139" s="4">
        <v>520</v>
      </c>
      <c r="D139" s="23">
        <f t="shared" si="11"/>
        <v>520.00504191403206</v>
      </c>
      <c r="E139" s="23">
        <f t="shared" si="12"/>
        <v>525.04191403207017</v>
      </c>
      <c r="F139" s="23">
        <f t="shared" si="13"/>
        <v>-5.0419140320701672</v>
      </c>
      <c r="G139" s="24">
        <f t="shared" si="14"/>
        <v>25.42089710678605</v>
      </c>
    </row>
    <row r="140" spans="1:7" x14ac:dyDescent="0.25">
      <c r="A140" s="4" t="s">
        <v>188</v>
      </c>
      <c r="B140" s="4">
        <f t="shared" si="10"/>
        <v>135</v>
      </c>
      <c r="C140" s="4">
        <v>587</v>
      </c>
      <c r="D140" s="23">
        <f t="shared" si="11"/>
        <v>586.93300504191404</v>
      </c>
      <c r="E140" s="23">
        <f t="shared" si="12"/>
        <v>520.00504191403206</v>
      </c>
      <c r="F140" s="23">
        <f t="shared" si="13"/>
        <v>66.994958085967937</v>
      </c>
      <c r="G140" s="24">
        <f t="shared" si="14"/>
        <v>4488.3244089406007</v>
      </c>
    </row>
    <row r="141" spans="1:7" x14ac:dyDescent="0.25">
      <c r="A141" s="4" t="s">
        <v>189</v>
      </c>
      <c r="B141" s="4">
        <f t="shared" si="10"/>
        <v>136</v>
      </c>
      <c r="C141" s="4">
        <v>710</v>
      </c>
      <c r="D141" s="23">
        <f t="shared" si="11"/>
        <v>709.87693300504191</v>
      </c>
      <c r="E141" s="23">
        <f t="shared" si="12"/>
        <v>586.93300504191404</v>
      </c>
      <c r="F141" s="23">
        <f t="shared" si="13"/>
        <v>123.06699495808596</v>
      </c>
      <c r="G141" s="24">
        <f t="shared" si="14"/>
        <v>15145.485248013554</v>
      </c>
    </row>
    <row r="142" spans="1:7" x14ac:dyDescent="0.25">
      <c r="A142" s="4" t="s">
        <v>190</v>
      </c>
      <c r="B142" s="4">
        <f t="shared" si="10"/>
        <v>137</v>
      </c>
      <c r="C142" s="4">
        <v>793</v>
      </c>
      <c r="D142" s="23">
        <f t="shared" si="11"/>
        <v>792.91687693300503</v>
      </c>
      <c r="E142" s="23">
        <f t="shared" si="12"/>
        <v>709.87693300504191</v>
      </c>
      <c r="F142" s="23">
        <f t="shared" si="13"/>
        <v>83.123066994958094</v>
      </c>
      <c r="G142" s="24">
        <f t="shared" si="14"/>
        <v>6909.4442666482919</v>
      </c>
    </row>
    <row r="143" spans="1:7" x14ac:dyDescent="0.25">
      <c r="A143" s="4" t="s">
        <v>191</v>
      </c>
      <c r="B143" s="4">
        <f t="shared" si="10"/>
        <v>138</v>
      </c>
      <c r="C143" s="4">
        <v>749</v>
      </c>
      <c r="D143" s="23">
        <f t="shared" si="11"/>
        <v>749.04391687693294</v>
      </c>
      <c r="E143" s="23">
        <f t="shared" si="12"/>
        <v>792.91687693300503</v>
      </c>
      <c r="F143" s="23">
        <f t="shared" si="13"/>
        <v>-43.916876933005028</v>
      </c>
      <c r="G143" s="24">
        <f t="shared" si="14"/>
        <v>1928.6920795487092</v>
      </c>
    </row>
    <row r="144" spans="1:7" x14ac:dyDescent="0.25">
      <c r="A144" s="4" t="s">
        <v>192</v>
      </c>
      <c r="B144" s="4">
        <f t="shared" si="10"/>
        <v>139</v>
      </c>
      <c r="C144" s="4">
        <v>871</v>
      </c>
      <c r="D144" s="23">
        <f t="shared" si="11"/>
        <v>870.878043916877</v>
      </c>
      <c r="E144" s="23">
        <f t="shared" si="12"/>
        <v>749.04391687693294</v>
      </c>
      <c r="F144" s="23">
        <f t="shared" si="13"/>
        <v>121.95608312306706</v>
      </c>
      <c r="G144" s="24">
        <f t="shared" si="14"/>
        <v>14873.286210720442</v>
      </c>
    </row>
    <row r="145" spans="1:7" x14ac:dyDescent="0.25">
      <c r="A145" s="4" t="s">
        <v>193</v>
      </c>
      <c r="B145" s="4">
        <f t="shared" si="10"/>
        <v>140</v>
      </c>
      <c r="C145" s="4">
        <v>848</v>
      </c>
      <c r="D145" s="23">
        <f t="shared" si="11"/>
        <v>848.02287804391688</v>
      </c>
      <c r="E145" s="23">
        <f t="shared" si="12"/>
        <v>870.878043916877</v>
      </c>
      <c r="F145" s="23">
        <f t="shared" si="13"/>
        <v>-22.878043916877004</v>
      </c>
      <c r="G145" s="24">
        <f t="shared" si="14"/>
        <v>523.40489346255288</v>
      </c>
    </row>
    <row r="146" spans="1:7" x14ac:dyDescent="0.25">
      <c r="A146" s="4" t="s">
        <v>194</v>
      </c>
      <c r="B146" s="4">
        <f t="shared" si="10"/>
        <v>141</v>
      </c>
      <c r="C146" s="4">
        <v>640</v>
      </c>
      <c r="D146" s="23">
        <f t="shared" si="11"/>
        <v>640.20802287804395</v>
      </c>
      <c r="E146" s="23">
        <f t="shared" si="12"/>
        <v>848.02287804391688</v>
      </c>
      <c r="F146" s="23">
        <f t="shared" si="13"/>
        <v>-208.02287804391688</v>
      </c>
      <c r="G146" s="24">
        <f t="shared" si="14"/>
        <v>43273.517789674312</v>
      </c>
    </row>
    <row r="147" spans="1:7" x14ac:dyDescent="0.25">
      <c r="A147" s="4" t="s">
        <v>195</v>
      </c>
      <c r="B147" s="4">
        <f t="shared" si="10"/>
        <v>142</v>
      </c>
      <c r="C147" s="4">
        <v>581</v>
      </c>
      <c r="D147" s="23">
        <f t="shared" si="11"/>
        <v>581.05920802287801</v>
      </c>
      <c r="E147" s="23">
        <f t="shared" si="12"/>
        <v>640.20802287804395</v>
      </c>
      <c r="F147" s="23">
        <f t="shared" si="13"/>
        <v>-59.208022878043948</v>
      </c>
      <c r="G147" s="24">
        <f t="shared" si="14"/>
        <v>3505.5899731269756</v>
      </c>
    </row>
    <row r="148" spans="1:7" x14ac:dyDescent="0.25">
      <c r="A148" s="4" t="s">
        <v>196</v>
      </c>
      <c r="B148" s="4">
        <f t="shared" si="10"/>
        <v>143</v>
      </c>
      <c r="C148" s="4">
        <v>519</v>
      </c>
      <c r="D148" s="23">
        <f t="shared" si="11"/>
        <v>519.0620592080229</v>
      </c>
      <c r="E148" s="23">
        <f t="shared" si="12"/>
        <v>581.05920802287801</v>
      </c>
      <c r="F148" s="23">
        <f t="shared" si="13"/>
        <v>-62.059208022878011</v>
      </c>
      <c r="G148" s="24">
        <f t="shared" si="14"/>
        <v>3851.3453004268463</v>
      </c>
    </row>
    <row r="149" spans="1:7" x14ac:dyDescent="0.25">
      <c r="A149" s="4" t="s">
        <v>197</v>
      </c>
      <c r="B149" s="4">
        <f t="shared" si="10"/>
        <v>144</v>
      </c>
      <c r="C149" s="4">
        <v>605</v>
      </c>
      <c r="D149" s="23">
        <f t="shared" si="11"/>
        <v>604.91406205920805</v>
      </c>
      <c r="E149" s="23">
        <f t="shared" si="12"/>
        <v>519.0620592080229</v>
      </c>
      <c r="F149" s="23">
        <f t="shared" si="13"/>
        <v>85.937940791977098</v>
      </c>
      <c r="G149" s="24">
        <f t="shared" si="14"/>
        <v>7385.329667565361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B9F5-77F1-4A70-87AF-7FD6C3B1F44F}">
  <dimension ref="A1:I18"/>
  <sheetViews>
    <sheetView workbookViewId="0">
      <selection activeCell="I18" sqref="A1:I18"/>
    </sheetView>
  </sheetViews>
  <sheetFormatPr defaultRowHeight="15" x14ac:dyDescent="0.25"/>
  <cols>
    <col min="1" max="9" width="14.140625" customWidth="1"/>
  </cols>
  <sheetData>
    <row r="1" spans="1:9" x14ac:dyDescent="0.25">
      <c r="A1" t="s">
        <v>13</v>
      </c>
    </row>
    <row r="2" spans="1:9" ht="15.75" thickBot="1" x14ac:dyDescent="0.3"/>
    <row r="3" spans="1:9" x14ac:dyDescent="0.25">
      <c r="A3" s="15" t="s">
        <v>14</v>
      </c>
      <c r="B3" s="15"/>
    </row>
    <row r="4" spans="1:9" x14ac:dyDescent="0.25">
      <c r="A4" s="12" t="s">
        <v>15</v>
      </c>
      <c r="B4" s="12">
        <v>0.80433641413420032</v>
      </c>
    </row>
    <row r="5" spans="1:9" x14ac:dyDescent="0.25">
      <c r="A5" s="12" t="s">
        <v>16</v>
      </c>
      <c r="B5" s="12">
        <v>0.64695706710226386</v>
      </c>
    </row>
    <row r="6" spans="1:9" x14ac:dyDescent="0.25">
      <c r="A6" s="12" t="s">
        <v>17</v>
      </c>
      <c r="B6" s="12">
        <v>0.64191359663229619</v>
      </c>
    </row>
    <row r="7" spans="1:9" x14ac:dyDescent="0.25">
      <c r="A7" s="12" t="s">
        <v>18</v>
      </c>
      <c r="B7" s="12">
        <v>42.53507168849648</v>
      </c>
    </row>
    <row r="8" spans="1:9" ht="15.75" thickBot="1" x14ac:dyDescent="0.3">
      <c r="A8" s="13" t="s">
        <v>19</v>
      </c>
      <c r="B8" s="13">
        <v>72</v>
      </c>
    </row>
    <row r="10" spans="1:9" ht="15.75" thickBot="1" x14ac:dyDescent="0.3">
      <c r="A10" t="s">
        <v>20</v>
      </c>
    </row>
    <row r="11" spans="1:9" x14ac:dyDescent="0.2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25">
      <c r="A12" s="12" t="s">
        <v>21</v>
      </c>
      <c r="B12" s="12">
        <v>1</v>
      </c>
      <c r="C12" s="12">
        <v>232081.39012959044</v>
      </c>
      <c r="D12" s="12">
        <v>232081.39012959044</v>
      </c>
      <c r="E12" s="12">
        <v>128.27616835563873</v>
      </c>
      <c r="F12" s="12">
        <v>1.7503799819203019E-17</v>
      </c>
    </row>
    <row r="13" spans="1:9" x14ac:dyDescent="0.25">
      <c r="A13" s="12" t="s">
        <v>22</v>
      </c>
      <c r="B13" s="12">
        <v>70</v>
      </c>
      <c r="C13" s="12">
        <v>126646.26264818743</v>
      </c>
      <c r="D13" s="12">
        <v>1809.2323235455347</v>
      </c>
      <c r="E13" s="12"/>
      <c r="F13" s="12"/>
    </row>
    <row r="14" spans="1:9" ht="15.75" thickBot="1" x14ac:dyDescent="0.3">
      <c r="A14" s="13" t="s">
        <v>23</v>
      </c>
      <c r="B14" s="13">
        <v>71</v>
      </c>
      <c r="C14" s="13">
        <v>358727.65277777787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25">
      <c r="A17" s="12" t="s">
        <v>24</v>
      </c>
      <c r="B17" s="12">
        <v>154.6075899843506</v>
      </c>
      <c r="C17" s="12">
        <v>10.130963378695943</v>
      </c>
      <c r="D17" s="12">
        <v>15.26089713338315</v>
      </c>
      <c r="E17" s="12">
        <v>5.8387475463034192E-24</v>
      </c>
      <c r="F17" s="12">
        <v>134.40202064388461</v>
      </c>
      <c r="G17" s="12">
        <v>174.81315932481658</v>
      </c>
      <c r="H17" s="12">
        <v>134.40202064388461</v>
      </c>
      <c r="I17" s="12">
        <v>174.81315932481658</v>
      </c>
    </row>
    <row r="18" spans="1:9" ht="15.75" thickBot="1" x14ac:dyDescent="0.3">
      <c r="A18" s="13" t="s">
        <v>37</v>
      </c>
      <c r="B18" s="13">
        <v>2.7318316290436675</v>
      </c>
      <c r="C18" s="13">
        <v>0.24120201939438859</v>
      </c>
      <c r="D18" s="13">
        <v>11.325906955102473</v>
      </c>
      <c r="E18" s="13">
        <v>1.7503799819203648E-17</v>
      </c>
      <c r="F18" s="13">
        <v>2.2507693701293459</v>
      </c>
      <c r="G18" s="13">
        <v>3.2128938879579891</v>
      </c>
      <c r="H18" s="13">
        <v>2.2507693701293459</v>
      </c>
      <c r="I18" s="13">
        <v>3.2128938879579891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49"/>
  <sheetViews>
    <sheetView showGridLines="0" zoomScale="90" zoomScaleNormal="90" workbookViewId="0">
      <selection activeCell="E6" sqref="E6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5.42578125" bestFit="1" customWidth="1"/>
    <col min="5" max="5" width="15.42578125" customWidth="1"/>
    <col min="6" max="6" width="27.5703125" bestFit="1" customWidth="1"/>
    <col min="7" max="7" width="15.42578125" bestFit="1" customWidth="1"/>
    <col min="8" max="8" width="13.140625" style="17" bestFit="1" customWidth="1"/>
    <col min="9" max="9" width="3.7109375" customWidth="1"/>
  </cols>
  <sheetData>
    <row r="1" spans="1:20" x14ac:dyDescent="0.25">
      <c r="B1" s="6" t="s">
        <v>1</v>
      </c>
      <c r="C1" s="6" t="s">
        <v>2</v>
      </c>
      <c r="D1" s="6" t="s">
        <v>38</v>
      </c>
      <c r="E1" s="6" t="s">
        <v>3</v>
      </c>
      <c r="F1" s="6" t="s">
        <v>4</v>
      </c>
      <c r="G1" s="6" t="s">
        <v>5</v>
      </c>
      <c r="J1" s="28" t="s">
        <v>48</v>
      </c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20" x14ac:dyDescent="0.25">
      <c r="B2" s="7">
        <v>144</v>
      </c>
      <c r="C2" s="7">
        <v>0.6</v>
      </c>
      <c r="D2" s="7">
        <v>0.999</v>
      </c>
      <c r="E2" s="7">
        <f>SUM(H6:H149)</f>
        <v>463806.84396361822</v>
      </c>
      <c r="F2" s="7">
        <f>E2/(B2-2)</f>
        <v>3266.2453800254802</v>
      </c>
      <c r="G2" s="7">
        <f>SQRT(F2)</f>
        <v>57.151075055728221</v>
      </c>
      <c r="J2" s="27" t="s">
        <v>46</v>
      </c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x14ac:dyDescent="0.25">
      <c r="J3" s="27" t="s">
        <v>198</v>
      </c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x14ac:dyDescent="0.25">
      <c r="A4" s="3" t="s">
        <v>0</v>
      </c>
      <c r="B4" s="3" t="s">
        <v>11</v>
      </c>
      <c r="C4" s="3" t="s">
        <v>199</v>
      </c>
      <c r="D4" s="3" t="s">
        <v>9</v>
      </c>
      <c r="E4" s="3" t="s">
        <v>10</v>
      </c>
      <c r="F4" s="3" t="s">
        <v>6</v>
      </c>
      <c r="G4" s="3" t="s">
        <v>7</v>
      </c>
      <c r="H4" s="32" t="s">
        <v>8</v>
      </c>
      <c r="J4" s="27" t="s">
        <v>47</v>
      </c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s="2"/>
      <c r="B5" s="2">
        <v>0</v>
      </c>
      <c r="C5" s="2"/>
      <c r="D5" s="24">
        <v>154.6075899843506</v>
      </c>
      <c r="E5" s="24">
        <v>2.7318316290436675</v>
      </c>
      <c r="F5" s="24"/>
      <c r="G5" s="24"/>
      <c r="H5" s="24"/>
    </row>
    <row r="6" spans="1:20" x14ac:dyDescent="0.25">
      <c r="A6" s="4" t="s">
        <v>54</v>
      </c>
      <c r="B6" s="2">
        <f>B5+1</f>
        <v>1</v>
      </c>
      <c r="C6" s="4">
        <v>141</v>
      </c>
      <c r="D6" s="24">
        <f>$C$2*C6+(1-$C$2)*(D5+E5)</f>
        <v>147.53576864535771</v>
      </c>
      <c r="E6" s="24">
        <f>$D$2*(D6-D5)+(1-$D$2)*E5</f>
        <v>-7.0620176860248538</v>
      </c>
      <c r="F6" s="24">
        <f>D5+E5</f>
        <v>157.33942161339425</v>
      </c>
      <c r="G6" s="24">
        <f t="shared" ref="G6:G69" si="0">C6-F6</f>
        <v>-16.339421613394251</v>
      </c>
      <c r="H6" s="24">
        <f>G6*G6</f>
        <v>266.97669866025518</v>
      </c>
    </row>
    <row r="7" spans="1:20" x14ac:dyDescent="0.25">
      <c r="A7" s="4" t="s">
        <v>55</v>
      </c>
      <c r="B7" s="2">
        <f t="shared" ref="B7:B70" si="1">B6+1</f>
        <v>2</v>
      </c>
      <c r="C7" s="4">
        <v>157</v>
      </c>
      <c r="D7" s="24">
        <f t="shared" ref="D7:D70" si="2">$C$2*C7+(1-$C$2)*D6</f>
        <v>153.21430745814308</v>
      </c>
      <c r="E7" s="24">
        <f t="shared" ref="E7:E70" si="3">$D$2*(D7-D6)+(1-$D$2)*E6</f>
        <v>5.6657982562865667</v>
      </c>
      <c r="F7" s="24">
        <f t="shared" ref="F7:F70" si="4">D6+E6</f>
        <v>140.47375095933285</v>
      </c>
      <c r="G7" s="24">
        <f t="shared" si="0"/>
        <v>16.526249040667153</v>
      </c>
      <c r="H7" s="24">
        <f t="shared" ref="H7:H70" si="5">G7*G7</f>
        <v>273.11690735415198</v>
      </c>
    </row>
    <row r="8" spans="1:20" x14ac:dyDescent="0.25">
      <c r="A8" s="4" t="s">
        <v>56</v>
      </c>
      <c r="B8" s="2">
        <f t="shared" si="1"/>
        <v>3</v>
      </c>
      <c r="C8" s="4">
        <v>185</v>
      </c>
      <c r="D8" s="24">
        <f t="shared" si="2"/>
        <v>172.28572298325724</v>
      </c>
      <c r="E8" s="24">
        <f t="shared" si="3"/>
        <v>19.058009907845335</v>
      </c>
      <c r="F8" s="24">
        <f t="shared" si="4"/>
        <v>158.88010571442965</v>
      </c>
      <c r="G8" s="24">
        <f t="shared" si="0"/>
        <v>26.119894285570354</v>
      </c>
      <c r="H8" s="24">
        <f t="shared" si="5"/>
        <v>682.24887748937078</v>
      </c>
    </row>
    <row r="9" spans="1:20" x14ac:dyDescent="0.25">
      <c r="A9" s="4" t="s">
        <v>57</v>
      </c>
      <c r="B9" s="2">
        <f t="shared" si="1"/>
        <v>4</v>
      </c>
      <c r="C9" s="4">
        <v>199</v>
      </c>
      <c r="D9" s="24">
        <f t="shared" si="2"/>
        <v>188.3142891933029</v>
      </c>
      <c r="E9" s="24">
        <f t="shared" si="3"/>
        <v>16.031595653743452</v>
      </c>
      <c r="F9" s="24">
        <f t="shared" si="4"/>
        <v>191.34373289110258</v>
      </c>
      <c r="G9" s="24">
        <f t="shared" si="0"/>
        <v>7.6562671088974241</v>
      </c>
      <c r="H9" s="24">
        <f t="shared" si="5"/>
        <v>58.61842604278452</v>
      </c>
    </row>
    <row r="10" spans="1:20" x14ac:dyDescent="0.25">
      <c r="A10" s="4" t="s">
        <v>58</v>
      </c>
      <c r="B10" s="2">
        <f t="shared" si="1"/>
        <v>5</v>
      </c>
      <c r="C10" s="4">
        <v>203</v>
      </c>
      <c r="D10" s="24">
        <f t="shared" si="2"/>
        <v>197.12571567732115</v>
      </c>
      <c r="E10" s="24">
        <f t="shared" si="3"/>
        <v>8.8186466531879812</v>
      </c>
      <c r="F10" s="24">
        <f t="shared" si="4"/>
        <v>204.34588484704636</v>
      </c>
      <c r="G10" s="24">
        <f t="shared" si="0"/>
        <v>-1.3458848470463636</v>
      </c>
      <c r="H10" s="24">
        <f t="shared" si="5"/>
        <v>1.8114060215090135</v>
      </c>
    </row>
    <row r="11" spans="1:20" x14ac:dyDescent="0.25">
      <c r="A11" s="4" t="s">
        <v>59</v>
      </c>
      <c r="B11" s="2">
        <f t="shared" si="1"/>
        <v>6</v>
      </c>
      <c r="C11" s="4">
        <v>189</v>
      </c>
      <c r="D11" s="24">
        <f t="shared" si="2"/>
        <v>192.25028627092846</v>
      </c>
      <c r="E11" s="24">
        <f t="shared" si="3"/>
        <v>-4.8617353303331177</v>
      </c>
      <c r="F11" s="24">
        <f t="shared" si="4"/>
        <v>205.94436233050914</v>
      </c>
      <c r="G11" s="24">
        <f t="shared" si="0"/>
        <v>-16.944362330509136</v>
      </c>
      <c r="H11" s="24">
        <f t="shared" si="5"/>
        <v>287.11141478757702</v>
      </c>
    </row>
    <row r="12" spans="1:20" x14ac:dyDescent="0.25">
      <c r="A12" s="4" t="s">
        <v>60</v>
      </c>
      <c r="B12" s="2">
        <f t="shared" si="1"/>
        <v>7</v>
      </c>
      <c r="C12" s="4">
        <v>207</v>
      </c>
      <c r="D12" s="24">
        <f t="shared" si="2"/>
        <v>201.10011450837138</v>
      </c>
      <c r="E12" s="24">
        <f t="shared" si="3"/>
        <v>8.8361166738751447</v>
      </c>
      <c r="F12" s="24">
        <f t="shared" si="4"/>
        <v>187.38855094059534</v>
      </c>
      <c r="G12" s="24">
        <f t="shared" si="0"/>
        <v>19.611449059404663</v>
      </c>
      <c r="H12" s="24">
        <f t="shared" si="5"/>
        <v>384.60893420962401</v>
      </c>
    </row>
    <row r="13" spans="1:20" x14ac:dyDescent="0.25">
      <c r="A13" s="4" t="s">
        <v>61</v>
      </c>
      <c r="B13" s="2">
        <f t="shared" si="1"/>
        <v>8</v>
      </c>
      <c r="C13" s="4">
        <v>207</v>
      </c>
      <c r="D13" s="24">
        <f t="shared" si="2"/>
        <v>204.64004580334853</v>
      </c>
      <c r="E13" s="24">
        <f t="shared" si="3"/>
        <v>3.5452274803560493</v>
      </c>
      <c r="F13" s="24">
        <f t="shared" si="4"/>
        <v>209.93623118224653</v>
      </c>
      <c r="G13" s="24">
        <f t="shared" si="0"/>
        <v>-2.9362311822465301</v>
      </c>
      <c r="H13" s="24">
        <f t="shared" si="5"/>
        <v>8.6214535555968563</v>
      </c>
    </row>
    <row r="14" spans="1:20" x14ac:dyDescent="0.25">
      <c r="A14" s="4" t="s">
        <v>62</v>
      </c>
      <c r="B14" s="2">
        <f t="shared" si="1"/>
        <v>9</v>
      </c>
      <c r="C14" s="4">
        <v>171</v>
      </c>
      <c r="D14" s="24">
        <f t="shared" si="2"/>
        <v>184.4560183213394</v>
      </c>
      <c r="E14" s="24">
        <f t="shared" si="3"/>
        <v>-20.160298227046763</v>
      </c>
      <c r="F14" s="24">
        <f t="shared" si="4"/>
        <v>208.18527328370459</v>
      </c>
      <c r="G14" s="24">
        <f t="shared" si="0"/>
        <v>-37.185273283704589</v>
      </c>
      <c r="H14" s="24">
        <f t="shared" si="5"/>
        <v>1382.7445491837943</v>
      </c>
    </row>
    <row r="15" spans="1:20" x14ac:dyDescent="0.25">
      <c r="A15" s="4" t="s">
        <v>63</v>
      </c>
      <c r="B15" s="2">
        <f t="shared" si="1"/>
        <v>10</v>
      </c>
      <c r="C15" s="4">
        <v>150</v>
      </c>
      <c r="D15" s="24">
        <f t="shared" si="2"/>
        <v>163.78240732853578</v>
      </c>
      <c r="E15" s="24">
        <f t="shared" si="3"/>
        <v>-20.673097680037859</v>
      </c>
      <c r="F15" s="24">
        <f t="shared" si="4"/>
        <v>164.29572009429265</v>
      </c>
      <c r="G15" s="24">
        <f t="shared" si="0"/>
        <v>-14.295720094292648</v>
      </c>
      <c r="H15" s="24">
        <f t="shared" si="5"/>
        <v>204.36761301436258</v>
      </c>
    </row>
    <row r="16" spans="1:20" x14ac:dyDescent="0.25">
      <c r="A16" s="4" t="s">
        <v>64</v>
      </c>
      <c r="B16" s="2">
        <f t="shared" si="1"/>
        <v>11</v>
      </c>
      <c r="C16" s="4">
        <v>138</v>
      </c>
      <c r="D16" s="24">
        <f t="shared" si="2"/>
        <v>148.31296293141432</v>
      </c>
      <c r="E16" s="24">
        <f t="shared" si="3"/>
        <v>-15.474648050404381</v>
      </c>
      <c r="F16" s="24">
        <f t="shared" si="4"/>
        <v>143.10930964849791</v>
      </c>
      <c r="G16" s="24">
        <f t="shared" si="0"/>
        <v>-5.1093096484979128</v>
      </c>
      <c r="H16" s="24">
        <f t="shared" si="5"/>
        <v>26.105045084233865</v>
      </c>
    </row>
    <row r="17" spans="1:8" x14ac:dyDescent="0.25">
      <c r="A17" s="4" t="s">
        <v>65</v>
      </c>
      <c r="B17" s="2">
        <f t="shared" si="1"/>
        <v>12</v>
      </c>
      <c r="C17" s="4">
        <v>165</v>
      </c>
      <c r="D17" s="24">
        <f t="shared" si="2"/>
        <v>158.32518517256574</v>
      </c>
      <c r="E17" s="24">
        <f t="shared" si="3"/>
        <v>9.986735370859865</v>
      </c>
      <c r="F17" s="24">
        <f t="shared" si="4"/>
        <v>132.83831488100995</v>
      </c>
      <c r="G17" s="24">
        <f t="shared" si="0"/>
        <v>32.16168511899005</v>
      </c>
      <c r="H17" s="24">
        <f t="shared" si="5"/>
        <v>1034.3739896930661</v>
      </c>
    </row>
    <row r="18" spans="1:8" x14ac:dyDescent="0.25">
      <c r="A18" s="4" t="s">
        <v>66</v>
      </c>
      <c r="B18" s="2">
        <f t="shared" si="1"/>
        <v>13</v>
      </c>
      <c r="C18" s="4">
        <v>145</v>
      </c>
      <c r="D18" s="24">
        <f t="shared" si="2"/>
        <v>150.3300740690263</v>
      </c>
      <c r="E18" s="24">
        <f t="shared" si="3"/>
        <v>-7.9771292570650445</v>
      </c>
      <c r="F18" s="24">
        <f t="shared" si="4"/>
        <v>168.3119205434256</v>
      </c>
      <c r="G18" s="24">
        <f t="shared" si="0"/>
        <v>-23.3119205434256</v>
      </c>
      <c r="H18" s="24">
        <f t="shared" si="5"/>
        <v>543.44563942298851</v>
      </c>
    </row>
    <row r="19" spans="1:8" x14ac:dyDescent="0.25">
      <c r="A19" s="4" t="s">
        <v>67</v>
      </c>
      <c r="B19" s="2">
        <f t="shared" si="1"/>
        <v>14</v>
      </c>
      <c r="C19" s="4">
        <v>168</v>
      </c>
      <c r="D19" s="24">
        <f t="shared" si="2"/>
        <v>160.93202962761052</v>
      </c>
      <c r="E19" s="24">
        <f t="shared" si="3"/>
        <v>10.583376473768572</v>
      </c>
      <c r="F19" s="24">
        <f t="shared" si="4"/>
        <v>142.35294481196127</v>
      </c>
      <c r="G19" s="24">
        <f t="shared" si="0"/>
        <v>25.647055188038735</v>
      </c>
      <c r="H19" s="24">
        <f t="shared" si="5"/>
        <v>657.77143981830454</v>
      </c>
    </row>
    <row r="20" spans="1:8" x14ac:dyDescent="0.25">
      <c r="A20" s="4" t="s">
        <v>68</v>
      </c>
      <c r="B20" s="2">
        <f t="shared" si="1"/>
        <v>15</v>
      </c>
      <c r="C20" s="4">
        <v>197</v>
      </c>
      <c r="D20" s="24">
        <f t="shared" si="2"/>
        <v>182.57281185104421</v>
      </c>
      <c r="E20" s="24">
        <f t="shared" si="3"/>
        <v>21.629724817684025</v>
      </c>
      <c r="F20" s="24">
        <f t="shared" si="4"/>
        <v>171.51540610137909</v>
      </c>
      <c r="G20" s="24">
        <f t="shared" si="0"/>
        <v>25.484593898620915</v>
      </c>
      <c r="H20" s="24">
        <f t="shared" si="5"/>
        <v>649.46452617762634</v>
      </c>
    </row>
    <row r="21" spans="1:8" x14ac:dyDescent="0.25">
      <c r="A21" s="4" t="s">
        <v>69</v>
      </c>
      <c r="B21" s="2">
        <f t="shared" si="1"/>
        <v>16</v>
      </c>
      <c r="C21" s="4">
        <v>208</v>
      </c>
      <c r="D21" s="24">
        <f t="shared" si="2"/>
        <v>197.82912474041768</v>
      </c>
      <c r="E21" s="24">
        <f t="shared" si="3"/>
        <v>15.262686301301786</v>
      </c>
      <c r="F21" s="24">
        <f t="shared" si="4"/>
        <v>204.20253666872824</v>
      </c>
      <c r="G21" s="24">
        <f t="shared" si="0"/>
        <v>3.7974633312717572</v>
      </c>
      <c r="H21" s="24">
        <f t="shared" si="5"/>
        <v>14.420727752353592</v>
      </c>
    </row>
    <row r="22" spans="1:8" x14ac:dyDescent="0.25">
      <c r="A22" s="4" t="s">
        <v>70</v>
      </c>
      <c r="B22" s="2">
        <f t="shared" si="1"/>
        <v>17</v>
      </c>
      <c r="C22" s="4">
        <v>210</v>
      </c>
      <c r="D22" s="24">
        <f t="shared" si="2"/>
        <v>205.13164989616706</v>
      </c>
      <c r="E22" s="24">
        <f t="shared" si="3"/>
        <v>7.3104853168949315</v>
      </c>
      <c r="F22" s="24">
        <f t="shared" si="4"/>
        <v>213.09181104171947</v>
      </c>
      <c r="G22" s="24">
        <f t="shared" si="0"/>
        <v>-3.0918110417194669</v>
      </c>
      <c r="H22" s="24">
        <f t="shared" si="5"/>
        <v>9.5592955176984145</v>
      </c>
    </row>
    <row r="23" spans="1:8" x14ac:dyDescent="0.25">
      <c r="A23" s="4" t="s">
        <v>71</v>
      </c>
      <c r="B23" s="2">
        <f t="shared" si="1"/>
        <v>18</v>
      </c>
      <c r="C23" s="4">
        <v>209</v>
      </c>
      <c r="D23" s="24">
        <f t="shared" si="2"/>
        <v>207.45265995846682</v>
      </c>
      <c r="E23" s="24">
        <f t="shared" si="3"/>
        <v>2.3259995375543583</v>
      </c>
      <c r="F23" s="24">
        <f t="shared" si="4"/>
        <v>212.44213521306199</v>
      </c>
      <c r="G23" s="24">
        <f t="shared" si="0"/>
        <v>-3.442135213061988</v>
      </c>
      <c r="H23" s="24">
        <f t="shared" si="5"/>
        <v>11.848294825001297</v>
      </c>
    </row>
    <row r="24" spans="1:8" x14ac:dyDescent="0.25">
      <c r="A24" s="4" t="s">
        <v>72</v>
      </c>
      <c r="B24" s="2">
        <f t="shared" si="1"/>
        <v>19</v>
      </c>
      <c r="C24" s="4">
        <v>238</v>
      </c>
      <c r="D24" s="24">
        <f t="shared" si="2"/>
        <v>225.78106398338673</v>
      </c>
      <c r="E24" s="24">
        <f t="shared" si="3"/>
        <v>18.312401620432539</v>
      </c>
      <c r="F24" s="24">
        <f t="shared" si="4"/>
        <v>209.77865949602119</v>
      </c>
      <c r="G24" s="24">
        <f t="shared" si="0"/>
        <v>28.221340503978809</v>
      </c>
      <c r="H24" s="24">
        <f t="shared" si="5"/>
        <v>796.4440598415149</v>
      </c>
    </row>
    <row r="25" spans="1:8" x14ac:dyDescent="0.25">
      <c r="A25" s="4" t="s">
        <v>73</v>
      </c>
      <c r="B25" s="2">
        <f t="shared" si="1"/>
        <v>20</v>
      </c>
      <c r="C25" s="4">
        <v>238</v>
      </c>
      <c r="D25" s="24">
        <f t="shared" si="2"/>
        <v>233.11242559335469</v>
      </c>
      <c r="E25" s="24">
        <f t="shared" si="3"/>
        <v>7.3423426499784208</v>
      </c>
      <c r="F25" s="24">
        <f t="shared" si="4"/>
        <v>244.09346560381925</v>
      </c>
      <c r="G25" s="24">
        <f t="shared" si="0"/>
        <v>-6.0934656038192543</v>
      </c>
      <c r="H25" s="24">
        <f t="shared" si="5"/>
        <v>37.130323064928348</v>
      </c>
    </row>
    <row r="26" spans="1:8" x14ac:dyDescent="0.25">
      <c r="A26" s="4" t="s">
        <v>74</v>
      </c>
      <c r="B26" s="2">
        <f t="shared" si="1"/>
        <v>21</v>
      </c>
      <c r="C26" s="4">
        <v>199</v>
      </c>
      <c r="D26" s="24">
        <f t="shared" si="2"/>
        <v>212.64497023734185</v>
      </c>
      <c r="E26" s="24">
        <f t="shared" si="3"/>
        <v>-20.439645558006845</v>
      </c>
      <c r="F26" s="24">
        <f t="shared" si="4"/>
        <v>240.45476824333312</v>
      </c>
      <c r="G26" s="24">
        <f t="shared" si="0"/>
        <v>-41.45476824333312</v>
      </c>
      <c r="H26" s="24">
        <f t="shared" si="5"/>
        <v>1718.4978101084603</v>
      </c>
    </row>
    <row r="27" spans="1:8" x14ac:dyDescent="0.25">
      <c r="A27" s="4" t="s">
        <v>75</v>
      </c>
      <c r="B27" s="2">
        <f t="shared" si="1"/>
        <v>22</v>
      </c>
      <c r="C27" s="4">
        <v>168</v>
      </c>
      <c r="D27" s="24">
        <f t="shared" si="2"/>
        <v>185.85798809493673</v>
      </c>
      <c r="E27" s="24">
        <f t="shared" si="3"/>
        <v>-26.780634805820725</v>
      </c>
      <c r="F27" s="24">
        <f t="shared" si="4"/>
        <v>192.20532467933501</v>
      </c>
      <c r="G27" s="24">
        <f t="shared" si="0"/>
        <v>-24.205324679335007</v>
      </c>
      <c r="H27" s="24">
        <f t="shared" si="5"/>
        <v>585.89774283202439</v>
      </c>
    </row>
    <row r="28" spans="1:8" x14ac:dyDescent="0.25">
      <c r="A28" s="4" t="s">
        <v>76</v>
      </c>
      <c r="B28" s="2">
        <f t="shared" si="1"/>
        <v>23</v>
      </c>
      <c r="C28" s="4">
        <v>152</v>
      </c>
      <c r="D28" s="24">
        <f t="shared" si="2"/>
        <v>165.54319523797471</v>
      </c>
      <c r="E28" s="24">
        <f t="shared" si="3"/>
        <v>-20.321258698910874</v>
      </c>
      <c r="F28" s="24">
        <f t="shared" si="4"/>
        <v>159.07735328911599</v>
      </c>
      <c r="G28" s="24">
        <f t="shared" si="0"/>
        <v>-7.0773532891159903</v>
      </c>
      <c r="H28" s="24">
        <f t="shared" si="5"/>
        <v>50.088929578960929</v>
      </c>
    </row>
    <row r="29" spans="1:8" x14ac:dyDescent="0.25">
      <c r="A29" s="4" t="s">
        <v>77</v>
      </c>
      <c r="B29" s="2">
        <f t="shared" si="1"/>
        <v>24</v>
      </c>
      <c r="C29" s="4">
        <v>196</v>
      </c>
      <c r="D29" s="24">
        <f t="shared" si="2"/>
        <v>183.81727809518986</v>
      </c>
      <c r="E29" s="24">
        <f t="shared" si="3"/>
        <v>18.235487515659024</v>
      </c>
      <c r="F29" s="24">
        <f t="shared" si="4"/>
        <v>145.22193653906385</v>
      </c>
      <c r="G29" s="24">
        <f t="shared" si="0"/>
        <v>50.778063460936153</v>
      </c>
      <c r="H29" s="24">
        <f t="shared" si="5"/>
        <v>2578.4117288428592</v>
      </c>
    </row>
    <row r="30" spans="1:8" x14ac:dyDescent="0.25">
      <c r="A30" s="4" t="s">
        <v>78</v>
      </c>
      <c r="B30" s="2">
        <f t="shared" si="1"/>
        <v>25</v>
      </c>
      <c r="C30" s="4">
        <v>183</v>
      </c>
      <c r="D30" s="24">
        <f t="shared" si="2"/>
        <v>183.32691123807595</v>
      </c>
      <c r="E30" s="24">
        <f t="shared" si="3"/>
        <v>-0.47164100274113918</v>
      </c>
      <c r="F30" s="24">
        <f t="shared" si="4"/>
        <v>202.05276561084889</v>
      </c>
      <c r="G30" s="24">
        <f t="shared" si="0"/>
        <v>-19.052765610848894</v>
      </c>
      <c r="H30" s="24">
        <f t="shared" si="5"/>
        <v>363.0078774219462</v>
      </c>
    </row>
    <row r="31" spans="1:8" x14ac:dyDescent="0.25">
      <c r="A31" s="4" t="s">
        <v>79</v>
      </c>
      <c r="B31" s="2">
        <f t="shared" si="1"/>
        <v>26</v>
      </c>
      <c r="C31" s="4">
        <v>200</v>
      </c>
      <c r="D31" s="24">
        <f t="shared" si="2"/>
        <v>193.33076449523037</v>
      </c>
      <c r="E31" s="24">
        <f t="shared" si="3"/>
        <v>9.9933777628945215</v>
      </c>
      <c r="F31" s="24">
        <f t="shared" si="4"/>
        <v>182.85527023533481</v>
      </c>
      <c r="G31" s="24">
        <f t="shared" si="0"/>
        <v>17.144729764665186</v>
      </c>
      <c r="H31" s="24">
        <f t="shared" si="5"/>
        <v>293.94175870339637</v>
      </c>
    </row>
    <row r="32" spans="1:8" x14ac:dyDescent="0.25">
      <c r="A32" s="4" t="s">
        <v>80</v>
      </c>
      <c r="B32" s="2">
        <f t="shared" si="1"/>
        <v>27</v>
      </c>
      <c r="C32" s="4">
        <v>249</v>
      </c>
      <c r="D32" s="24">
        <f t="shared" si="2"/>
        <v>226.73230579809217</v>
      </c>
      <c r="E32" s="24">
        <f t="shared" si="3"/>
        <v>33.378133139321832</v>
      </c>
      <c r="F32" s="24">
        <f t="shared" si="4"/>
        <v>203.32414225812488</v>
      </c>
      <c r="G32" s="24">
        <f t="shared" si="0"/>
        <v>45.67585774187512</v>
      </c>
      <c r="H32" s="24">
        <f t="shared" si="5"/>
        <v>2086.2839804560135</v>
      </c>
    </row>
    <row r="33" spans="1:8" x14ac:dyDescent="0.25">
      <c r="A33" s="4" t="s">
        <v>81</v>
      </c>
      <c r="B33" s="2">
        <f t="shared" si="1"/>
        <v>28</v>
      </c>
      <c r="C33" s="4">
        <v>251</v>
      </c>
      <c r="D33" s="24">
        <f t="shared" si="2"/>
        <v>241.29292231923688</v>
      </c>
      <c r="E33" s="24">
        <f t="shared" si="3"/>
        <v>14.579434037762887</v>
      </c>
      <c r="F33" s="24">
        <f t="shared" si="4"/>
        <v>260.11043893741402</v>
      </c>
      <c r="G33" s="24">
        <f t="shared" si="0"/>
        <v>-9.1104389374140169</v>
      </c>
      <c r="H33" s="24">
        <f t="shared" si="5"/>
        <v>83.000097632349437</v>
      </c>
    </row>
    <row r="34" spans="1:8" x14ac:dyDescent="0.25">
      <c r="A34" s="4" t="s">
        <v>82</v>
      </c>
      <c r="B34" s="2">
        <f t="shared" si="1"/>
        <v>29</v>
      </c>
      <c r="C34" s="4">
        <v>289</v>
      </c>
      <c r="D34" s="24">
        <f t="shared" si="2"/>
        <v>269.91716892769477</v>
      </c>
      <c r="E34" s="24">
        <f t="shared" si="3"/>
        <v>28.6102017958872</v>
      </c>
      <c r="F34" s="24">
        <f t="shared" si="4"/>
        <v>255.87235635699977</v>
      </c>
      <c r="G34" s="24">
        <f t="shared" si="0"/>
        <v>33.127643643000226</v>
      </c>
      <c r="H34" s="24">
        <f t="shared" si="5"/>
        <v>1097.4407733376133</v>
      </c>
    </row>
    <row r="35" spans="1:8" x14ac:dyDescent="0.25">
      <c r="A35" s="4" t="s">
        <v>83</v>
      </c>
      <c r="B35" s="2">
        <f t="shared" si="1"/>
        <v>30</v>
      </c>
      <c r="C35" s="4">
        <v>249</v>
      </c>
      <c r="D35" s="24">
        <f t="shared" si="2"/>
        <v>257.36686757107793</v>
      </c>
      <c r="E35" s="24">
        <f t="shared" si="3"/>
        <v>-12.509140853464338</v>
      </c>
      <c r="F35" s="24">
        <f t="shared" si="4"/>
        <v>298.52737072358195</v>
      </c>
      <c r="G35" s="24">
        <f t="shared" si="0"/>
        <v>-49.527370723581953</v>
      </c>
      <c r="H35" s="24">
        <f t="shared" si="5"/>
        <v>2452.9604507911226</v>
      </c>
    </row>
    <row r="36" spans="1:8" x14ac:dyDescent="0.25">
      <c r="A36" s="4" t="s">
        <v>84</v>
      </c>
      <c r="B36" s="2">
        <f t="shared" si="1"/>
        <v>31</v>
      </c>
      <c r="C36" s="4">
        <v>279</v>
      </c>
      <c r="D36" s="24">
        <f t="shared" si="2"/>
        <v>270.3467470284312</v>
      </c>
      <c r="E36" s="24">
        <f t="shared" si="3"/>
        <v>12.954390437042447</v>
      </c>
      <c r="F36" s="24">
        <f t="shared" si="4"/>
        <v>244.85772671761359</v>
      </c>
      <c r="G36" s="24">
        <f t="shared" si="0"/>
        <v>34.142273282386412</v>
      </c>
      <c r="H36" s="24">
        <f t="shared" si="5"/>
        <v>1165.694824889157</v>
      </c>
    </row>
    <row r="37" spans="1:8" x14ac:dyDescent="0.25">
      <c r="A37" s="4" t="s">
        <v>85</v>
      </c>
      <c r="B37" s="2">
        <f t="shared" si="1"/>
        <v>32</v>
      </c>
      <c r="C37" s="4">
        <v>279</v>
      </c>
      <c r="D37" s="24">
        <f t="shared" si="2"/>
        <v>275.53869881137246</v>
      </c>
      <c r="E37" s="24">
        <f t="shared" si="3"/>
        <v>5.1997142215953609</v>
      </c>
      <c r="F37" s="24">
        <f t="shared" si="4"/>
        <v>283.30113746547363</v>
      </c>
      <c r="G37" s="24">
        <f t="shared" si="0"/>
        <v>-4.3011374654736301</v>
      </c>
      <c r="H37" s="24">
        <f t="shared" si="5"/>
        <v>18.499783496900921</v>
      </c>
    </row>
    <row r="38" spans="1:8" x14ac:dyDescent="0.25">
      <c r="A38" s="4" t="s">
        <v>86</v>
      </c>
      <c r="B38" s="2">
        <f t="shared" si="1"/>
        <v>33</v>
      </c>
      <c r="C38" s="4">
        <v>232</v>
      </c>
      <c r="D38" s="24">
        <f t="shared" si="2"/>
        <v>249.41547952454897</v>
      </c>
      <c r="E38" s="24">
        <f t="shared" si="3"/>
        <v>-26.091896353315065</v>
      </c>
      <c r="F38" s="24">
        <f t="shared" si="4"/>
        <v>280.7384130329678</v>
      </c>
      <c r="G38" s="24">
        <f t="shared" si="0"/>
        <v>-48.738413032967799</v>
      </c>
      <c r="H38" s="24">
        <f t="shared" si="5"/>
        <v>2375.4329049721655</v>
      </c>
    </row>
    <row r="39" spans="1:8" x14ac:dyDescent="0.25">
      <c r="A39" s="4" t="s">
        <v>87</v>
      </c>
      <c r="B39" s="2">
        <f t="shared" si="1"/>
        <v>34</v>
      </c>
      <c r="C39" s="4">
        <v>204</v>
      </c>
      <c r="D39" s="24">
        <f t="shared" si="2"/>
        <v>222.16619180981957</v>
      </c>
      <c r="E39" s="24">
        <f t="shared" si="3"/>
        <v>-27.248130323367992</v>
      </c>
      <c r="F39" s="24">
        <f t="shared" si="4"/>
        <v>223.32358317123391</v>
      </c>
      <c r="G39" s="24">
        <f t="shared" si="0"/>
        <v>-19.323583171233906</v>
      </c>
      <c r="H39" s="24">
        <f t="shared" si="5"/>
        <v>373.40086657559425</v>
      </c>
    </row>
    <row r="40" spans="1:8" x14ac:dyDescent="0.25">
      <c r="A40" s="4" t="s">
        <v>88</v>
      </c>
      <c r="B40" s="2">
        <f t="shared" si="1"/>
        <v>35</v>
      </c>
      <c r="C40" s="4">
        <v>194</v>
      </c>
      <c r="D40" s="24">
        <f t="shared" si="2"/>
        <v>205.26647672392784</v>
      </c>
      <c r="E40" s="24">
        <f t="shared" si="3"/>
        <v>-16.910063501129205</v>
      </c>
      <c r="F40" s="24">
        <f t="shared" si="4"/>
        <v>194.91806148645156</v>
      </c>
      <c r="G40" s="24">
        <f t="shared" si="0"/>
        <v>-0.91806148645156327</v>
      </c>
      <c r="H40" s="24">
        <f t="shared" si="5"/>
        <v>0.84283689290565389</v>
      </c>
    </row>
    <row r="41" spans="1:8" x14ac:dyDescent="0.25">
      <c r="A41" s="4" t="s">
        <v>89</v>
      </c>
      <c r="B41" s="2">
        <f t="shared" si="1"/>
        <v>36</v>
      </c>
      <c r="C41" s="4">
        <v>232</v>
      </c>
      <c r="D41" s="24">
        <f t="shared" si="2"/>
        <v>221.30659068957112</v>
      </c>
      <c r="E41" s="24">
        <f t="shared" si="3"/>
        <v>16.007163788176513</v>
      </c>
      <c r="F41" s="24">
        <f t="shared" si="4"/>
        <v>188.35641322279864</v>
      </c>
      <c r="G41" s="24">
        <f t="shared" si="0"/>
        <v>43.643586777201364</v>
      </c>
      <c r="H41" s="24">
        <f t="shared" si="5"/>
        <v>1904.7626667791058</v>
      </c>
    </row>
    <row r="42" spans="1:8" x14ac:dyDescent="0.25">
      <c r="A42" s="4" t="s">
        <v>90</v>
      </c>
      <c r="B42" s="2">
        <f t="shared" si="1"/>
        <v>37</v>
      </c>
      <c r="C42" s="4">
        <v>215</v>
      </c>
      <c r="D42" s="24">
        <f t="shared" si="2"/>
        <v>217.52263627582846</v>
      </c>
      <c r="E42" s="24">
        <f t="shared" si="3"/>
        <v>-3.7641632955407438</v>
      </c>
      <c r="F42" s="24">
        <f t="shared" si="4"/>
        <v>237.31375447774764</v>
      </c>
      <c r="G42" s="24">
        <f t="shared" si="0"/>
        <v>-22.313754477747636</v>
      </c>
      <c r="H42" s="24">
        <f t="shared" si="5"/>
        <v>497.9036388932027</v>
      </c>
    </row>
    <row r="43" spans="1:8" x14ac:dyDescent="0.25">
      <c r="A43" s="4" t="s">
        <v>91</v>
      </c>
      <c r="B43" s="2">
        <f t="shared" si="1"/>
        <v>38</v>
      </c>
      <c r="C43" s="4">
        <v>239</v>
      </c>
      <c r="D43" s="24">
        <f t="shared" si="2"/>
        <v>230.4090545103314</v>
      </c>
      <c r="E43" s="24">
        <f t="shared" si="3"/>
        <v>12.869767652972897</v>
      </c>
      <c r="F43" s="24">
        <f t="shared" si="4"/>
        <v>213.75847298028771</v>
      </c>
      <c r="G43" s="24">
        <f t="shared" si="0"/>
        <v>25.241527019712294</v>
      </c>
      <c r="H43" s="24">
        <f t="shared" si="5"/>
        <v>637.13468628686576</v>
      </c>
    </row>
    <row r="44" spans="1:8" x14ac:dyDescent="0.25">
      <c r="A44" s="4" t="s">
        <v>92</v>
      </c>
      <c r="B44" s="2">
        <f t="shared" si="1"/>
        <v>39</v>
      </c>
      <c r="C44" s="4">
        <v>270</v>
      </c>
      <c r="D44" s="24">
        <f t="shared" si="2"/>
        <v>254.16362180413256</v>
      </c>
      <c r="E44" s="24">
        <f t="shared" si="3"/>
        <v>23.743682494160332</v>
      </c>
      <c r="F44" s="24">
        <f t="shared" si="4"/>
        <v>243.27882216330431</v>
      </c>
      <c r="G44" s="24">
        <f t="shared" si="0"/>
        <v>26.721177836695688</v>
      </c>
      <c r="H44" s="24">
        <f t="shared" si="5"/>
        <v>714.02134498031683</v>
      </c>
    </row>
    <row r="45" spans="1:8" x14ac:dyDescent="0.25">
      <c r="A45" s="4" t="s">
        <v>93</v>
      </c>
      <c r="B45" s="2">
        <f t="shared" si="1"/>
        <v>40</v>
      </c>
      <c r="C45" s="4">
        <v>279</v>
      </c>
      <c r="D45" s="24">
        <f t="shared" si="2"/>
        <v>269.06544872165307</v>
      </c>
      <c r="E45" s="24">
        <f t="shared" si="3"/>
        <v>14.910668773097148</v>
      </c>
      <c r="F45" s="24">
        <f t="shared" si="4"/>
        <v>277.9073042982929</v>
      </c>
      <c r="G45" s="24">
        <f t="shared" si="0"/>
        <v>1.0926957017071004</v>
      </c>
      <c r="H45" s="24">
        <f t="shared" si="5"/>
        <v>1.1939838965291725</v>
      </c>
    </row>
    <row r="46" spans="1:8" x14ac:dyDescent="0.25">
      <c r="A46" s="4" t="s">
        <v>94</v>
      </c>
      <c r="B46" s="2">
        <f t="shared" si="1"/>
        <v>41</v>
      </c>
      <c r="C46" s="4">
        <v>307</v>
      </c>
      <c r="D46" s="24">
        <f t="shared" si="2"/>
        <v>291.82617948866124</v>
      </c>
      <c r="E46" s="24">
        <f t="shared" si="3"/>
        <v>22.75288070501426</v>
      </c>
      <c r="F46" s="24">
        <f t="shared" si="4"/>
        <v>283.97611749475021</v>
      </c>
      <c r="G46" s="24">
        <f t="shared" si="0"/>
        <v>23.023882505249787</v>
      </c>
      <c r="H46" s="24">
        <f t="shared" si="5"/>
        <v>530.09916561554724</v>
      </c>
    </row>
    <row r="47" spans="1:8" x14ac:dyDescent="0.25">
      <c r="A47" s="4" t="s">
        <v>95</v>
      </c>
      <c r="B47" s="2">
        <f t="shared" si="1"/>
        <v>42</v>
      </c>
      <c r="C47" s="4">
        <v>305</v>
      </c>
      <c r="D47" s="24">
        <f t="shared" si="2"/>
        <v>299.7304717954645</v>
      </c>
      <c r="E47" s="24">
        <f t="shared" si="3"/>
        <v>7.9191408952014672</v>
      </c>
      <c r="F47" s="24">
        <f t="shared" si="4"/>
        <v>314.5790601936755</v>
      </c>
      <c r="G47" s="24">
        <f t="shared" si="0"/>
        <v>-9.5790601936755024</v>
      </c>
      <c r="H47" s="24">
        <f t="shared" si="5"/>
        <v>91.758394194058553</v>
      </c>
    </row>
    <row r="48" spans="1:8" x14ac:dyDescent="0.25">
      <c r="A48" s="4" t="s">
        <v>96</v>
      </c>
      <c r="B48" s="2">
        <f t="shared" si="1"/>
        <v>43</v>
      </c>
      <c r="C48" s="4">
        <v>322</v>
      </c>
      <c r="D48" s="24">
        <f t="shared" si="2"/>
        <v>313.09218871818581</v>
      </c>
      <c r="E48" s="24">
        <f t="shared" si="3"/>
        <v>13.356274346693793</v>
      </c>
      <c r="F48" s="24">
        <f t="shared" si="4"/>
        <v>307.64961269066595</v>
      </c>
      <c r="G48" s="24">
        <f t="shared" si="0"/>
        <v>14.350387309334053</v>
      </c>
      <c r="H48" s="24">
        <f t="shared" si="5"/>
        <v>205.93361592789583</v>
      </c>
    </row>
    <row r="49" spans="1:8" x14ac:dyDescent="0.25">
      <c r="A49" s="4" t="s">
        <v>97</v>
      </c>
      <c r="B49" s="2">
        <f t="shared" si="1"/>
        <v>44</v>
      </c>
      <c r="C49" s="4">
        <v>339</v>
      </c>
      <c r="D49" s="24">
        <f t="shared" si="2"/>
        <v>328.63687548727432</v>
      </c>
      <c r="E49" s="24">
        <f t="shared" si="3"/>
        <v>15.542498356666121</v>
      </c>
      <c r="F49" s="24">
        <f t="shared" si="4"/>
        <v>326.4484630648796</v>
      </c>
      <c r="G49" s="24">
        <f t="shared" si="0"/>
        <v>12.551536935120396</v>
      </c>
      <c r="H49" s="24">
        <f t="shared" si="5"/>
        <v>157.54107943369149</v>
      </c>
    </row>
    <row r="50" spans="1:8" x14ac:dyDescent="0.25">
      <c r="A50" s="4" t="s">
        <v>98</v>
      </c>
      <c r="B50" s="2">
        <f t="shared" si="1"/>
        <v>45</v>
      </c>
      <c r="C50" s="4">
        <v>263</v>
      </c>
      <c r="D50" s="24">
        <f t="shared" si="2"/>
        <v>289.25475019490972</v>
      </c>
      <c r="E50" s="24">
        <f t="shared" si="3"/>
        <v>-39.327200668715577</v>
      </c>
      <c r="F50" s="24">
        <f t="shared" si="4"/>
        <v>344.17937384394043</v>
      </c>
      <c r="G50" s="24">
        <f t="shared" si="0"/>
        <v>-81.179373843940425</v>
      </c>
      <c r="H50" s="24">
        <f t="shared" si="5"/>
        <v>6590.0907376942387</v>
      </c>
    </row>
    <row r="51" spans="1:8" x14ac:dyDescent="0.25">
      <c r="A51" s="4" t="s">
        <v>99</v>
      </c>
      <c r="B51" s="2">
        <f t="shared" si="1"/>
        <v>46</v>
      </c>
      <c r="C51" s="4">
        <v>241</v>
      </c>
      <c r="D51" s="24">
        <f t="shared" si="2"/>
        <v>260.30190007796386</v>
      </c>
      <c r="E51" s="24">
        <f t="shared" si="3"/>
        <v>-28.963224467497625</v>
      </c>
      <c r="F51" s="24">
        <f t="shared" si="4"/>
        <v>249.92754952619413</v>
      </c>
      <c r="G51" s="24">
        <f t="shared" si="0"/>
        <v>-8.9275495261941273</v>
      </c>
      <c r="H51" s="24">
        <f t="shared" si="5"/>
        <v>79.701140542648986</v>
      </c>
    </row>
    <row r="52" spans="1:8" x14ac:dyDescent="0.25">
      <c r="A52" s="4" t="s">
        <v>100</v>
      </c>
      <c r="B52" s="2">
        <f t="shared" si="1"/>
        <v>47</v>
      </c>
      <c r="C52" s="4">
        <v>229</v>
      </c>
      <c r="D52" s="24">
        <f t="shared" si="2"/>
        <v>241.52076003118555</v>
      </c>
      <c r="E52" s="24">
        <f t="shared" si="3"/>
        <v>-18.791322131199035</v>
      </c>
      <c r="F52" s="24">
        <f t="shared" si="4"/>
        <v>231.33867561046623</v>
      </c>
      <c r="G52" s="24">
        <f t="shared" si="0"/>
        <v>-2.3386756104662254</v>
      </c>
      <c r="H52" s="24">
        <f t="shared" si="5"/>
        <v>5.4694036109895725</v>
      </c>
    </row>
    <row r="53" spans="1:8" x14ac:dyDescent="0.25">
      <c r="A53" s="4" t="s">
        <v>101</v>
      </c>
      <c r="B53" s="2">
        <f t="shared" si="1"/>
        <v>48</v>
      </c>
      <c r="C53" s="4">
        <v>272</v>
      </c>
      <c r="D53" s="24">
        <f t="shared" si="2"/>
        <v>259.8083040124742</v>
      </c>
      <c r="E53" s="24">
        <f t="shared" si="3"/>
        <v>18.250465115176162</v>
      </c>
      <c r="F53" s="24">
        <f t="shared" si="4"/>
        <v>222.72943789998652</v>
      </c>
      <c r="G53" s="24">
        <f t="shared" si="0"/>
        <v>49.270562100013478</v>
      </c>
      <c r="H53" s="24">
        <f t="shared" si="5"/>
        <v>2427.5882896512844</v>
      </c>
    </row>
    <row r="54" spans="1:8" x14ac:dyDescent="0.25">
      <c r="A54" s="4" t="s">
        <v>102</v>
      </c>
      <c r="B54" s="2">
        <f t="shared" si="1"/>
        <v>49</v>
      </c>
      <c r="C54" s="4">
        <v>247</v>
      </c>
      <c r="D54" s="24">
        <f t="shared" si="2"/>
        <v>252.12332160498966</v>
      </c>
      <c r="E54" s="24">
        <f t="shared" si="3"/>
        <v>-7.6590469599618798</v>
      </c>
      <c r="F54" s="24">
        <f t="shared" si="4"/>
        <v>278.05876912765035</v>
      </c>
      <c r="G54" s="24">
        <f t="shared" si="0"/>
        <v>-31.058769127650351</v>
      </c>
      <c r="H54" s="24">
        <f t="shared" si="5"/>
        <v>964.64713972468655</v>
      </c>
    </row>
    <row r="55" spans="1:8" x14ac:dyDescent="0.25">
      <c r="A55" s="4" t="s">
        <v>103</v>
      </c>
      <c r="B55" s="2">
        <f t="shared" si="1"/>
        <v>50</v>
      </c>
      <c r="C55" s="4">
        <v>261</v>
      </c>
      <c r="D55" s="24">
        <f t="shared" si="2"/>
        <v>257.44932864199586</v>
      </c>
      <c r="E55" s="24">
        <f t="shared" si="3"/>
        <v>5.3130219830092393</v>
      </c>
      <c r="F55" s="24">
        <f t="shared" si="4"/>
        <v>244.46427464502779</v>
      </c>
      <c r="G55" s="24">
        <f t="shared" si="0"/>
        <v>16.535725354972215</v>
      </c>
      <c r="H55" s="24">
        <f t="shared" si="5"/>
        <v>273.43021301507099</v>
      </c>
    </row>
    <row r="56" spans="1:8" x14ac:dyDescent="0.25">
      <c r="A56" s="4" t="s">
        <v>104</v>
      </c>
      <c r="B56" s="2">
        <f t="shared" si="1"/>
        <v>51</v>
      </c>
      <c r="C56" s="4">
        <v>330</v>
      </c>
      <c r="D56" s="24">
        <f t="shared" si="2"/>
        <v>300.97973145679833</v>
      </c>
      <c r="E56" s="24">
        <f t="shared" si="3"/>
        <v>43.492185433970675</v>
      </c>
      <c r="F56" s="24">
        <f t="shared" si="4"/>
        <v>262.76235062500513</v>
      </c>
      <c r="G56" s="24">
        <f t="shared" si="0"/>
        <v>67.237649374994874</v>
      </c>
      <c r="H56" s="24">
        <f t="shared" si="5"/>
        <v>4520.9014934747483</v>
      </c>
    </row>
    <row r="57" spans="1:8" x14ac:dyDescent="0.25">
      <c r="A57" s="4" t="s">
        <v>105</v>
      </c>
      <c r="B57" s="2">
        <f t="shared" si="1"/>
        <v>52</v>
      </c>
      <c r="C57" s="4">
        <v>362</v>
      </c>
      <c r="D57" s="24">
        <f t="shared" si="2"/>
        <v>337.59189258271931</v>
      </c>
      <c r="E57" s="24">
        <f t="shared" si="3"/>
        <v>36.619041150229023</v>
      </c>
      <c r="F57" s="24">
        <f t="shared" si="4"/>
        <v>344.47191689076902</v>
      </c>
      <c r="G57" s="24">
        <f t="shared" si="0"/>
        <v>17.528083109230977</v>
      </c>
      <c r="H57" s="24">
        <f t="shared" si="5"/>
        <v>307.23369748410829</v>
      </c>
    </row>
    <row r="58" spans="1:8" x14ac:dyDescent="0.25">
      <c r="A58" s="4" t="s">
        <v>106</v>
      </c>
      <c r="B58" s="2">
        <f t="shared" si="1"/>
        <v>53</v>
      </c>
      <c r="C58" s="4">
        <v>385</v>
      </c>
      <c r="D58" s="24">
        <f t="shared" si="2"/>
        <v>366.03675703308772</v>
      </c>
      <c r="E58" s="24">
        <f t="shared" si="3"/>
        <v>28.453038627068274</v>
      </c>
      <c r="F58" s="24">
        <f t="shared" si="4"/>
        <v>374.21093373294832</v>
      </c>
      <c r="G58" s="24">
        <f t="shared" si="0"/>
        <v>10.78906626705168</v>
      </c>
      <c r="H58" s="24">
        <f t="shared" si="5"/>
        <v>116.40395091483248</v>
      </c>
    </row>
    <row r="59" spans="1:8" x14ac:dyDescent="0.25">
      <c r="A59" s="4" t="s">
        <v>107</v>
      </c>
      <c r="B59" s="2">
        <f t="shared" si="1"/>
        <v>54</v>
      </c>
      <c r="C59" s="4">
        <v>340</v>
      </c>
      <c r="D59" s="24">
        <f t="shared" si="2"/>
        <v>350.41470281323507</v>
      </c>
      <c r="E59" s="24">
        <f t="shared" si="3"/>
        <v>-15.577979127005737</v>
      </c>
      <c r="F59" s="24">
        <f t="shared" si="4"/>
        <v>394.48979566015601</v>
      </c>
      <c r="G59" s="24">
        <f t="shared" si="0"/>
        <v>-54.489795660156005</v>
      </c>
      <c r="H59" s="24">
        <f t="shared" si="5"/>
        <v>2969.1378310855562</v>
      </c>
    </row>
    <row r="60" spans="1:8" x14ac:dyDescent="0.25">
      <c r="A60" s="4" t="s">
        <v>108</v>
      </c>
      <c r="B60" s="2">
        <f t="shared" si="1"/>
        <v>55</v>
      </c>
      <c r="C60" s="4">
        <v>370</v>
      </c>
      <c r="D60" s="24">
        <f t="shared" si="2"/>
        <v>362.16588112529405</v>
      </c>
      <c r="E60" s="24">
        <f t="shared" si="3"/>
        <v>11.723849154619918</v>
      </c>
      <c r="F60" s="24">
        <f t="shared" si="4"/>
        <v>334.83672368622933</v>
      </c>
      <c r="G60" s="24">
        <f t="shared" si="0"/>
        <v>35.163276313770666</v>
      </c>
      <c r="H60" s="24">
        <f t="shared" si="5"/>
        <v>1236.4560011185852</v>
      </c>
    </row>
    <row r="61" spans="1:8" x14ac:dyDescent="0.25">
      <c r="A61" s="4" t="s">
        <v>109</v>
      </c>
      <c r="B61" s="2">
        <f t="shared" si="1"/>
        <v>56</v>
      </c>
      <c r="C61" s="4">
        <v>381</v>
      </c>
      <c r="D61" s="24">
        <f t="shared" si="2"/>
        <v>373.4663524501176</v>
      </c>
      <c r="E61" s="24">
        <f t="shared" si="3"/>
        <v>11.300894702653345</v>
      </c>
      <c r="F61" s="24">
        <f t="shared" si="4"/>
        <v>373.88973027991398</v>
      </c>
      <c r="G61" s="24">
        <f t="shared" si="0"/>
        <v>7.1102697200860234</v>
      </c>
      <c r="H61" s="24">
        <f t="shared" si="5"/>
        <v>50.555935492372178</v>
      </c>
    </row>
    <row r="62" spans="1:8" x14ac:dyDescent="0.25">
      <c r="A62" s="4" t="s">
        <v>110</v>
      </c>
      <c r="B62" s="2">
        <f t="shared" si="1"/>
        <v>57</v>
      </c>
      <c r="C62" s="4">
        <v>299</v>
      </c>
      <c r="D62" s="24">
        <f t="shared" si="2"/>
        <v>328.78654098004705</v>
      </c>
      <c r="E62" s="24">
        <f t="shared" si="3"/>
        <v>-44.623830763897828</v>
      </c>
      <c r="F62" s="24">
        <f t="shared" si="4"/>
        <v>384.76724715277095</v>
      </c>
      <c r="G62" s="24">
        <f t="shared" si="0"/>
        <v>-85.767247152770949</v>
      </c>
      <c r="H62" s="24">
        <f t="shared" si="5"/>
        <v>7356.0206841644967</v>
      </c>
    </row>
    <row r="63" spans="1:8" x14ac:dyDescent="0.25">
      <c r="A63" s="4" t="s">
        <v>111</v>
      </c>
      <c r="B63" s="2">
        <f t="shared" si="1"/>
        <v>58</v>
      </c>
      <c r="C63" s="4">
        <v>266</v>
      </c>
      <c r="D63" s="24">
        <f t="shared" si="2"/>
        <v>291.11461639201883</v>
      </c>
      <c r="E63" s="24">
        <f t="shared" si="3"/>
        <v>-37.67887649420409</v>
      </c>
      <c r="F63" s="24">
        <f t="shared" si="4"/>
        <v>284.16271021614921</v>
      </c>
      <c r="G63" s="24">
        <f t="shared" si="0"/>
        <v>-18.162710216149208</v>
      </c>
      <c r="H63" s="24">
        <f t="shared" si="5"/>
        <v>329.88404239581081</v>
      </c>
    </row>
    <row r="64" spans="1:8" x14ac:dyDescent="0.25">
      <c r="A64" s="4" t="s">
        <v>112</v>
      </c>
      <c r="B64" s="2">
        <f t="shared" si="1"/>
        <v>59</v>
      </c>
      <c r="C64" s="4">
        <v>239</v>
      </c>
      <c r="D64" s="24">
        <f t="shared" si="2"/>
        <v>259.84584655680754</v>
      </c>
      <c r="E64" s="24">
        <f t="shared" si="3"/>
        <v>-31.275179941870281</v>
      </c>
      <c r="F64" s="24">
        <f t="shared" si="4"/>
        <v>253.43573989781476</v>
      </c>
      <c r="G64" s="24">
        <f t="shared" si="0"/>
        <v>-14.435739897814756</v>
      </c>
      <c r="H64" s="24">
        <f t="shared" si="5"/>
        <v>208.39058639736078</v>
      </c>
    </row>
    <row r="65" spans="1:8" x14ac:dyDescent="0.25">
      <c r="A65" s="4" t="s">
        <v>113</v>
      </c>
      <c r="B65" s="2">
        <f t="shared" si="1"/>
        <v>60</v>
      </c>
      <c r="C65" s="4">
        <v>281</v>
      </c>
      <c r="D65" s="24">
        <f t="shared" si="2"/>
        <v>272.53833862272302</v>
      </c>
      <c r="E65" s="24">
        <f t="shared" si="3"/>
        <v>12.648524393907689</v>
      </c>
      <c r="F65" s="24">
        <f t="shared" si="4"/>
        <v>228.57066661493727</v>
      </c>
      <c r="G65" s="24">
        <f t="shared" si="0"/>
        <v>52.429333385062733</v>
      </c>
      <c r="H65" s="24">
        <f t="shared" si="5"/>
        <v>2748.8349992020535</v>
      </c>
    </row>
    <row r="66" spans="1:8" x14ac:dyDescent="0.25">
      <c r="A66" s="4" t="s">
        <v>114</v>
      </c>
      <c r="B66" s="2">
        <f t="shared" si="1"/>
        <v>61</v>
      </c>
      <c r="C66" s="4">
        <v>257</v>
      </c>
      <c r="D66" s="24">
        <f t="shared" si="2"/>
        <v>263.2153354490892</v>
      </c>
      <c r="E66" s="24">
        <f t="shared" si="3"/>
        <v>-9.3010316460662796</v>
      </c>
      <c r="F66" s="24">
        <f t="shared" si="4"/>
        <v>285.1868630166307</v>
      </c>
      <c r="G66" s="24">
        <f t="shared" si="0"/>
        <v>-28.186863016630696</v>
      </c>
      <c r="H66" s="24">
        <f t="shared" si="5"/>
        <v>794.49924671830331</v>
      </c>
    </row>
    <row r="67" spans="1:8" x14ac:dyDescent="0.25">
      <c r="A67" s="4" t="s">
        <v>115</v>
      </c>
      <c r="B67" s="2">
        <f t="shared" si="1"/>
        <v>62</v>
      </c>
      <c r="C67" s="4">
        <v>250</v>
      </c>
      <c r="D67" s="24">
        <f t="shared" si="2"/>
        <v>255.28613417963567</v>
      </c>
      <c r="E67" s="24">
        <f t="shared" si="3"/>
        <v>-7.9305730998301414</v>
      </c>
      <c r="F67" s="24">
        <f t="shared" si="4"/>
        <v>253.9143038030229</v>
      </c>
      <c r="G67" s="24">
        <f t="shared" si="0"/>
        <v>-3.9143038030229036</v>
      </c>
      <c r="H67" s="24">
        <f t="shared" si="5"/>
        <v>15.321774262359567</v>
      </c>
    </row>
    <row r="68" spans="1:8" x14ac:dyDescent="0.25">
      <c r="A68" s="4" t="s">
        <v>116</v>
      </c>
      <c r="B68" s="2">
        <f t="shared" si="1"/>
        <v>63</v>
      </c>
      <c r="C68" s="4">
        <v>329</v>
      </c>
      <c r="D68" s="24">
        <f t="shared" si="2"/>
        <v>299.51445367185431</v>
      </c>
      <c r="E68" s="24">
        <f t="shared" si="3"/>
        <v>44.176160599626598</v>
      </c>
      <c r="F68" s="24">
        <f t="shared" si="4"/>
        <v>247.35556107980551</v>
      </c>
      <c r="G68" s="24">
        <f t="shared" si="0"/>
        <v>81.644438920194489</v>
      </c>
      <c r="H68" s="24">
        <f t="shared" si="5"/>
        <v>6665.8144065933684</v>
      </c>
    </row>
    <row r="69" spans="1:8" x14ac:dyDescent="0.25">
      <c r="A69" s="4" t="s">
        <v>117</v>
      </c>
      <c r="B69" s="2">
        <f t="shared" si="1"/>
        <v>64</v>
      </c>
      <c r="C69" s="4">
        <v>350</v>
      </c>
      <c r="D69" s="24">
        <f t="shared" si="2"/>
        <v>329.80578146874171</v>
      </c>
      <c r="E69" s="24">
        <f t="shared" si="3"/>
        <v>30.305212629690139</v>
      </c>
      <c r="F69" s="24">
        <f t="shared" si="4"/>
        <v>343.69061427148091</v>
      </c>
      <c r="G69" s="24">
        <f t="shared" si="0"/>
        <v>6.3093857285190893</v>
      </c>
      <c r="H69" s="24">
        <f t="shared" si="5"/>
        <v>39.808348271240362</v>
      </c>
    </row>
    <row r="70" spans="1:8" x14ac:dyDescent="0.25">
      <c r="A70" s="4" t="s">
        <v>118</v>
      </c>
      <c r="B70" s="2">
        <f t="shared" si="1"/>
        <v>65</v>
      </c>
      <c r="C70" s="4">
        <v>393</v>
      </c>
      <c r="D70" s="24">
        <f t="shared" si="2"/>
        <v>367.72231258749667</v>
      </c>
      <c r="E70" s="24">
        <f t="shared" si="3"/>
        <v>37.908919800265899</v>
      </c>
      <c r="F70" s="24">
        <f t="shared" si="4"/>
        <v>360.11099409843183</v>
      </c>
      <c r="G70" s="24">
        <f t="shared" ref="G70:G133" si="6">C70-F70</f>
        <v>32.889005901568169</v>
      </c>
      <c r="H70" s="24">
        <f t="shared" si="5"/>
        <v>1081.6867091933859</v>
      </c>
    </row>
    <row r="71" spans="1:8" x14ac:dyDescent="0.25">
      <c r="A71" s="4" t="s">
        <v>119</v>
      </c>
      <c r="B71" s="2">
        <f t="shared" ref="B71:B134" si="7">B70+1</f>
        <v>66</v>
      </c>
      <c r="C71" s="4">
        <v>370</v>
      </c>
      <c r="D71" s="24">
        <f t="shared" ref="D71:D134" si="8">$C$2*C71+(1-$C$2)*D70</f>
        <v>369.08892503499868</v>
      </c>
      <c r="E71" s="24">
        <f t="shared" ref="E71:E134" si="9">$D$2*(D71-D70)+(1-$D$2)*E70</f>
        <v>1.4031547548547709</v>
      </c>
      <c r="F71" s="24">
        <f t="shared" ref="F71:F134" si="10">D70+E70</f>
        <v>405.63123238776257</v>
      </c>
      <c r="G71" s="24">
        <f t="shared" si="6"/>
        <v>-35.631232387762566</v>
      </c>
      <c r="H71" s="24">
        <f t="shared" ref="H71:H134" si="11">G71*G71</f>
        <v>1269.5847214707401</v>
      </c>
    </row>
    <row r="72" spans="1:8" x14ac:dyDescent="0.25">
      <c r="A72" s="4" t="s">
        <v>120</v>
      </c>
      <c r="B72" s="2">
        <f t="shared" si="7"/>
        <v>67</v>
      </c>
      <c r="C72" s="4">
        <v>423</v>
      </c>
      <c r="D72" s="24">
        <f t="shared" si="8"/>
        <v>401.4355700139995</v>
      </c>
      <c r="E72" s="24">
        <f t="shared" si="9"/>
        <v>32.315701488776668</v>
      </c>
      <c r="F72" s="24">
        <f t="shared" si="10"/>
        <v>370.49207978985345</v>
      </c>
      <c r="G72" s="24">
        <f t="shared" si="6"/>
        <v>52.507920210146551</v>
      </c>
      <c r="H72" s="24">
        <f t="shared" si="11"/>
        <v>2757.0816847951164</v>
      </c>
    </row>
    <row r="73" spans="1:8" x14ac:dyDescent="0.25">
      <c r="A73" s="4" t="s">
        <v>121</v>
      </c>
      <c r="B73" s="2">
        <f t="shared" si="7"/>
        <v>68</v>
      </c>
      <c r="C73" s="4">
        <v>410</v>
      </c>
      <c r="D73" s="24">
        <f t="shared" si="8"/>
        <v>406.57422800559982</v>
      </c>
      <c r="E73" s="24">
        <f t="shared" si="9"/>
        <v>5.1658350350975022</v>
      </c>
      <c r="F73" s="24">
        <f t="shared" si="10"/>
        <v>433.75127150277615</v>
      </c>
      <c r="G73" s="24">
        <f t="shared" si="6"/>
        <v>-23.751271502776149</v>
      </c>
      <c r="H73" s="24">
        <f t="shared" si="11"/>
        <v>564.12289799858638</v>
      </c>
    </row>
    <row r="74" spans="1:8" x14ac:dyDescent="0.25">
      <c r="A74" s="4" t="s">
        <v>122</v>
      </c>
      <c r="B74" s="2">
        <f t="shared" si="7"/>
        <v>69</v>
      </c>
      <c r="C74" s="4">
        <v>326</v>
      </c>
      <c r="D74" s="24">
        <f t="shared" si="8"/>
        <v>358.22969120223991</v>
      </c>
      <c r="E74" s="24">
        <f t="shared" si="9"/>
        <v>-48.291026431521452</v>
      </c>
      <c r="F74" s="24">
        <f t="shared" si="10"/>
        <v>411.74006304069735</v>
      </c>
      <c r="G74" s="24">
        <f t="shared" si="6"/>
        <v>-85.740063040697351</v>
      </c>
      <c r="H74" s="24">
        <f t="shared" si="11"/>
        <v>7351.358410222756</v>
      </c>
    </row>
    <row r="75" spans="1:8" x14ac:dyDescent="0.25">
      <c r="A75" s="4" t="s">
        <v>123</v>
      </c>
      <c r="B75" s="2">
        <f t="shared" si="7"/>
        <v>70</v>
      </c>
      <c r="C75" s="4">
        <v>289</v>
      </c>
      <c r="D75" s="24">
        <f t="shared" si="8"/>
        <v>316.69187648089598</v>
      </c>
      <c r="E75" s="24">
        <f t="shared" si="9"/>
        <v>-41.544567933054097</v>
      </c>
      <c r="F75" s="24">
        <f t="shared" si="10"/>
        <v>309.93866477071845</v>
      </c>
      <c r="G75" s="24">
        <f t="shared" si="6"/>
        <v>-20.938664770718447</v>
      </c>
      <c r="H75" s="24">
        <f t="shared" si="11"/>
        <v>438.42768238052577</v>
      </c>
    </row>
    <row r="76" spans="1:8" x14ac:dyDescent="0.25">
      <c r="A76" s="4" t="s">
        <v>124</v>
      </c>
      <c r="B76" s="2">
        <f t="shared" si="7"/>
        <v>71</v>
      </c>
      <c r="C76" s="4">
        <v>270</v>
      </c>
      <c r="D76" s="24">
        <f t="shared" si="8"/>
        <v>288.67675059235842</v>
      </c>
      <c r="E76" s="24">
        <f t="shared" si="9"/>
        <v>-28.028655330582087</v>
      </c>
      <c r="F76" s="24">
        <f t="shared" si="10"/>
        <v>275.14730854784187</v>
      </c>
      <c r="G76" s="24">
        <f t="shared" si="6"/>
        <v>-5.1473085478418739</v>
      </c>
      <c r="H76" s="24">
        <f t="shared" si="11"/>
        <v>26.494785286686021</v>
      </c>
    </row>
    <row r="77" spans="1:8" x14ac:dyDescent="0.25">
      <c r="A77" s="4" t="s">
        <v>125</v>
      </c>
      <c r="B77" s="2">
        <f t="shared" si="7"/>
        <v>72</v>
      </c>
      <c r="C77" s="4">
        <v>321</v>
      </c>
      <c r="D77" s="24">
        <f t="shared" si="8"/>
        <v>308.07070023694337</v>
      </c>
      <c r="E77" s="24">
        <f t="shared" si="9"/>
        <v>19.346527039609782</v>
      </c>
      <c r="F77" s="24">
        <f t="shared" si="10"/>
        <v>260.64809526177635</v>
      </c>
      <c r="G77" s="24">
        <f t="shared" si="6"/>
        <v>60.351904738223652</v>
      </c>
      <c r="H77" s="24">
        <f t="shared" si="11"/>
        <v>3642.3524055316225</v>
      </c>
    </row>
    <row r="78" spans="1:8" x14ac:dyDescent="0.25">
      <c r="A78" s="4" t="s">
        <v>126</v>
      </c>
      <c r="B78" s="2">
        <f t="shared" si="7"/>
        <v>73</v>
      </c>
      <c r="C78" s="4">
        <v>305</v>
      </c>
      <c r="D78" s="24">
        <f t="shared" si="8"/>
        <v>306.22828009477735</v>
      </c>
      <c r="E78" s="24">
        <f t="shared" si="9"/>
        <v>-1.8212311949842441</v>
      </c>
      <c r="F78" s="24">
        <f t="shared" si="10"/>
        <v>327.41722727655315</v>
      </c>
      <c r="G78" s="24">
        <f t="shared" si="6"/>
        <v>-22.417227276553149</v>
      </c>
      <c r="H78" s="24">
        <f t="shared" si="11"/>
        <v>502.53207876863848</v>
      </c>
    </row>
    <row r="79" spans="1:8" x14ac:dyDescent="0.25">
      <c r="A79" s="4" t="s">
        <v>127</v>
      </c>
      <c r="B79" s="2">
        <f t="shared" si="7"/>
        <v>74</v>
      </c>
      <c r="C79" s="4">
        <v>310</v>
      </c>
      <c r="D79" s="24">
        <f t="shared" si="8"/>
        <v>308.49131203791092</v>
      </c>
      <c r="E79" s="24">
        <f t="shared" si="9"/>
        <v>2.2589476799954515</v>
      </c>
      <c r="F79" s="24">
        <f t="shared" si="10"/>
        <v>304.4070488997931</v>
      </c>
      <c r="G79" s="24">
        <f t="shared" si="6"/>
        <v>5.5929511002069034</v>
      </c>
      <c r="H79" s="24">
        <f t="shared" si="11"/>
        <v>31.281102009305613</v>
      </c>
    </row>
    <row r="80" spans="1:8" x14ac:dyDescent="0.25">
      <c r="A80" s="4" t="s">
        <v>128</v>
      </c>
      <c r="B80" s="2">
        <f t="shared" si="7"/>
        <v>75</v>
      </c>
      <c r="C80" s="4">
        <v>374</v>
      </c>
      <c r="D80" s="24">
        <f t="shared" si="8"/>
        <v>347.79652481516439</v>
      </c>
      <c r="E80" s="24">
        <f t="shared" si="9"/>
        <v>39.26816651215622</v>
      </c>
      <c r="F80" s="24">
        <f t="shared" si="10"/>
        <v>310.75025971790637</v>
      </c>
      <c r="G80" s="24">
        <f t="shared" si="6"/>
        <v>63.249740282093626</v>
      </c>
      <c r="H80" s="24">
        <f t="shared" si="11"/>
        <v>4000.5296457522973</v>
      </c>
    </row>
    <row r="81" spans="1:8" x14ac:dyDescent="0.25">
      <c r="A81" s="4" t="s">
        <v>129</v>
      </c>
      <c r="B81" s="2">
        <f t="shared" si="7"/>
        <v>76</v>
      </c>
      <c r="C81" s="4">
        <v>414</v>
      </c>
      <c r="D81" s="24">
        <f t="shared" si="8"/>
        <v>387.51860992606578</v>
      </c>
      <c r="E81" s="24">
        <f t="shared" si="9"/>
        <v>39.721631192302645</v>
      </c>
      <c r="F81" s="24">
        <f t="shared" si="10"/>
        <v>387.06469132732059</v>
      </c>
      <c r="G81" s="24">
        <f t="shared" si="6"/>
        <v>26.935308672679412</v>
      </c>
      <c r="H81" s="24">
        <f t="shared" si="11"/>
        <v>725.51085329251873</v>
      </c>
    </row>
    <row r="82" spans="1:8" x14ac:dyDescent="0.25">
      <c r="A82" s="4" t="s">
        <v>130</v>
      </c>
      <c r="B82" s="2">
        <f t="shared" si="7"/>
        <v>77</v>
      </c>
      <c r="C82" s="4">
        <v>454</v>
      </c>
      <c r="D82" s="24">
        <f t="shared" si="8"/>
        <v>427.4074439704263</v>
      </c>
      <c r="E82" s="24">
        <f t="shared" si="9"/>
        <v>39.88866684150846</v>
      </c>
      <c r="F82" s="24">
        <f t="shared" si="10"/>
        <v>427.24024111836843</v>
      </c>
      <c r="G82" s="24">
        <f t="shared" si="6"/>
        <v>26.759758881631569</v>
      </c>
      <c r="H82" s="24">
        <f t="shared" si="11"/>
        <v>716.08469540305964</v>
      </c>
    </row>
    <row r="83" spans="1:8" x14ac:dyDescent="0.25">
      <c r="A83" s="4" t="s">
        <v>131</v>
      </c>
      <c r="B83" s="2">
        <f t="shared" si="7"/>
        <v>78</v>
      </c>
      <c r="C83" s="4">
        <v>441</v>
      </c>
      <c r="D83" s="24">
        <f t="shared" si="8"/>
        <v>435.5629775881705</v>
      </c>
      <c r="E83" s="24">
        <f t="shared" si="9"/>
        <v>8.1872667509679609</v>
      </c>
      <c r="F83" s="24">
        <f t="shared" si="10"/>
        <v>467.29611081193474</v>
      </c>
      <c r="G83" s="24">
        <f t="shared" si="6"/>
        <v>-26.296110811934739</v>
      </c>
      <c r="H83" s="24">
        <f t="shared" si="11"/>
        <v>691.48544383355102</v>
      </c>
    </row>
    <row r="84" spans="1:8" x14ac:dyDescent="0.25">
      <c r="A84" s="4" t="s">
        <v>132</v>
      </c>
      <c r="B84" s="2">
        <f t="shared" si="7"/>
        <v>79</v>
      </c>
      <c r="C84" s="4">
        <v>510</v>
      </c>
      <c r="D84" s="24">
        <f t="shared" si="8"/>
        <v>480.22519103526821</v>
      </c>
      <c r="E84" s="24">
        <f t="shared" si="9"/>
        <v>44.625738500401582</v>
      </c>
      <c r="F84" s="24">
        <f t="shared" si="10"/>
        <v>443.75024433913848</v>
      </c>
      <c r="G84" s="24">
        <f t="shared" si="6"/>
        <v>66.249755660861524</v>
      </c>
      <c r="H84" s="24">
        <f t="shared" si="11"/>
        <v>4389.0301251238534</v>
      </c>
    </row>
    <row r="85" spans="1:8" x14ac:dyDescent="0.25">
      <c r="A85" s="4" t="s">
        <v>133</v>
      </c>
      <c r="B85" s="2">
        <f t="shared" si="7"/>
        <v>80</v>
      </c>
      <c r="C85" s="4">
        <v>486</v>
      </c>
      <c r="D85" s="24">
        <f t="shared" si="8"/>
        <v>483.69007641410724</v>
      </c>
      <c r="E85" s="24">
        <f t="shared" si="9"/>
        <v>3.5060462319605912</v>
      </c>
      <c r="F85" s="24">
        <f t="shared" si="10"/>
        <v>524.85092953566982</v>
      </c>
      <c r="G85" s="24">
        <f t="shared" si="6"/>
        <v>-38.85092953566982</v>
      </c>
      <c r="H85" s="24">
        <f t="shared" si="11"/>
        <v>1509.3947257855816</v>
      </c>
    </row>
    <row r="86" spans="1:8" x14ac:dyDescent="0.25">
      <c r="A86" s="4" t="s">
        <v>134</v>
      </c>
      <c r="B86" s="2">
        <f t="shared" si="7"/>
        <v>81</v>
      </c>
      <c r="C86" s="4">
        <v>393</v>
      </c>
      <c r="D86" s="24">
        <f t="shared" si="8"/>
        <v>429.27603056564288</v>
      </c>
      <c r="E86" s="24">
        <f t="shared" si="9"/>
        <v>-54.356125756383925</v>
      </c>
      <c r="F86" s="24">
        <f t="shared" si="10"/>
        <v>487.19612264606781</v>
      </c>
      <c r="G86" s="24">
        <f t="shared" si="6"/>
        <v>-94.196122646067806</v>
      </c>
      <c r="H86" s="24">
        <f t="shared" si="11"/>
        <v>8872.9095215530488</v>
      </c>
    </row>
    <row r="87" spans="1:8" x14ac:dyDescent="0.25">
      <c r="A87" s="4" t="s">
        <v>135</v>
      </c>
      <c r="B87" s="2">
        <f t="shared" si="7"/>
        <v>82</v>
      </c>
      <c r="C87" s="4">
        <v>345</v>
      </c>
      <c r="D87" s="24">
        <f t="shared" si="8"/>
        <v>378.71041222625718</v>
      </c>
      <c r="E87" s="24">
        <f t="shared" si="9"/>
        <v>-50.569408846802709</v>
      </c>
      <c r="F87" s="24">
        <f t="shared" si="10"/>
        <v>374.91990480925898</v>
      </c>
      <c r="G87" s="24">
        <f t="shared" si="6"/>
        <v>-29.919904809258981</v>
      </c>
      <c r="H87" s="24">
        <f t="shared" si="11"/>
        <v>895.20070379511867</v>
      </c>
    </row>
    <row r="88" spans="1:8" x14ac:dyDescent="0.25">
      <c r="A88" s="4" t="s">
        <v>136</v>
      </c>
      <c r="B88" s="2">
        <f t="shared" si="7"/>
        <v>83</v>
      </c>
      <c r="C88" s="4">
        <v>315</v>
      </c>
      <c r="D88" s="24">
        <f t="shared" si="8"/>
        <v>340.48416489050288</v>
      </c>
      <c r="E88" s="24">
        <f t="shared" si="9"/>
        <v>-38.238590497265342</v>
      </c>
      <c r="F88" s="24">
        <f t="shared" si="10"/>
        <v>328.14100337945445</v>
      </c>
      <c r="G88" s="24">
        <f t="shared" si="6"/>
        <v>-13.141003379454446</v>
      </c>
      <c r="H88" s="24">
        <f t="shared" si="11"/>
        <v>172.68596981883317</v>
      </c>
    </row>
    <row r="89" spans="1:8" x14ac:dyDescent="0.25">
      <c r="A89" s="4" t="s">
        <v>137</v>
      </c>
      <c r="B89" s="2">
        <f t="shared" si="7"/>
        <v>84</v>
      </c>
      <c r="C89" s="4">
        <v>389</v>
      </c>
      <c r="D89" s="24">
        <f t="shared" si="8"/>
        <v>369.59366595620111</v>
      </c>
      <c r="E89" s="24">
        <f t="shared" si="9"/>
        <v>29.042152974135263</v>
      </c>
      <c r="F89" s="24">
        <f t="shared" si="10"/>
        <v>302.24557439323752</v>
      </c>
      <c r="G89" s="24">
        <f t="shared" si="6"/>
        <v>86.754425606762481</v>
      </c>
      <c r="H89" s="24">
        <f t="shared" si="11"/>
        <v>7526.3303623592856</v>
      </c>
    </row>
    <row r="90" spans="1:8" x14ac:dyDescent="0.25">
      <c r="A90" s="4" t="s">
        <v>138</v>
      </c>
      <c r="B90" s="2">
        <f t="shared" si="7"/>
        <v>85</v>
      </c>
      <c r="C90" s="4">
        <v>358</v>
      </c>
      <c r="D90" s="24">
        <f t="shared" si="8"/>
        <v>362.6374663824804</v>
      </c>
      <c r="E90" s="24">
        <f t="shared" si="9"/>
        <v>-6.9202012211728539</v>
      </c>
      <c r="F90" s="24">
        <f t="shared" si="10"/>
        <v>398.63581893033637</v>
      </c>
      <c r="G90" s="24">
        <f t="shared" si="6"/>
        <v>-40.63581893033637</v>
      </c>
      <c r="H90" s="24">
        <f t="shared" si="11"/>
        <v>1651.2697801390837</v>
      </c>
    </row>
    <row r="91" spans="1:8" x14ac:dyDescent="0.25">
      <c r="A91" s="4" t="s">
        <v>139</v>
      </c>
      <c r="B91" s="2">
        <f t="shared" si="7"/>
        <v>86</v>
      </c>
      <c r="C91" s="4">
        <v>368</v>
      </c>
      <c r="D91" s="24">
        <f t="shared" si="8"/>
        <v>365.85498655299216</v>
      </c>
      <c r="E91" s="24">
        <f t="shared" si="9"/>
        <v>3.2073824491200771</v>
      </c>
      <c r="F91" s="24">
        <f t="shared" si="10"/>
        <v>355.71726516130752</v>
      </c>
      <c r="G91" s="24">
        <f t="shared" si="6"/>
        <v>12.282734838692477</v>
      </c>
      <c r="H91" s="24">
        <f t="shared" si="11"/>
        <v>150.8655751176299</v>
      </c>
    </row>
    <row r="92" spans="1:8" x14ac:dyDescent="0.25">
      <c r="A92" s="4" t="s">
        <v>140</v>
      </c>
      <c r="B92" s="2">
        <f t="shared" si="7"/>
        <v>87</v>
      </c>
      <c r="C92" s="4">
        <v>444</v>
      </c>
      <c r="D92" s="24">
        <f t="shared" si="8"/>
        <v>412.74199462119685</v>
      </c>
      <c r="E92" s="24">
        <f t="shared" si="9"/>
        <v>46.843328442585609</v>
      </c>
      <c r="F92" s="24">
        <f t="shared" si="10"/>
        <v>369.06236900211223</v>
      </c>
      <c r="G92" s="24">
        <f t="shared" si="6"/>
        <v>74.937630997887766</v>
      </c>
      <c r="H92" s="24">
        <f t="shared" si="11"/>
        <v>5615.648539575589</v>
      </c>
    </row>
    <row r="93" spans="1:8" x14ac:dyDescent="0.25">
      <c r="A93" s="4" t="s">
        <v>141</v>
      </c>
      <c r="B93" s="2">
        <f t="shared" si="7"/>
        <v>88</v>
      </c>
      <c r="C93" s="4">
        <v>482</v>
      </c>
      <c r="D93" s="24">
        <f t="shared" si="8"/>
        <v>454.29679784847872</v>
      </c>
      <c r="E93" s="24">
        <f t="shared" si="9"/>
        <v>41.560091752497165</v>
      </c>
      <c r="F93" s="24">
        <f t="shared" si="10"/>
        <v>459.58532306378248</v>
      </c>
      <c r="G93" s="24">
        <f t="shared" si="6"/>
        <v>22.414676936217518</v>
      </c>
      <c r="H93" s="24">
        <f t="shared" si="11"/>
        <v>502.41774215500152</v>
      </c>
    </row>
    <row r="94" spans="1:8" x14ac:dyDescent="0.25">
      <c r="A94" s="4" t="s">
        <v>142</v>
      </c>
      <c r="B94" s="2">
        <f t="shared" si="7"/>
        <v>89</v>
      </c>
      <c r="C94" s="4">
        <v>534</v>
      </c>
      <c r="D94" s="24">
        <f t="shared" si="8"/>
        <v>502.11871913939149</v>
      </c>
      <c r="E94" s="24">
        <f t="shared" si="9"/>
        <v>47.815659461374352</v>
      </c>
      <c r="F94" s="24">
        <f t="shared" si="10"/>
        <v>495.85688960097588</v>
      </c>
      <c r="G94" s="24">
        <f t="shared" si="6"/>
        <v>38.143110399024124</v>
      </c>
      <c r="H94" s="24">
        <f t="shared" si="11"/>
        <v>1454.8968709121423</v>
      </c>
    </row>
    <row r="95" spans="1:8" x14ac:dyDescent="0.25">
      <c r="A95" s="4" t="s">
        <v>143</v>
      </c>
      <c r="B95" s="2">
        <f t="shared" si="7"/>
        <v>90</v>
      </c>
      <c r="C95" s="4">
        <v>524</v>
      </c>
      <c r="D95" s="24">
        <f t="shared" si="8"/>
        <v>515.24748765575657</v>
      </c>
      <c r="E95" s="24">
        <f t="shared" si="9"/>
        <v>13.163455407310094</v>
      </c>
      <c r="F95" s="24">
        <f t="shared" si="10"/>
        <v>549.93437860076585</v>
      </c>
      <c r="G95" s="24">
        <f t="shared" si="6"/>
        <v>-25.934378600765854</v>
      </c>
      <c r="H95" s="24">
        <f t="shared" si="11"/>
        <v>672.59199340786188</v>
      </c>
    </row>
    <row r="96" spans="1:8" x14ac:dyDescent="0.25">
      <c r="A96" s="4" t="s">
        <v>144</v>
      </c>
      <c r="B96" s="2">
        <f t="shared" si="7"/>
        <v>91</v>
      </c>
      <c r="C96" s="4">
        <v>578</v>
      </c>
      <c r="D96" s="24">
        <f t="shared" si="8"/>
        <v>552.89899506230267</v>
      </c>
      <c r="E96" s="24">
        <f t="shared" si="9"/>
        <v>37.627019354546867</v>
      </c>
      <c r="F96" s="24">
        <f t="shared" si="10"/>
        <v>528.41094306306661</v>
      </c>
      <c r="G96" s="24">
        <f t="shared" si="6"/>
        <v>49.589056936933389</v>
      </c>
      <c r="H96" s="24">
        <f t="shared" si="11"/>
        <v>2459.0745678944213</v>
      </c>
    </row>
    <row r="97" spans="1:8" x14ac:dyDescent="0.25">
      <c r="A97" s="4" t="s">
        <v>145</v>
      </c>
      <c r="B97" s="2">
        <f t="shared" si="7"/>
        <v>92</v>
      </c>
      <c r="C97" s="4">
        <v>567</v>
      </c>
      <c r="D97" s="24">
        <f t="shared" si="8"/>
        <v>561.35959802492107</v>
      </c>
      <c r="E97" s="24">
        <f t="shared" si="9"/>
        <v>8.4897693790103244</v>
      </c>
      <c r="F97" s="24">
        <f t="shared" si="10"/>
        <v>590.52601441684953</v>
      </c>
      <c r="G97" s="24">
        <f t="shared" si="6"/>
        <v>-23.526014416849534</v>
      </c>
      <c r="H97" s="24">
        <f t="shared" si="11"/>
        <v>553.47335434181218</v>
      </c>
    </row>
    <row r="98" spans="1:8" x14ac:dyDescent="0.25">
      <c r="A98" s="4" t="s">
        <v>146</v>
      </c>
      <c r="B98" s="2">
        <f t="shared" si="7"/>
        <v>93</v>
      </c>
      <c r="C98" s="4">
        <v>447</v>
      </c>
      <c r="D98" s="24">
        <f t="shared" si="8"/>
        <v>492.74383920996843</v>
      </c>
      <c r="E98" s="24">
        <f t="shared" si="9"/>
        <v>-68.538653286758674</v>
      </c>
      <c r="F98" s="24">
        <f t="shared" si="10"/>
        <v>569.84936740393141</v>
      </c>
      <c r="G98" s="24">
        <f t="shared" si="6"/>
        <v>-122.84936740393141</v>
      </c>
      <c r="H98" s="24">
        <f t="shared" si="11"/>
        <v>15091.967071546125</v>
      </c>
    </row>
    <row r="99" spans="1:8" x14ac:dyDescent="0.25">
      <c r="A99" s="4" t="s">
        <v>147</v>
      </c>
      <c r="B99" s="2">
        <f t="shared" si="7"/>
        <v>94</v>
      </c>
      <c r="C99" s="4">
        <v>386</v>
      </c>
      <c r="D99" s="24">
        <f t="shared" si="8"/>
        <v>428.69753568398738</v>
      </c>
      <c r="E99" s="24">
        <f t="shared" si="9"/>
        <v>-64.050795875741827</v>
      </c>
      <c r="F99" s="24">
        <f t="shared" si="10"/>
        <v>424.20518592320974</v>
      </c>
      <c r="G99" s="24">
        <f t="shared" si="6"/>
        <v>-38.20518592320974</v>
      </c>
      <c r="H99" s="24">
        <f t="shared" si="11"/>
        <v>1459.6362314270236</v>
      </c>
    </row>
    <row r="100" spans="1:8" x14ac:dyDescent="0.25">
      <c r="A100" s="4" t="s">
        <v>148</v>
      </c>
      <c r="B100" s="2">
        <f t="shared" si="7"/>
        <v>95</v>
      </c>
      <c r="C100" s="4">
        <v>360</v>
      </c>
      <c r="D100" s="24">
        <f t="shared" si="8"/>
        <v>387.479014273595</v>
      </c>
      <c r="E100" s="24">
        <f t="shared" si="9"/>
        <v>-41.241353684857735</v>
      </c>
      <c r="F100" s="24">
        <f t="shared" si="10"/>
        <v>364.64673980824557</v>
      </c>
      <c r="G100" s="24">
        <f t="shared" si="6"/>
        <v>-4.6467398082455702</v>
      </c>
      <c r="H100" s="24">
        <f t="shared" si="11"/>
        <v>21.592190845534077</v>
      </c>
    </row>
    <row r="101" spans="1:8" x14ac:dyDescent="0.25">
      <c r="A101" s="4" t="s">
        <v>149</v>
      </c>
      <c r="B101" s="2">
        <f t="shared" si="7"/>
        <v>96</v>
      </c>
      <c r="C101" s="4">
        <v>428</v>
      </c>
      <c r="D101" s="24">
        <f t="shared" si="8"/>
        <v>411.79160570943804</v>
      </c>
      <c r="E101" s="24">
        <f t="shared" si="9"/>
        <v>24.247037490722345</v>
      </c>
      <c r="F101" s="24">
        <f t="shared" si="10"/>
        <v>346.23766058873724</v>
      </c>
      <c r="G101" s="24">
        <f t="shared" si="6"/>
        <v>81.762339411262758</v>
      </c>
      <c r="H101" s="24">
        <f t="shared" si="11"/>
        <v>6685.0801460025314</v>
      </c>
    </row>
    <row r="102" spans="1:8" x14ac:dyDescent="0.25">
      <c r="A102" s="4" t="s">
        <v>150</v>
      </c>
      <c r="B102" s="2">
        <f t="shared" si="7"/>
        <v>97</v>
      </c>
      <c r="C102" s="4">
        <v>397</v>
      </c>
      <c r="D102" s="24">
        <f t="shared" si="8"/>
        <v>402.91664228377522</v>
      </c>
      <c r="E102" s="24">
        <f t="shared" si="9"/>
        <v>-8.8418414247464412</v>
      </c>
      <c r="F102" s="24">
        <f t="shared" si="10"/>
        <v>436.03864320016038</v>
      </c>
      <c r="G102" s="24">
        <f t="shared" si="6"/>
        <v>-39.038643200160379</v>
      </c>
      <c r="H102" s="24">
        <f t="shared" si="11"/>
        <v>1524.0156629094283</v>
      </c>
    </row>
    <row r="103" spans="1:8" x14ac:dyDescent="0.25">
      <c r="A103" s="4" t="s">
        <v>151</v>
      </c>
      <c r="B103" s="2">
        <f t="shared" si="7"/>
        <v>98</v>
      </c>
      <c r="C103" s="4">
        <v>400</v>
      </c>
      <c r="D103" s="24">
        <f t="shared" si="8"/>
        <v>401.16665691351011</v>
      </c>
      <c r="E103" s="24">
        <f t="shared" si="9"/>
        <v>-1.7570772263195893</v>
      </c>
      <c r="F103" s="24">
        <f t="shared" si="10"/>
        <v>394.07480085902876</v>
      </c>
      <c r="G103" s="24">
        <f t="shared" si="6"/>
        <v>5.9251991409712446</v>
      </c>
      <c r="H103" s="24">
        <f t="shared" si="11"/>
        <v>35.107984860166376</v>
      </c>
    </row>
    <row r="104" spans="1:8" x14ac:dyDescent="0.25">
      <c r="A104" s="4" t="s">
        <v>152</v>
      </c>
      <c r="B104" s="2">
        <f t="shared" si="7"/>
        <v>99</v>
      </c>
      <c r="C104" s="4">
        <v>498</v>
      </c>
      <c r="D104" s="24">
        <f t="shared" si="8"/>
        <v>459.26666276540408</v>
      </c>
      <c r="E104" s="24">
        <f t="shared" si="9"/>
        <v>58.040148768815754</v>
      </c>
      <c r="F104" s="24">
        <f t="shared" si="10"/>
        <v>399.4095796871905</v>
      </c>
      <c r="G104" s="24">
        <f t="shared" si="6"/>
        <v>98.590420312809499</v>
      </c>
      <c r="H104" s="24">
        <f t="shared" si="11"/>
        <v>9720.0709774564402</v>
      </c>
    </row>
    <row r="105" spans="1:8" x14ac:dyDescent="0.25">
      <c r="A105" s="4" t="s">
        <v>153</v>
      </c>
      <c r="B105" s="2">
        <f t="shared" si="7"/>
        <v>100</v>
      </c>
      <c r="C105" s="4">
        <v>536</v>
      </c>
      <c r="D105" s="24">
        <f t="shared" si="8"/>
        <v>505.30666510616163</v>
      </c>
      <c r="E105" s="24">
        <f t="shared" si="9"/>
        <v>46.052002487185611</v>
      </c>
      <c r="F105" s="24">
        <f t="shared" si="10"/>
        <v>517.30681153421983</v>
      </c>
      <c r="G105" s="24">
        <f t="shared" si="6"/>
        <v>18.693188465780167</v>
      </c>
      <c r="H105" s="24">
        <f t="shared" si="11"/>
        <v>349.43529501717671</v>
      </c>
    </row>
    <row r="106" spans="1:8" x14ac:dyDescent="0.25">
      <c r="A106" s="4" t="s">
        <v>154</v>
      </c>
      <c r="B106" s="2">
        <f t="shared" si="7"/>
        <v>101</v>
      </c>
      <c r="C106" s="4">
        <v>596</v>
      </c>
      <c r="D106" s="24">
        <f t="shared" si="8"/>
        <v>559.72266604246465</v>
      </c>
      <c r="E106" s="24">
        <f t="shared" si="9"/>
        <v>54.407636937853908</v>
      </c>
      <c r="F106" s="24">
        <f t="shared" si="10"/>
        <v>551.35866759334726</v>
      </c>
      <c r="G106" s="24">
        <f t="shared" si="6"/>
        <v>44.641332406652737</v>
      </c>
      <c r="H106" s="24">
        <f t="shared" si="11"/>
        <v>1992.8485590412638</v>
      </c>
    </row>
    <row r="107" spans="1:8" x14ac:dyDescent="0.25">
      <c r="A107" s="4" t="s">
        <v>155</v>
      </c>
      <c r="B107" s="2">
        <f t="shared" si="7"/>
        <v>102</v>
      </c>
      <c r="C107" s="4">
        <v>591</v>
      </c>
      <c r="D107" s="24">
        <f t="shared" si="8"/>
        <v>578.48906641698591</v>
      </c>
      <c r="E107" s="24">
        <f t="shared" si="9"/>
        <v>18.802041611084586</v>
      </c>
      <c r="F107" s="24">
        <f t="shared" si="10"/>
        <v>614.13030298031856</v>
      </c>
      <c r="G107" s="24">
        <f t="shared" si="6"/>
        <v>-23.130302980318561</v>
      </c>
      <c r="H107" s="24">
        <f t="shared" si="11"/>
        <v>535.01091596133369</v>
      </c>
    </row>
    <row r="108" spans="1:8" x14ac:dyDescent="0.25">
      <c r="A108" s="4" t="s">
        <v>156</v>
      </c>
      <c r="B108" s="2">
        <f t="shared" si="7"/>
        <v>103</v>
      </c>
      <c r="C108" s="4">
        <v>651</v>
      </c>
      <c r="D108" s="24">
        <f t="shared" si="8"/>
        <v>621.99562656679427</v>
      </c>
      <c r="E108" s="24">
        <f t="shared" si="9"/>
        <v>43.481855631269639</v>
      </c>
      <c r="F108" s="24">
        <f t="shared" si="10"/>
        <v>597.29110802807054</v>
      </c>
      <c r="G108" s="24">
        <f t="shared" si="6"/>
        <v>53.708891971929461</v>
      </c>
      <c r="H108" s="24">
        <f t="shared" si="11"/>
        <v>2884.6450768523887</v>
      </c>
    </row>
    <row r="109" spans="1:8" x14ac:dyDescent="0.25">
      <c r="A109" s="4" t="s">
        <v>157</v>
      </c>
      <c r="B109" s="2">
        <f t="shared" si="7"/>
        <v>104</v>
      </c>
      <c r="C109" s="4">
        <v>654</v>
      </c>
      <c r="D109" s="24">
        <f t="shared" si="8"/>
        <v>641.19825062671771</v>
      </c>
      <c r="E109" s="24">
        <f t="shared" si="9"/>
        <v>19.226903291494786</v>
      </c>
      <c r="F109" s="24">
        <f t="shared" si="10"/>
        <v>665.47748219806385</v>
      </c>
      <c r="G109" s="24">
        <f t="shared" si="6"/>
        <v>-11.477482198063854</v>
      </c>
      <c r="H109" s="24">
        <f t="shared" si="11"/>
        <v>131.73259760687267</v>
      </c>
    </row>
    <row r="110" spans="1:8" x14ac:dyDescent="0.25">
      <c r="A110" s="4" t="s">
        <v>158</v>
      </c>
      <c r="B110" s="2">
        <f t="shared" si="7"/>
        <v>105</v>
      </c>
      <c r="C110" s="4">
        <v>509</v>
      </c>
      <c r="D110" s="24">
        <f t="shared" si="8"/>
        <v>561.87930025068704</v>
      </c>
      <c r="E110" s="24">
        <f t="shared" si="9"/>
        <v>-79.22040452236314</v>
      </c>
      <c r="F110" s="24">
        <f t="shared" si="10"/>
        <v>660.42515391821246</v>
      </c>
      <c r="G110" s="24">
        <f t="shared" si="6"/>
        <v>-151.42515391821246</v>
      </c>
      <c r="H110" s="24">
        <f t="shared" si="11"/>
        <v>22929.577239154332</v>
      </c>
    </row>
    <row r="111" spans="1:8" x14ac:dyDescent="0.25">
      <c r="A111" s="4" t="s">
        <v>159</v>
      </c>
      <c r="B111" s="2">
        <f t="shared" si="7"/>
        <v>106</v>
      </c>
      <c r="C111" s="4">
        <v>437</v>
      </c>
      <c r="D111" s="24">
        <f t="shared" si="8"/>
        <v>486.95172010027483</v>
      </c>
      <c r="E111" s="24">
        <f t="shared" si="9"/>
        <v>-74.931872974784156</v>
      </c>
      <c r="F111" s="24">
        <f t="shared" si="10"/>
        <v>482.6588957283239</v>
      </c>
      <c r="G111" s="24">
        <f t="shared" si="6"/>
        <v>-45.658895728323898</v>
      </c>
      <c r="H111" s="24">
        <f t="shared" si="11"/>
        <v>2084.7347591299545</v>
      </c>
    </row>
    <row r="112" spans="1:8" x14ac:dyDescent="0.25">
      <c r="A112" s="4" t="s">
        <v>160</v>
      </c>
      <c r="B112" s="2">
        <f t="shared" si="7"/>
        <v>107</v>
      </c>
      <c r="C112" s="4">
        <v>406</v>
      </c>
      <c r="D112" s="24">
        <f t="shared" si="8"/>
        <v>438.38068804010993</v>
      </c>
      <c r="E112" s="24">
        <f t="shared" si="9"/>
        <v>-48.597392901079516</v>
      </c>
      <c r="F112" s="24">
        <f t="shared" si="10"/>
        <v>412.01984712549068</v>
      </c>
      <c r="G112" s="24">
        <f t="shared" si="6"/>
        <v>-6.0198471254906849</v>
      </c>
      <c r="H112" s="24">
        <f t="shared" si="11"/>
        <v>36.238559414278463</v>
      </c>
    </row>
    <row r="113" spans="1:8" x14ac:dyDescent="0.25">
      <c r="A113" s="4" t="s">
        <v>161</v>
      </c>
      <c r="B113" s="2">
        <f t="shared" si="7"/>
        <v>108</v>
      </c>
      <c r="C113" s="4">
        <v>470</v>
      </c>
      <c r="D113" s="24">
        <f t="shared" si="8"/>
        <v>457.35227521604395</v>
      </c>
      <c r="E113" s="24">
        <f t="shared" si="9"/>
        <v>18.904018195857006</v>
      </c>
      <c r="F113" s="24">
        <f t="shared" si="10"/>
        <v>389.78329513903043</v>
      </c>
      <c r="G113" s="24">
        <f t="shared" si="6"/>
        <v>80.216704860969571</v>
      </c>
      <c r="H113" s="24">
        <f t="shared" si="11"/>
        <v>6434.7197387518991</v>
      </c>
    </row>
    <row r="114" spans="1:8" x14ac:dyDescent="0.25">
      <c r="A114" s="4" t="s">
        <v>162</v>
      </c>
      <c r="B114" s="2">
        <f t="shared" si="7"/>
        <v>109</v>
      </c>
      <c r="C114" s="4">
        <v>428</v>
      </c>
      <c r="D114" s="24">
        <f t="shared" si="8"/>
        <v>439.74091008641761</v>
      </c>
      <c r="E114" s="24">
        <f t="shared" si="9"/>
        <v>-17.574849746300853</v>
      </c>
      <c r="F114" s="24">
        <f t="shared" si="10"/>
        <v>476.25629341190097</v>
      </c>
      <c r="G114" s="24">
        <f t="shared" si="6"/>
        <v>-48.25629341190097</v>
      </c>
      <c r="H114" s="24">
        <f t="shared" si="11"/>
        <v>2328.669853855477</v>
      </c>
    </row>
    <row r="115" spans="1:8" x14ac:dyDescent="0.25">
      <c r="A115" s="4" t="s">
        <v>163</v>
      </c>
      <c r="B115" s="2">
        <f t="shared" si="7"/>
        <v>110</v>
      </c>
      <c r="C115" s="4">
        <v>423</v>
      </c>
      <c r="D115" s="24">
        <f t="shared" si="8"/>
        <v>429.69636403456707</v>
      </c>
      <c r="E115" s="24">
        <f t="shared" si="9"/>
        <v>-10.052076355544997</v>
      </c>
      <c r="F115" s="24">
        <f t="shared" si="10"/>
        <v>422.16606034011676</v>
      </c>
      <c r="G115" s="24">
        <f t="shared" si="6"/>
        <v>0.83393965988324226</v>
      </c>
      <c r="H115" s="24">
        <f t="shared" si="11"/>
        <v>0.69545535632617772</v>
      </c>
    </row>
    <row r="116" spans="1:8" x14ac:dyDescent="0.25">
      <c r="A116" s="4" t="s">
        <v>164</v>
      </c>
      <c r="B116" s="2">
        <f t="shared" si="7"/>
        <v>111</v>
      </c>
      <c r="C116" s="4">
        <v>507</v>
      </c>
      <c r="D116" s="24">
        <f t="shared" si="8"/>
        <v>476.0785456138268</v>
      </c>
      <c r="E116" s="24">
        <f t="shared" si="9"/>
        <v>46.325747321324933</v>
      </c>
      <c r="F116" s="24">
        <f t="shared" si="10"/>
        <v>419.64428767902206</v>
      </c>
      <c r="G116" s="24">
        <f t="shared" si="6"/>
        <v>87.355712320977943</v>
      </c>
      <c r="H116" s="24">
        <f t="shared" si="11"/>
        <v>7631.020475105458</v>
      </c>
    </row>
    <row r="117" spans="1:8" x14ac:dyDescent="0.25">
      <c r="A117" s="4" t="s">
        <v>165</v>
      </c>
      <c r="B117" s="2">
        <f t="shared" si="7"/>
        <v>112</v>
      </c>
      <c r="C117" s="4">
        <v>536</v>
      </c>
      <c r="D117" s="24">
        <f t="shared" si="8"/>
        <v>512.03141824553063</v>
      </c>
      <c r="E117" s="24">
        <f t="shared" si="9"/>
        <v>35.963245506393449</v>
      </c>
      <c r="F117" s="24">
        <f t="shared" si="10"/>
        <v>522.40429293515172</v>
      </c>
      <c r="G117" s="24">
        <f t="shared" si="6"/>
        <v>13.595707064848284</v>
      </c>
      <c r="H117" s="24">
        <f t="shared" si="11"/>
        <v>184.84325059316555</v>
      </c>
    </row>
    <row r="118" spans="1:8" x14ac:dyDescent="0.25">
      <c r="A118" s="4" t="s">
        <v>166</v>
      </c>
      <c r="B118" s="2">
        <f t="shared" si="7"/>
        <v>113</v>
      </c>
      <c r="C118" s="4">
        <v>610</v>
      </c>
      <c r="D118" s="24">
        <f t="shared" si="8"/>
        <v>570.81256729821223</v>
      </c>
      <c r="E118" s="24">
        <f t="shared" si="9"/>
        <v>58.758331149135309</v>
      </c>
      <c r="F118" s="24">
        <f t="shared" si="10"/>
        <v>547.99466375192412</v>
      </c>
      <c r="G118" s="24">
        <f t="shared" si="6"/>
        <v>62.005336248075878</v>
      </c>
      <c r="H118" s="24">
        <f t="shared" si="11"/>
        <v>3844.6617232369522</v>
      </c>
    </row>
    <row r="119" spans="1:8" x14ac:dyDescent="0.25">
      <c r="A119" s="4" t="s">
        <v>167</v>
      </c>
      <c r="B119" s="2">
        <f t="shared" si="7"/>
        <v>114</v>
      </c>
      <c r="C119" s="4">
        <v>609</v>
      </c>
      <c r="D119" s="24">
        <f t="shared" si="8"/>
        <v>593.72502691928491</v>
      </c>
      <c r="E119" s="24">
        <f t="shared" si="9"/>
        <v>22.948305492600749</v>
      </c>
      <c r="F119" s="24">
        <f t="shared" si="10"/>
        <v>629.57089844734753</v>
      </c>
      <c r="G119" s="24">
        <f t="shared" si="6"/>
        <v>-20.570898447347531</v>
      </c>
      <c r="H119" s="24">
        <f t="shared" si="11"/>
        <v>423.16186293108507</v>
      </c>
    </row>
    <row r="120" spans="1:8" x14ac:dyDescent="0.25">
      <c r="A120" s="4" t="s">
        <v>168</v>
      </c>
      <c r="B120" s="2">
        <f t="shared" si="7"/>
        <v>115</v>
      </c>
      <c r="C120" s="4">
        <v>687</v>
      </c>
      <c r="D120" s="24">
        <f t="shared" si="8"/>
        <v>649.69001076771394</v>
      </c>
      <c r="E120" s="24">
        <f t="shared" si="9"/>
        <v>55.9319671700732</v>
      </c>
      <c r="F120" s="24">
        <f t="shared" si="10"/>
        <v>616.67333241188567</v>
      </c>
      <c r="G120" s="24">
        <f t="shared" si="6"/>
        <v>70.326667588114333</v>
      </c>
      <c r="H120" s="24">
        <f t="shared" si="11"/>
        <v>4945.8401740491308</v>
      </c>
    </row>
    <row r="121" spans="1:8" x14ac:dyDescent="0.25">
      <c r="A121" s="4" t="s">
        <v>169</v>
      </c>
      <c r="B121" s="2">
        <f t="shared" si="7"/>
        <v>116</v>
      </c>
      <c r="C121" s="4">
        <v>707</v>
      </c>
      <c r="D121" s="24">
        <f t="shared" si="8"/>
        <v>684.07600430708555</v>
      </c>
      <c r="E121" s="24">
        <f t="shared" si="9"/>
        <v>34.407539513002313</v>
      </c>
      <c r="F121" s="24">
        <f t="shared" si="10"/>
        <v>705.62197793778716</v>
      </c>
      <c r="G121" s="24">
        <f t="shared" si="6"/>
        <v>1.3780220622128354</v>
      </c>
      <c r="H121" s="24">
        <f t="shared" si="11"/>
        <v>1.8989448039453156</v>
      </c>
    </row>
    <row r="122" spans="1:8" x14ac:dyDescent="0.25">
      <c r="A122" s="4" t="s">
        <v>170</v>
      </c>
      <c r="B122" s="2">
        <f t="shared" si="7"/>
        <v>117</v>
      </c>
      <c r="C122" s="4">
        <v>509</v>
      </c>
      <c r="D122" s="24">
        <f t="shared" si="8"/>
        <v>579.0304017228342</v>
      </c>
      <c r="E122" s="24">
        <f t="shared" si="9"/>
        <v>-104.9061494421541</v>
      </c>
      <c r="F122" s="24">
        <f t="shared" si="10"/>
        <v>718.4835438200879</v>
      </c>
      <c r="G122" s="24">
        <f t="shared" si="6"/>
        <v>-209.4835438200879</v>
      </c>
      <c r="H122" s="24">
        <f t="shared" si="11"/>
        <v>43883.355131422686</v>
      </c>
    </row>
    <row r="123" spans="1:8" x14ac:dyDescent="0.25">
      <c r="A123" s="4" t="s">
        <v>171</v>
      </c>
      <c r="B123" s="2">
        <f t="shared" si="7"/>
        <v>118</v>
      </c>
      <c r="C123" s="4">
        <v>452</v>
      </c>
      <c r="D123" s="24">
        <f t="shared" si="8"/>
        <v>502.81216068913369</v>
      </c>
      <c r="E123" s="24">
        <f t="shared" si="9"/>
        <v>-76.246928942108966</v>
      </c>
      <c r="F123" s="24">
        <f t="shared" si="10"/>
        <v>474.12425228068008</v>
      </c>
      <c r="G123" s="24">
        <f t="shared" si="6"/>
        <v>-22.124252280680082</v>
      </c>
      <c r="H123" s="24">
        <f t="shared" si="11"/>
        <v>489.48253897917783</v>
      </c>
    </row>
    <row r="124" spans="1:8" x14ac:dyDescent="0.25">
      <c r="A124" s="4" t="s">
        <v>172</v>
      </c>
      <c r="B124" s="2">
        <f t="shared" si="7"/>
        <v>119</v>
      </c>
      <c r="C124" s="4">
        <v>412</v>
      </c>
      <c r="D124" s="24">
        <f t="shared" si="8"/>
        <v>448.32486427565345</v>
      </c>
      <c r="E124" s="24">
        <f t="shared" si="9"/>
        <v>-54.509056046008872</v>
      </c>
      <c r="F124" s="24">
        <f t="shared" si="10"/>
        <v>426.56523174702471</v>
      </c>
      <c r="G124" s="24">
        <f t="shared" si="6"/>
        <v>-14.565231747024711</v>
      </c>
      <c r="H124" s="24">
        <f t="shared" si="11"/>
        <v>212.14597584453651</v>
      </c>
    </row>
    <row r="125" spans="1:8" x14ac:dyDescent="0.25">
      <c r="A125" s="4" t="s">
        <v>173</v>
      </c>
      <c r="B125" s="2">
        <f t="shared" si="7"/>
        <v>120</v>
      </c>
      <c r="C125" s="4">
        <v>472</v>
      </c>
      <c r="D125" s="24">
        <f t="shared" si="8"/>
        <v>462.52994571026136</v>
      </c>
      <c r="E125" s="24">
        <f t="shared" si="9"/>
        <v>14.13636729712729</v>
      </c>
      <c r="F125" s="24">
        <f t="shared" si="10"/>
        <v>393.81580822964457</v>
      </c>
      <c r="G125" s="24">
        <f t="shared" si="6"/>
        <v>78.184191770355426</v>
      </c>
      <c r="H125" s="24">
        <f t="shared" si="11"/>
        <v>6112.7678427837127</v>
      </c>
    </row>
    <row r="126" spans="1:8" x14ac:dyDescent="0.25">
      <c r="A126" s="4" t="s">
        <v>174</v>
      </c>
      <c r="B126" s="2">
        <f t="shared" si="7"/>
        <v>121</v>
      </c>
      <c r="C126" s="4">
        <v>454</v>
      </c>
      <c r="D126" s="24">
        <f t="shared" si="8"/>
        <v>457.41197828410452</v>
      </c>
      <c r="E126" s="24">
        <f t="shared" si="9"/>
        <v>-5.0987130914335532</v>
      </c>
      <c r="F126" s="24">
        <f t="shared" si="10"/>
        <v>476.66631300738862</v>
      </c>
      <c r="G126" s="24">
        <f t="shared" si="6"/>
        <v>-22.666313007388624</v>
      </c>
      <c r="H126" s="24">
        <f t="shared" si="11"/>
        <v>513.7617453489147</v>
      </c>
    </row>
    <row r="127" spans="1:8" x14ac:dyDescent="0.25">
      <c r="A127" s="4" t="s">
        <v>175</v>
      </c>
      <c r="B127" s="2">
        <f t="shared" si="7"/>
        <v>122</v>
      </c>
      <c r="C127" s="4">
        <v>455</v>
      </c>
      <c r="D127" s="24">
        <f t="shared" si="8"/>
        <v>455.96479131364185</v>
      </c>
      <c r="E127" s="24">
        <f t="shared" si="9"/>
        <v>-1.4508384965836378</v>
      </c>
      <c r="F127" s="24">
        <f t="shared" si="10"/>
        <v>452.31326519267094</v>
      </c>
      <c r="G127" s="24">
        <f t="shared" si="6"/>
        <v>2.68673480732906</v>
      </c>
      <c r="H127" s="24">
        <f t="shared" si="11"/>
        <v>7.2185439249135213</v>
      </c>
    </row>
    <row r="128" spans="1:8" x14ac:dyDescent="0.25">
      <c r="A128" s="4" t="s">
        <v>176</v>
      </c>
      <c r="B128" s="2">
        <f t="shared" si="7"/>
        <v>123</v>
      </c>
      <c r="C128" s="4">
        <v>568</v>
      </c>
      <c r="D128" s="24">
        <f t="shared" si="8"/>
        <v>523.18591652545683</v>
      </c>
      <c r="E128" s="24">
        <f t="shared" si="9"/>
        <v>67.152453248106582</v>
      </c>
      <c r="F128" s="24">
        <f t="shared" si="10"/>
        <v>454.51395281705823</v>
      </c>
      <c r="G128" s="24">
        <f t="shared" si="6"/>
        <v>113.48604718294177</v>
      </c>
      <c r="H128" s="24">
        <f t="shared" si="11"/>
        <v>12879.082905208887</v>
      </c>
    </row>
    <row r="129" spans="1:8" x14ac:dyDescent="0.25">
      <c r="A129" s="4" t="s">
        <v>177</v>
      </c>
      <c r="B129" s="2">
        <f t="shared" si="7"/>
        <v>124</v>
      </c>
      <c r="C129" s="4">
        <v>610</v>
      </c>
      <c r="D129" s="24">
        <f t="shared" si="8"/>
        <v>575.27436661018271</v>
      </c>
      <c r="E129" s="24">
        <f t="shared" si="9"/>
        <v>52.103514087889259</v>
      </c>
      <c r="F129" s="24">
        <f t="shared" si="10"/>
        <v>590.33836977356339</v>
      </c>
      <c r="G129" s="24">
        <f t="shared" si="6"/>
        <v>19.661630226436614</v>
      </c>
      <c r="H129" s="24">
        <f t="shared" si="11"/>
        <v>386.57970316112591</v>
      </c>
    </row>
    <row r="130" spans="1:8" x14ac:dyDescent="0.25">
      <c r="A130" s="4" t="s">
        <v>178</v>
      </c>
      <c r="B130" s="2">
        <f t="shared" si="7"/>
        <v>125</v>
      </c>
      <c r="C130" s="4">
        <v>706</v>
      </c>
      <c r="D130" s="24">
        <f t="shared" si="8"/>
        <v>653.70974664407299</v>
      </c>
      <c r="E130" s="24">
        <f t="shared" si="9"/>
        <v>78.409048167944277</v>
      </c>
      <c r="F130" s="24">
        <f t="shared" si="10"/>
        <v>627.37788069807198</v>
      </c>
      <c r="G130" s="24">
        <f t="shared" si="6"/>
        <v>78.622119301928024</v>
      </c>
      <c r="H130" s="24">
        <f t="shared" si="11"/>
        <v>6181.4376435266031</v>
      </c>
    </row>
    <row r="131" spans="1:8" x14ac:dyDescent="0.25">
      <c r="A131" s="4" t="s">
        <v>179</v>
      </c>
      <c r="B131" s="2">
        <f t="shared" si="7"/>
        <v>126</v>
      </c>
      <c r="C131" s="4">
        <v>661</v>
      </c>
      <c r="D131" s="24">
        <f t="shared" si="8"/>
        <v>658.08389865762911</v>
      </c>
      <c r="E131" s="24">
        <f t="shared" si="9"/>
        <v>4.4481869097105013</v>
      </c>
      <c r="F131" s="24">
        <f t="shared" si="10"/>
        <v>732.11879481201731</v>
      </c>
      <c r="G131" s="24">
        <f t="shared" si="6"/>
        <v>-71.118794812017313</v>
      </c>
      <c r="H131" s="24">
        <f t="shared" si="11"/>
        <v>5057.8829755138204</v>
      </c>
    </row>
    <row r="132" spans="1:8" x14ac:dyDescent="0.25">
      <c r="A132" s="4" t="s">
        <v>180</v>
      </c>
      <c r="B132" s="2">
        <f t="shared" si="7"/>
        <v>127</v>
      </c>
      <c r="C132" s="4">
        <v>767</v>
      </c>
      <c r="D132" s="24">
        <f t="shared" si="8"/>
        <v>723.43355946305167</v>
      </c>
      <c r="E132" s="24">
        <f t="shared" si="9"/>
        <v>65.288759331526848</v>
      </c>
      <c r="F132" s="24">
        <f t="shared" si="10"/>
        <v>662.53208556733966</v>
      </c>
      <c r="G132" s="24">
        <f t="shared" si="6"/>
        <v>104.46791443266034</v>
      </c>
      <c r="H132" s="24">
        <f t="shared" si="11"/>
        <v>10913.545145909642</v>
      </c>
    </row>
    <row r="133" spans="1:8" x14ac:dyDescent="0.25">
      <c r="A133" s="4" t="s">
        <v>181</v>
      </c>
      <c r="B133" s="2">
        <f t="shared" si="7"/>
        <v>128</v>
      </c>
      <c r="C133" s="4">
        <v>783</v>
      </c>
      <c r="D133" s="24">
        <f t="shared" si="8"/>
        <v>759.17342378522062</v>
      </c>
      <c r="E133" s="24">
        <f t="shared" si="9"/>
        <v>35.769413217178318</v>
      </c>
      <c r="F133" s="24">
        <f t="shared" si="10"/>
        <v>788.72231879457854</v>
      </c>
      <c r="G133" s="24">
        <f t="shared" si="6"/>
        <v>-5.7223187945785412</v>
      </c>
      <c r="H133" s="24">
        <f t="shared" si="11"/>
        <v>32.744932386786807</v>
      </c>
    </row>
    <row r="134" spans="1:8" x14ac:dyDescent="0.25">
      <c r="A134" s="4" t="s">
        <v>182</v>
      </c>
      <c r="B134" s="2">
        <f t="shared" si="7"/>
        <v>129</v>
      </c>
      <c r="C134" s="4">
        <v>583</v>
      </c>
      <c r="D134" s="24">
        <f t="shared" si="8"/>
        <v>653.46936951408827</v>
      </c>
      <c r="E134" s="24">
        <f t="shared" si="9"/>
        <v>-105.56258080364404</v>
      </c>
      <c r="F134" s="24">
        <f t="shared" si="10"/>
        <v>794.94283700239896</v>
      </c>
      <c r="G134" s="24">
        <f t="shared" ref="G134:G149" si="12">C134-F134</f>
        <v>-211.94283700239896</v>
      </c>
      <c r="H134" s="24">
        <f t="shared" si="11"/>
        <v>44919.766156625454</v>
      </c>
    </row>
    <row r="135" spans="1:8" x14ac:dyDescent="0.25">
      <c r="A135" s="4" t="s">
        <v>183</v>
      </c>
      <c r="B135" s="2">
        <f t="shared" ref="B135:B149" si="13">B134+1</f>
        <v>130</v>
      </c>
      <c r="C135" s="4">
        <v>513</v>
      </c>
      <c r="D135" s="24">
        <f t="shared" ref="D135:D149" si="14">$C$2*C135+(1-$C$2)*D134</f>
        <v>569.18774780563535</v>
      </c>
      <c r="E135" s="24">
        <f t="shared" ref="E135:E149" si="15">$D$2*(D135-D134)+(1-$D$2)*E134</f>
        <v>-84.302902667548111</v>
      </c>
      <c r="F135" s="24">
        <f t="shared" ref="F135:F149" si="16">D134+E134</f>
        <v>547.90678871044429</v>
      </c>
      <c r="G135" s="24">
        <f t="shared" si="12"/>
        <v>-34.906788710444289</v>
      </c>
      <c r="H135" s="24">
        <f t="shared" ref="H135:H149" si="17">G135*G135</f>
        <v>1218.4838980756008</v>
      </c>
    </row>
    <row r="136" spans="1:8" x14ac:dyDescent="0.25">
      <c r="A136" s="4" t="s">
        <v>184</v>
      </c>
      <c r="B136" s="2">
        <f t="shared" si="13"/>
        <v>131</v>
      </c>
      <c r="C136" s="4">
        <v>481</v>
      </c>
      <c r="D136" s="24">
        <f t="shared" si="14"/>
        <v>516.27509912225412</v>
      </c>
      <c r="E136" s="24">
        <f t="shared" si="15"/>
        <v>-52.944038937365399</v>
      </c>
      <c r="F136" s="24">
        <f t="shared" si="16"/>
        <v>484.88484513808726</v>
      </c>
      <c r="G136" s="24">
        <f t="shared" si="12"/>
        <v>-3.8848451380872575</v>
      </c>
      <c r="H136" s="24">
        <f t="shared" si="17"/>
        <v>15.092021746920203</v>
      </c>
    </row>
    <row r="137" spans="1:8" x14ac:dyDescent="0.25">
      <c r="A137" s="4" t="s">
        <v>185</v>
      </c>
      <c r="B137" s="2">
        <f t="shared" si="13"/>
        <v>132</v>
      </c>
      <c r="C137" s="4">
        <v>567</v>
      </c>
      <c r="D137" s="24">
        <f t="shared" si="14"/>
        <v>546.71003964890167</v>
      </c>
      <c r="E137" s="24">
        <f t="shared" si="15"/>
        <v>30.35156154718354</v>
      </c>
      <c r="F137" s="24">
        <f t="shared" si="16"/>
        <v>463.33106018488871</v>
      </c>
      <c r="G137" s="24">
        <f t="shared" si="12"/>
        <v>103.66893981511129</v>
      </c>
      <c r="H137" s="24">
        <f t="shared" si="17"/>
        <v>10747.249082389166</v>
      </c>
    </row>
    <row r="138" spans="1:8" x14ac:dyDescent="0.25">
      <c r="A138" s="4" t="s">
        <v>186</v>
      </c>
      <c r="B138" s="2">
        <f t="shared" si="13"/>
        <v>133</v>
      </c>
      <c r="C138" s="4">
        <v>525</v>
      </c>
      <c r="D138" s="24">
        <f t="shared" si="14"/>
        <v>533.68401585956065</v>
      </c>
      <c r="E138" s="24">
        <f t="shared" si="15"/>
        <v>-12.982646204004501</v>
      </c>
      <c r="F138" s="24">
        <f t="shared" si="16"/>
        <v>577.06160119608523</v>
      </c>
      <c r="G138" s="24">
        <f t="shared" si="12"/>
        <v>-52.061601196085235</v>
      </c>
      <c r="H138" s="24">
        <f t="shared" si="17"/>
        <v>2710.4103191002237</v>
      </c>
    </row>
    <row r="139" spans="1:8" x14ac:dyDescent="0.25">
      <c r="A139" s="4" t="s">
        <v>187</v>
      </c>
      <c r="B139" s="2">
        <f t="shared" si="13"/>
        <v>134</v>
      </c>
      <c r="C139" s="4">
        <v>520</v>
      </c>
      <c r="D139" s="24">
        <f t="shared" si="14"/>
        <v>525.47360634382426</v>
      </c>
      <c r="E139" s="24">
        <f t="shared" si="15"/>
        <v>-8.2151817524246553</v>
      </c>
      <c r="F139" s="24">
        <f t="shared" si="16"/>
        <v>520.70136965555616</v>
      </c>
      <c r="G139" s="24">
        <f t="shared" si="12"/>
        <v>-0.70136965555616371</v>
      </c>
      <c r="H139" s="24">
        <f t="shared" si="17"/>
        <v>0.49191939373497173</v>
      </c>
    </row>
    <row r="140" spans="1:8" x14ac:dyDescent="0.25">
      <c r="A140" s="4" t="s">
        <v>188</v>
      </c>
      <c r="B140" s="2">
        <f t="shared" si="13"/>
        <v>135</v>
      </c>
      <c r="C140" s="4">
        <v>587</v>
      </c>
      <c r="D140" s="24">
        <f t="shared" si="14"/>
        <v>562.3894425375297</v>
      </c>
      <c r="E140" s="24">
        <f t="shared" si="15"/>
        <v>36.870705175759312</v>
      </c>
      <c r="F140" s="24">
        <f t="shared" si="16"/>
        <v>517.2584245913996</v>
      </c>
      <c r="G140" s="24">
        <f t="shared" si="12"/>
        <v>69.741575408600397</v>
      </c>
      <c r="H140" s="24">
        <f t="shared" si="17"/>
        <v>4863.8873404734959</v>
      </c>
    </row>
    <row r="141" spans="1:8" x14ac:dyDescent="0.25">
      <c r="A141" s="4" t="s">
        <v>189</v>
      </c>
      <c r="B141" s="2">
        <f t="shared" si="13"/>
        <v>136</v>
      </c>
      <c r="C141" s="4">
        <v>710</v>
      </c>
      <c r="D141" s="24">
        <f t="shared" si="14"/>
        <v>650.9557770150119</v>
      </c>
      <c r="E141" s="24">
        <f t="shared" si="15"/>
        <v>88.514638848180482</v>
      </c>
      <c r="F141" s="24">
        <f t="shared" si="16"/>
        <v>599.26014771328903</v>
      </c>
      <c r="G141" s="24">
        <f t="shared" si="12"/>
        <v>110.73985228671097</v>
      </c>
      <c r="H141" s="24">
        <f t="shared" si="17"/>
        <v>12263.314884482565</v>
      </c>
    </row>
    <row r="142" spans="1:8" x14ac:dyDescent="0.25">
      <c r="A142" s="4" t="s">
        <v>190</v>
      </c>
      <c r="B142" s="2">
        <f t="shared" si="13"/>
        <v>137</v>
      </c>
      <c r="C142" s="4">
        <v>793</v>
      </c>
      <c r="D142" s="24">
        <f t="shared" si="14"/>
        <v>736.18231080600481</v>
      </c>
      <c r="E142" s="24">
        <f t="shared" si="15"/>
        <v>85.229821896050098</v>
      </c>
      <c r="F142" s="24">
        <f t="shared" si="16"/>
        <v>739.47041586319233</v>
      </c>
      <c r="G142" s="24">
        <f t="shared" si="12"/>
        <v>53.529584136807671</v>
      </c>
      <c r="H142" s="24">
        <f t="shared" si="17"/>
        <v>2865.4163778595716</v>
      </c>
    </row>
    <row r="143" spans="1:8" x14ac:dyDescent="0.25">
      <c r="A143" s="4" t="s">
        <v>191</v>
      </c>
      <c r="B143" s="2">
        <f t="shared" si="13"/>
        <v>138</v>
      </c>
      <c r="C143" s="4">
        <v>749</v>
      </c>
      <c r="D143" s="24">
        <f t="shared" si="14"/>
        <v>743.8729243224019</v>
      </c>
      <c r="E143" s="24">
        <f t="shared" si="15"/>
        <v>7.7681527247767459</v>
      </c>
      <c r="F143" s="24">
        <f t="shared" si="16"/>
        <v>821.41213270205492</v>
      </c>
      <c r="G143" s="24">
        <f t="shared" si="12"/>
        <v>-72.412132702054919</v>
      </c>
      <c r="H143" s="24">
        <f t="shared" si="17"/>
        <v>5243.5169624600112</v>
      </c>
    </row>
    <row r="144" spans="1:8" x14ac:dyDescent="0.25">
      <c r="A144" s="4" t="s">
        <v>192</v>
      </c>
      <c r="B144" s="2">
        <f t="shared" si="13"/>
        <v>139</v>
      </c>
      <c r="C144" s="4">
        <v>871</v>
      </c>
      <c r="D144" s="24">
        <f t="shared" si="14"/>
        <v>820.14916972896071</v>
      </c>
      <c r="E144" s="24">
        <f t="shared" si="15"/>
        <v>76.207737313877033</v>
      </c>
      <c r="F144" s="24">
        <f t="shared" si="16"/>
        <v>751.64107704717867</v>
      </c>
      <c r="G144" s="24">
        <f t="shared" si="12"/>
        <v>119.35892295282133</v>
      </c>
      <c r="H144" s="24">
        <f t="shared" si="17"/>
        <v>14246.552488457539</v>
      </c>
    </row>
    <row r="145" spans="1:8" x14ac:dyDescent="0.25">
      <c r="A145" s="4" t="s">
        <v>193</v>
      </c>
      <c r="B145" s="2">
        <f t="shared" si="13"/>
        <v>140</v>
      </c>
      <c r="C145" s="4">
        <v>848</v>
      </c>
      <c r="D145" s="24">
        <f t="shared" si="14"/>
        <v>836.85966789158419</v>
      </c>
      <c r="E145" s="24">
        <f t="shared" si="15"/>
        <v>16.769995401774732</v>
      </c>
      <c r="F145" s="24">
        <f t="shared" si="16"/>
        <v>896.35690704283775</v>
      </c>
      <c r="G145" s="24">
        <f t="shared" si="12"/>
        <v>-48.356907042837747</v>
      </c>
      <c r="H145" s="24">
        <f t="shared" si="17"/>
        <v>2338.3904587496509</v>
      </c>
    </row>
    <row r="146" spans="1:8" x14ac:dyDescent="0.25">
      <c r="A146" s="4" t="s">
        <v>194</v>
      </c>
      <c r="B146" s="2">
        <f t="shared" si="13"/>
        <v>141</v>
      </c>
      <c r="C146" s="4">
        <v>640</v>
      </c>
      <c r="D146" s="24">
        <f t="shared" si="14"/>
        <v>718.74386715663377</v>
      </c>
      <c r="E146" s="24">
        <f t="shared" si="15"/>
        <v>-117.9809149388137</v>
      </c>
      <c r="F146" s="24">
        <f t="shared" si="16"/>
        <v>853.62966329335893</v>
      </c>
      <c r="G146" s="24">
        <f t="shared" si="12"/>
        <v>-213.62966329335893</v>
      </c>
      <c r="H146" s="24">
        <f t="shared" si="17"/>
        <v>45637.633038833905</v>
      </c>
    </row>
    <row r="147" spans="1:8" x14ac:dyDescent="0.25">
      <c r="A147" s="4" t="s">
        <v>195</v>
      </c>
      <c r="B147" s="2">
        <f t="shared" si="13"/>
        <v>142</v>
      </c>
      <c r="C147" s="4">
        <v>581</v>
      </c>
      <c r="D147" s="24">
        <f t="shared" si="14"/>
        <v>636.09754686265342</v>
      </c>
      <c r="E147" s="24">
        <f t="shared" si="15"/>
        <v>-82.681654888625189</v>
      </c>
      <c r="F147" s="24">
        <f t="shared" si="16"/>
        <v>600.76295221782004</v>
      </c>
      <c r="G147" s="24">
        <f t="shared" si="12"/>
        <v>-19.762952217820043</v>
      </c>
      <c r="H147" s="24">
        <f t="shared" si="17"/>
        <v>390.57428036383817</v>
      </c>
    </row>
    <row r="148" spans="1:8" x14ac:dyDescent="0.25">
      <c r="A148" s="4" t="s">
        <v>196</v>
      </c>
      <c r="B148" s="2">
        <f t="shared" si="13"/>
        <v>143</v>
      </c>
      <c r="C148" s="4">
        <v>519</v>
      </c>
      <c r="D148" s="24">
        <f t="shared" si="14"/>
        <v>565.83901874506137</v>
      </c>
      <c r="E148" s="24">
        <f t="shared" si="15"/>
        <v>-70.27095124436309</v>
      </c>
      <c r="F148" s="24">
        <f t="shared" si="16"/>
        <v>553.41589197402823</v>
      </c>
      <c r="G148" s="24">
        <f t="shared" si="12"/>
        <v>-34.415891974028227</v>
      </c>
      <c r="H148" s="24">
        <f t="shared" si="17"/>
        <v>1184.4536203679806</v>
      </c>
    </row>
    <row r="149" spans="1:8" x14ac:dyDescent="0.25">
      <c r="A149" s="4" t="s">
        <v>197</v>
      </c>
      <c r="B149" s="2">
        <f t="shared" si="13"/>
        <v>144</v>
      </c>
      <c r="C149" s="4">
        <v>605</v>
      </c>
      <c r="D149" s="24">
        <f t="shared" si="14"/>
        <v>589.3356074980245</v>
      </c>
      <c r="E149" s="24">
        <f t="shared" si="15"/>
        <v>23.402821212965808</v>
      </c>
      <c r="F149" s="24">
        <f t="shared" si="16"/>
        <v>495.56806750069825</v>
      </c>
      <c r="G149" s="24">
        <f t="shared" si="12"/>
        <v>109.43193249930175</v>
      </c>
      <c r="H149" s="24">
        <f t="shared" si="17"/>
        <v>11975.347850531734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7FA4-F502-4D0B-A721-0D2370903638}">
  <dimension ref="A1:Z150"/>
  <sheetViews>
    <sheetView showGridLines="0" zoomScale="70" zoomScaleNormal="70" workbookViewId="0">
      <selection activeCell="A2" sqref="A2"/>
    </sheetView>
  </sheetViews>
  <sheetFormatPr defaultRowHeight="15" x14ac:dyDescent="0.25"/>
  <cols>
    <col min="1" max="1" width="9.85546875" customWidth="1"/>
    <col min="2" max="2" width="8.85546875" customWidth="1"/>
    <col min="3" max="3" width="11.7109375" bestFit="1" customWidth="1"/>
    <col min="4" max="4" width="23.7109375" bestFit="1" customWidth="1"/>
    <col min="5" max="5" width="13.7109375" bestFit="1" customWidth="1"/>
    <col min="6" max="6" width="16.42578125" bestFit="1" customWidth="1"/>
    <col min="7" max="7" width="11.42578125" bestFit="1" customWidth="1"/>
    <col min="8" max="8" width="28.140625" bestFit="1" customWidth="1"/>
    <col min="9" max="9" width="15.85546875" bestFit="1" customWidth="1"/>
    <col min="10" max="10" width="17.28515625" customWidth="1"/>
    <col min="12" max="12" width="7.28515625" bestFit="1" customWidth="1"/>
    <col min="13" max="24" width="8.42578125" customWidth="1"/>
    <col min="25" max="25" width="6.5703125" customWidth="1"/>
    <col min="26" max="26" width="22.140625" bestFit="1" customWidth="1"/>
  </cols>
  <sheetData>
    <row r="1" spans="1:26" x14ac:dyDescent="0.25">
      <c r="C1" s="6" t="s">
        <v>1</v>
      </c>
      <c r="D1" s="6" t="s">
        <v>2</v>
      </c>
      <c r="E1" s="6" t="s">
        <v>38</v>
      </c>
      <c r="F1" s="6" t="s">
        <v>45</v>
      </c>
      <c r="G1" s="6" t="s">
        <v>3</v>
      </c>
      <c r="H1" s="6" t="s">
        <v>4</v>
      </c>
      <c r="I1" s="6" t="s">
        <v>5</v>
      </c>
    </row>
    <row r="2" spans="1:26" x14ac:dyDescent="0.25">
      <c r="C2" s="7">
        <v>144</v>
      </c>
      <c r="D2" s="7">
        <v>0.9</v>
      </c>
      <c r="E2" s="7">
        <v>1.0000000000000001E-5</v>
      </c>
      <c r="F2" s="7">
        <v>0.1</v>
      </c>
      <c r="G2" s="7">
        <f>SUM(J7:J150)</f>
        <v>482254.80807728099</v>
      </c>
      <c r="H2" s="7">
        <f>G2/(C2-1)</f>
        <v>3372.4112452956711</v>
      </c>
      <c r="I2" s="7">
        <f>SQRT(H2)</f>
        <v>58.072465465964775</v>
      </c>
    </row>
    <row r="4" spans="1:26" x14ac:dyDescent="0.25">
      <c r="A4" s="3" t="s">
        <v>0</v>
      </c>
      <c r="B4" s="3" t="s">
        <v>43</v>
      </c>
      <c r="C4" s="3" t="s">
        <v>11</v>
      </c>
      <c r="D4" s="3" t="s">
        <v>199</v>
      </c>
      <c r="E4" s="3" t="s">
        <v>9</v>
      </c>
      <c r="F4" s="3" t="s">
        <v>10</v>
      </c>
      <c r="G4" s="3" t="s">
        <v>12</v>
      </c>
      <c r="H4" s="3" t="s">
        <v>6</v>
      </c>
      <c r="I4" s="3" t="s">
        <v>7</v>
      </c>
      <c r="J4" s="20" t="s">
        <v>8</v>
      </c>
    </row>
    <row r="5" spans="1:26" x14ac:dyDescent="0.25">
      <c r="A5" s="29"/>
      <c r="B5" s="29"/>
      <c r="C5" s="29"/>
      <c r="D5" s="29"/>
      <c r="E5" s="29"/>
      <c r="F5" s="29"/>
      <c r="G5" s="30">
        <v>1.01</v>
      </c>
      <c r="H5" s="29"/>
      <c r="I5" s="29"/>
      <c r="J5" s="29"/>
    </row>
    <row r="6" spans="1:26" x14ac:dyDescent="0.25">
      <c r="A6" s="29"/>
      <c r="B6" s="29"/>
      <c r="C6" s="29"/>
      <c r="D6" s="29"/>
      <c r="E6" s="29">
        <v>154.6075899843506</v>
      </c>
      <c r="F6" s="29">
        <v>2.7318316290436675</v>
      </c>
      <c r="G6" s="30">
        <v>0.99</v>
      </c>
      <c r="H6" s="29"/>
      <c r="I6" s="29"/>
      <c r="J6" s="29"/>
    </row>
    <row r="7" spans="1:26" x14ac:dyDescent="0.25">
      <c r="A7" s="4" t="s">
        <v>54</v>
      </c>
      <c r="B7" s="4" t="str">
        <f>IF(RIGHT(A7,2)*1&lt;=6,"H1","H2")</f>
        <v>H1</v>
      </c>
      <c r="C7" s="2">
        <v>1</v>
      </c>
      <c r="D7" s="4">
        <v>141</v>
      </c>
      <c r="E7" s="22">
        <f>$D$2*(D7/G5)+(1-$D$2)*(E6+F6)</f>
        <v>141.37750651777506</v>
      </c>
      <c r="F7" s="22">
        <f>(E7-E6)*$E$2+(1-$E$2)*F6</f>
        <v>2.7316720098927112</v>
      </c>
      <c r="G7" s="22">
        <f>$F$2*(D7/E7)+(1-$F$2)*G5</f>
        <v>1.0087329797878932</v>
      </c>
      <c r="H7" s="22">
        <f>(E6+F6)*G5</f>
        <v>158.9128158295282</v>
      </c>
      <c r="I7" s="24">
        <f>D7-H7</f>
        <v>-17.912815829528199</v>
      </c>
      <c r="J7" s="24">
        <f>I7*I7</f>
        <v>320.86897094259604</v>
      </c>
      <c r="L7" s="21" t="s">
        <v>43</v>
      </c>
      <c r="M7" s="21">
        <v>2003</v>
      </c>
      <c r="N7" s="21">
        <v>2004</v>
      </c>
      <c r="O7" s="21">
        <v>2005</v>
      </c>
      <c r="P7" s="21">
        <v>2006</v>
      </c>
      <c r="Q7" s="21">
        <v>2007</v>
      </c>
      <c r="R7" s="21">
        <v>2008</v>
      </c>
      <c r="S7" s="21">
        <v>2009</v>
      </c>
      <c r="T7" s="21">
        <v>2010</v>
      </c>
      <c r="U7" s="21">
        <v>2011</v>
      </c>
      <c r="V7" s="21">
        <v>2012</v>
      </c>
      <c r="W7" s="21">
        <v>2013</v>
      </c>
      <c r="X7" s="21">
        <v>2014</v>
      </c>
      <c r="Y7" s="35" t="s">
        <v>50</v>
      </c>
      <c r="Z7" s="1" t="s">
        <v>51</v>
      </c>
    </row>
    <row r="8" spans="1:26" x14ac:dyDescent="0.25">
      <c r="A8" s="4" t="s">
        <v>55</v>
      </c>
      <c r="B8" s="4" t="str">
        <f t="shared" ref="B8:B71" si="0">IF(RIGHT(A8,2)*1&lt;=6,"H1","H2")</f>
        <v>H1</v>
      </c>
      <c r="C8" s="2">
        <f t="shared" ref="C8:C71" si="1">C7+1</f>
        <v>2</v>
      </c>
      <c r="D8" s="4">
        <v>157</v>
      </c>
      <c r="E8" s="22">
        <f t="shared" ref="E8:E71" si="2">$D$2*(D8/G6)+(1-$D$2)*(E7+F7)</f>
        <v>157.13819058003949</v>
      </c>
      <c r="F8" s="22">
        <f t="shared" ref="F8:F71" si="3">(E8-E7)*$E$2+(1-$E$2)*F7</f>
        <v>2.7318023000132352</v>
      </c>
      <c r="G8" s="22">
        <f t="shared" ref="G8:G71" si="4">$F$2*(D8/E8)+(1-$F$2)*G6</f>
        <v>0.99091205792841996</v>
      </c>
      <c r="H8" s="22">
        <f>(E7+F7)*G6</f>
        <v>142.6680867423911</v>
      </c>
      <c r="I8" s="24">
        <f>D8-H8</f>
        <v>14.331913257608903</v>
      </c>
      <c r="J8" s="24">
        <f t="shared" ref="J8:J71" si="5">I8*I8</f>
        <v>205.40373762362586</v>
      </c>
      <c r="L8" s="1" t="s">
        <v>40</v>
      </c>
      <c r="M8" s="34">
        <v>1.0903398281772025</v>
      </c>
      <c r="N8" s="34">
        <v>0.9621683516088374</v>
      </c>
      <c r="O8" s="34">
        <v>1.0309070738347128</v>
      </c>
      <c r="P8" s="34">
        <v>1.0253384716009997</v>
      </c>
      <c r="Q8" s="34">
        <v>1.0864770772078474</v>
      </c>
      <c r="R8" s="34">
        <v>0.99010736407969169</v>
      </c>
      <c r="S8" s="34">
        <v>1.0613508511838585</v>
      </c>
      <c r="T8" s="34">
        <v>1.1474021642503982</v>
      </c>
      <c r="U8" s="34">
        <v>1.1795748189791317</v>
      </c>
      <c r="V8" s="34">
        <v>1.1298467586982761</v>
      </c>
      <c r="W8" s="34">
        <v>1.1700808456343341</v>
      </c>
      <c r="X8" s="34">
        <v>1.233554464700251</v>
      </c>
      <c r="Y8" s="36">
        <f>AVERAGE(M8:X8)</f>
        <v>1.0922623391629618</v>
      </c>
      <c r="Z8" s="33">
        <f>Y8/SUM($Y$8:$Y$9)*2</f>
        <v>1.0122450734546771</v>
      </c>
    </row>
    <row r="9" spans="1:26" x14ac:dyDescent="0.25">
      <c r="A9" s="4" t="s">
        <v>56</v>
      </c>
      <c r="B9" s="4" t="str">
        <f t="shared" si="0"/>
        <v>H1</v>
      </c>
      <c r="C9" s="2">
        <f t="shared" si="1"/>
        <v>3</v>
      </c>
      <c r="D9" s="4">
        <v>185</v>
      </c>
      <c r="E9" s="22">
        <f t="shared" si="2"/>
        <v>181.04554633284368</v>
      </c>
      <c r="F9" s="22">
        <f t="shared" si="3"/>
        <v>2.7320140555477632</v>
      </c>
      <c r="G9" s="22">
        <f t="shared" si="4"/>
        <v>1.0100439132068133</v>
      </c>
      <c r="H9" s="22">
        <f t="shared" ref="H9:H72" si="6">(E8+F8)*G7</f>
        <v>161.26613429656487</v>
      </c>
      <c r="I9" s="24">
        <f t="shared" ref="I9:I72" si="7">D9-H9</f>
        <v>23.733865703435129</v>
      </c>
      <c r="J9" s="24">
        <f t="shared" si="5"/>
        <v>563.29638122869426</v>
      </c>
      <c r="L9" s="1" t="s">
        <v>41</v>
      </c>
      <c r="M9" s="34">
        <v>0.95813031203095278</v>
      </c>
      <c r="N9" s="34">
        <v>0.93043108204082892</v>
      </c>
      <c r="O9" s="34">
        <v>0.96157512136605572</v>
      </c>
      <c r="P9" s="34">
        <v>0.99555670098823701</v>
      </c>
      <c r="Q9" s="34">
        <v>0.98175126947042102</v>
      </c>
      <c r="R9" s="34">
        <v>0.98654002852399891</v>
      </c>
      <c r="S9" s="34">
        <v>1.0770876649471941</v>
      </c>
      <c r="T9" s="34">
        <v>1.1242974282139824</v>
      </c>
      <c r="U9" s="34">
        <v>1.1769377584713629</v>
      </c>
      <c r="V9" s="34">
        <v>1.1350627064977132</v>
      </c>
      <c r="W9" s="34">
        <v>1.211036873784477</v>
      </c>
      <c r="X9" s="34">
        <v>1.2516282127119458</v>
      </c>
      <c r="Y9" s="36">
        <f>AVERAGE(M9:X9)</f>
        <v>1.0658362632539309</v>
      </c>
      <c r="Z9" s="33">
        <f>Y9/SUM($Y$8:$Y$9)*2</f>
        <v>0.98775492654532282</v>
      </c>
    </row>
    <row r="10" spans="1:26" x14ac:dyDescent="0.25">
      <c r="A10" s="4" t="s">
        <v>57</v>
      </c>
      <c r="B10" s="4" t="str">
        <f t="shared" si="0"/>
        <v>H1</v>
      </c>
      <c r="C10" s="2">
        <f t="shared" si="1"/>
        <v>4</v>
      </c>
      <c r="D10" s="4">
        <v>199</v>
      </c>
      <c r="E10" s="22">
        <f t="shared" si="2"/>
        <v>199.12033411829327</v>
      </c>
      <c r="F10" s="22">
        <f t="shared" si="3"/>
        <v>2.7321674832850626</v>
      </c>
      <c r="G10" s="22">
        <f t="shared" si="4"/>
        <v>0.99176041927279368</v>
      </c>
      <c r="H10" s="22">
        <f t="shared" si="6"/>
        <v>182.10740056552544</v>
      </c>
      <c r="I10" s="24">
        <f t="shared" si="7"/>
        <v>16.892599434474562</v>
      </c>
      <c r="J10" s="24">
        <f t="shared" si="5"/>
        <v>285.3599156536103</v>
      </c>
      <c r="N10" s="18"/>
    </row>
    <row r="11" spans="1:26" x14ac:dyDescent="0.25">
      <c r="A11" s="4" t="s">
        <v>58</v>
      </c>
      <c r="B11" s="4" t="str">
        <f t="shared" si="0"/>
        <v>H1</v>
      </c>
      <c r="C11" s="2">
        <f t="shared" si="1"/>
        <v>5</v>
      </c>
      <c r="D11" s="4">
        <v>203</v>
      </c>
      <c r="E11" s="22">
        <f t="shared" si="2"/>
        <v>201.06847475179097</v>
      </c>
      <c r="F11" s="22">
        <f t="shared" si="3"/>
        <v>2.7321596430165647</v>
      </c>
      <c r="G11" s="22">
        <f t="shared" si="4"/>
        <v>1.0100001524626525</v>
      </c>
      <c r="H11" s="22">
        <f t="shared" si="6"/>
        <v>203.87989060824273</v>
      </c>
      <c r="I11" s="24">
        <f t="shared" si="7"/>
        <v>-0.87989060824273224</v>
      </c>
      <c r="J11" s="24">
        <f t="shared" si="5"/>
        <v>0.77420748247376525</v>
      </c>
      <c r="N11" s="18"/>
    </row>
    <row r="12" spans="1:26" x14ac:dyDescent="0.25">
      <c r="A12" s="4" t="s">
        <v>59</v>
      </c>
      <c r="B12" s="4" t="str">
        <f t="shared" si="0"/>
        <v>H1</v>
      </c>
      <c r="C12" s="2">
        <f t="shared" si="1"/>
        <v>6</v>
      </c>
      <c r="D12" s="4">
        <v>189</v>
      </c>
      <c r="E12" s="22">
        <f t="shared" si="2"/>
        <v>191.89326027055159</v>
      </c>
      <c r="F12" s="22">
        <f t="shared" si="3"/>
        <v>2.732040569275322</v>
      </c>
      <c r="G12" s="22">
        <f t="shared" si="4"/>
        <v>0.99107663274496272</v>
      </c>
      <c r="H12" s="22">
        <f t="shared" si="6"/>
        <v>202.12140261545565</v>
      </c>
      <c r="I12" s="24">
        <f t="shared" si="7"/>
        <v>-13.121402615455651</v>
      </c>
      <c r="J12" s="24">
        <f t="shared" si="5"/>
        <v>172.17120659688638</v>
      </c>
      <c r="N12" s="18"/>
    </row>
    <row r="13" spans="1:26" x14ac:dyDescent="0.25">
      <c r="A13" s="4" t="s">
        <v>60</v>
      </c>
      <c r="B13" s="4" t="str">
        <f t="shared" si="0"/>
        <v>H2</v>
      </c>
      <c r="C13" s="2">
        <f t="shared" si="1"/>
        <v>7</v>
      </c>
      <c r="D13" s="4">
        <v>207</v>
      </c>
      <c r="E13" s="22">
        <f t="shared" si="2"/>
        <v>203.91794778441613</v>
      </c>
      <c r="F13" s="22">
        <f t="shared" si="3"/>
        <v>2.732133495744768</v>
      </c>
      <c r="G13" s="22">
        <f t="shared" si="4"/>
        <v>1.0105115550435431</v>
      </c>
      <c r="H13" s="22">
        <f t="shared" si="6"/>
        <v>196.57158352131478</v>
      </c>
      <c r="I13" s="24">
        <f t="shared" si="7"/>
        <v>10.428416478685222</v>
      </c>
      <c r="J13" s="24">
        <f t="shared" si="5"/>
        <v>108.75187025291348</v>
      </c>
      <c r="N13" s="18"/>
    </row>
    <row r="14" spans="1:26" x14ac:dyDescent="0.25">
      <c r="A14" s="4" t="s">
        <v>61</v>
      </c>
      <c r="B14" s="4" t="str">
        <f t="shared" si="0"/>
        <v>H2</v>
      </c>
      <c r="C14" s="2">
        <f t="shared" si="1"/>
        <v>8</v>
      </c>
      <c r="D14" s="4">
        <v>207</v>
      </c>
      <c r="E14" s="22">
        <f t="shared" si="2"/>
        <v>208.64239942621373</v>
      </c>
      <c r="F14" s="22">
        <f t="shared" si="3"/>
        <v>2.7321534189262286</v>
      </c>
      <c r="G14" s="22">
        <f t="shared" si="4"/>
        <v>0.99118178554681025</v>
      </c>
      <c r="H14" s="22">
        <f t="shared" si="6"/>
        <v>204.8060667116147</v>
      </c>
      <c r="I14" s="24">
        <f t="shared" si="7"/>
        <v>2.1939332883852956</v>
      </c>
      <c r="J14" s="24">
        <f t="shared" si="5"/>
        <v>4.8133432738851161</v>
      </c>
    </row>
    <row r="15" spans="1:26" x14ac:dyDescent="0.25">
      <c r="A15" s="4" t="s">
        <v>62</v>
      </c>
      <c r="B15" s="4" t="str">
        <f t="shared" si="0"/>
        <v>H2</v>
      </c>
      <c r="C15" s="2">
        <f t="shared" si="1"/>
        <v>9</v>
      </c>
      <c r="D15" s="4">
        <v>171</v>
      </c>
      <c r="E15" s="22">
        <f t="shared" si="2"/>
        <v>173.4365549156592</v>
      </c>
      <c r="F15" s="22">
        <f t="shared" si="3"/>
        <v>2.7317740389469338</v>
      </c>
      <c r="G15" s="22">
        <f t="shared" si="4"/>
        <v>1.008055531391961</v>
      </c>
      <c r="H15" s="22">
        <f t="shared" si="6"/>
        <v>213.59642809217596</v>
      </c>
      <c r="I15" s="24">
        <f t="shared" si="7"/>
        <v>-42.596428092175955</v>
      </c>
      <c r="J15" s="24">
        <f t="shared" si="5"/>
        <v>1814.4556862119168</v>
      </c>
    </row>
    <row r="16" spans="1:26" x14ac:dyDescent="0.25">
      <c r="A16" s="4" t="s">
        <v>63</v>
      </c>
      <c r="B16" s="4" t="str">
        <f t="shared" si="0"/>
        <v>H2</v>
      </c>
      <c r="C16" s="2">
        <f t="shared" si="1"/>
        <v>10</v>
      </c>
      <c r="D16" s="4">
        <v>150</v>
      </c>
      <c r="E16" s="22">
        <f t="shared" si="2"/>
        <v>153.81788296371209</v>
      </c>
      <c r="F16" s="22">
        <f t="shared" si="3"/>
        <v>2.7315505344870252</v>
      </c>
      <c r="G16" s="22">
        <f t="shared" si="4"/>
        <v>0.98958152695686263</v>
      </c>
      <c r="H16" s="22">
        <f t="shared" si="6"/>
        <v>174.61483885002434</v>
      </c>
      <c r="I16" s="24">
        <f t="shared" si="7"/>
        <v>-24.614838850024341</v>
      </c>
      <c r="J16" s="24">
        <f t="shared" si="5"/>
        <v>605.89029161266762</v>
      </c>
    </row>
    <row r="17" spans="1:25" x14ac:dyDescent="0.25">
      <c r="A17" s="4" t="s">
        <v>64</v>
      </c>
      <c r="B17" s="4" t="str">
        <f t="shared" si="0"/>
        <v>H2</v>
      </c>
      <c r="C17" s="2">
        <f t="shared" si="1"/>
        <v>11</v>
      </c>
      <c r="D17" s="4">
        <v>138</v>
      </c>
      <c r="E17" s="22">
        <f t="shared" si="2"/>
        <v>138.8624414809</v>
      </c>
      <c r="F17" s="22">
        <f t="shared" si="3"/>
        <v>2.7313736645668523</v>
      </c>
      <c r="G17" s="22">
        <f t="shared" si="4"/>
        <v>1.0066289021203692</v>
      </c>
      <c r="H17" s="22">
        <f t="shared" si="6"/>
        <v>157.81052237413758</v>
      </c>
      <c r="I17" s="24">
        <f t="shared" si="7"/>
        <v>-19.810522374137577</v>
      </c>
      <c r="J17" s="24">
        <f t="shared" si="5"/>
        <v>392.45679673620555</v>
      </c>
    </row>
    <row r="18" spans="1:25" x14ac:dyDescent="0.25">
      <c r="A18" s="4" t="s">
        <v>65</v>
      </c>
      <c r="B18" s="4" t="str">
        <f t="shared" si="0"/>
        <v>H2</v>
      </c>
      <c r="C18" s="2">
        <f t="shared" si="1"/>
        <v>12</v>
      </c>
      <c r="D18" s="4">
        <v>165</v>
      </c>
      <c r="E18" s="22">
        <f t="shared" si="2"/>
        <v>164.22281333371538</v>
      </c>
      <c r="F18" s="22">
        <f t="shared" si="3"/>
        <v>2.7315999545487353</v>
      </c>
      <c r="G18" s="22">
        <f t="shared" si="4"/>
        <v>0.99109662560214895</v>
      </c>
      <c r="H18" s="22">
        <f t="shared" si="6"/>
        <v>140.11862379929883</v>
      </c>
      <c r="I18" s="24">
        <f t="shared" si="7"/>
        <v>24.881376200701169</v>
      </c>
      <c r="J18" s="24">
        <f t="shared" si="5"/>
        <v>619.08288164081853</v>
      </c>
    </row>
    <row r="19" spans="1:25" x14ac:dyDescent="0.25">
      <c r="A19" s="4" t="s">
        <v>66</v>
      </c>
      <c r="B19" s="4" t="str">
        <f t="shared" si="0"/>
        <v>H1</v>
      </c>
      <c r="C19" s="2">
        <f t="shared" si="1"/>
        <v>13</v>
      </c>
      <c r="D19" s="4">
        <v>145</v>
      </c>
      <c r="E19" s="22">
        <f t="shared" si="2"/>
        <v>146.3360663149698</v>
      </c>
      <c r="F19" s="22">
        <f t="shared" si="3"/>
        <v>2.7313937710790026</v>
      </c>
      <c r="G19" s="22">
        <f t="shared" si="4"/>
        <v>1.00505299958771</v>
      </c>
      <c r="H19" s="22">
        <f t="shared" si="6"/>
        <v>168.06113775251566</v>
      </c>
      <c r="I19" s="24">
        <f t="shared" si="7"/>
        <v>-23.061137752515663</v>
      </c>
      <c r="J19" s="24">
        <f t="shared" si="5"/>
        <v>531.81607444050314</v>
      </c>
    </row>
    <row r="20" spans="1:25" x14ac:dyDescent="0.25">
      <c r="A20" s="4" t="s">
        <v>67</v>
      </c>
      <c r="B20" s="4" t="str">
        <f t="shared" si="0"/>
        <v>H1</v>
      </c>
      <c r="C20" s="2">
        <f t="shared" si="1"/>
        <v>14</v>
      </c>
      <c r="D20" s="4">
        <v>168</v>
      </c>
      <c r="E20" s="22">
        <f t="shared" si="2"/>
        <v>167.46502952423808</v>
      </c>
      <c r="F20" s="22">
        <f t="shared" si="3"/>
        <v>2.7315777467733846</v>
      </c>
      <c r="G20" s="22">
        <f t="shared" si="4"/>
        <v>0.99230641509546536</v>
      </c>
      <c r="H20" s="22">
        <f t="shared" si="6"/>
        <v>147.74025667836599</v>
      </c>
      <c r="I20" s="24">
        <f t="shared" si="7"/>
        <v>20.259743321634005</v>
      </c>
      <c r="J20" s="24">
        <f t="shared" si="5"/>
        <v>410.45719945849368</v>
      </c>
    </row>
    <row r="21" spans="1:25" x14ac:dyDescent="0.25">
      <c r="A21" s="4" t="s">
        <v>68</v>
      </c>
      <c r="B21" s="4" t="str">
        <f t="shared" si="0"/>
        <v>H1</v>
      </c>
      <c r="C21" s="2">
        <f t="shared" si="1"/>
        <v>15</v>
      </c>
      <c r="D21" s="4">
        <v>197</v>
      </c>
      <c r="E21" s="22">
        <f t="shared" si="2"/>
        <v>193.42826810674333</v>
      </c>
      <c r="F21" s="22">
        <f t="shared" si="3"/>
        <v>2.7318100633817424</v>
      </c>
      <c r="G21" s="22">
        <f t="shared" si="4"/>
        <v>1.0063942404309718</v>
      </c>
      <c r="H21" s="22">
        <f t="shared" si="6"/>
        <v>171.05661065738153</v>
      </c>
      <c r="I21" s="24">
        <f t="shared" si="7"/>
        <v>25.943389342618474</v>
      </c>
      <c r="J21" s="24">
        <f t="shared" si="5"/>
        <v>673.05945058268981</v>
      </c>
    </row>
    <row r="22" spans="1:25" x14ac:dyDescent="0.25">
      <c r="A22" s="4" t="s">
        <v>69</v>
      </c>
      <c r="B22" s="4" t="str">
        <f t="shared" si="0"/>
        <v>H1</v>
      </c>
      <c r="C22" s="2">
        <f t="shared" si="1"/>
        <v>16</v>
      </c>
      <c r="D22" s="4">
        <v>208</v>
      </c>
      <c r="E22" s="22">
        <f t="shared" si="2"/>
        <v>208.26741342340509</v>
      </c>
      <c r="F22" s="22">
        <f t="shared" si="3"/>
        <v>2.7319311367342753</v>
      </c>
      <c r="G22" s="22">
        <f t="shared" si="4"/>
        <v>0.99294737451521953</v>
      </c>
      <c r="H22" s="22">
        <f t="shared" si="6"/>
        <v>194.65090395384306</v>
      </c>
      <c r="I22" s="24">
        <f t="shared" si="7"/>
        <v>13.349096046156944</v>
      </c>
      <c r="J22" s="24">
        <f t="shared" si="5"/>
        <v>178.19836524952296</v>
      </c>
    </row>
    <row r="23" spans="1:25" x14ac:dyDescent="0.25">
      <c r="A23" s="4" t="s">
        <v>70</v>
      </c>
      <c r="B23" s="4" t="str">
        <f t="shared" si="0"/>
        <v>H1</v>
      </c>
      <c r="C23" s="2">
        <f t="shared" si="1"/>
        <v>17</v>
      </c>
      <c r="D23" s="4">
        <v>210</v>
      </c>
      <c r="E23" s="22">
        <f t="shared" si="2"/>
        <v>208.89910142964828</v>
      </c>
      <c r="F23" s="22">
        <f t="shared" si="3"/>
        <v>2.7319101343029706</v>
      </c>
      <c r="G23" s="22">
        <f t="shared" si="4"/>
        <v>1.0062818165342695</v>
      </c>
      <c r="H23" s="22">
        <f t="shared" si="6"/>
        <v>212.34852510003438</v>
      </c>
      <c r="I23" s="24">
        <f t="shared" si="7"/>
        <v>-2.3485251000343794</v>
      </c>
      <c r="J23" s="24">
        <f t="shared" si="5"/>
        <v>5.515570145491492</v>
      </c>
    </row>
    <row r="24" spans="1:25" x14ac:dyDescent="0.25">
      <c r="A24" s="4" t="s">
        <v>71</v>
      </c>
      <c r="B24" s="4" t="str">
        <f t="shared" si="0"/>
        <v>H1</v>
      </c>
      <c r="C24" s="2">
        <f t="shared" si="1"/>
        <v>18</v>
      </c>
      <c r="D24" s="4">
        <v>209</v>
      </c>
      <c r="E24" s="22">
        <f t="shared" si="2"/>
        <v>210.59912246803302</v>
      </c>
      <c r="F24" s="22">
        <f t="shared" si="3"/>
        <v>2.7318998154120115</v>
      </c>
      <c r="G24" s="22">
        <f t="shared" si="4"/>
        <v>0.99289331648852486</v>
      </c>
      <c r="H24" s="22">
        <f t="shared" si="6"/>
        <v>210.13845729842546</v>
      </c>
      <c r="I24" s="24">
        <f t="shared" si="7"/>
        <v>-1.1384572984254646</v>
      </c>
      <c r="J24" s="24">
        <f t="shared" si="5"/>
        <v>1.2960850203382075</v>
      </c>
    </row>
    <row r="25" spans="1:25" x14ac:dyDescent="0.25">
      <c r="A25" s="4" t="s">
        <v>72</v>
      </c>
      <c r="B25" s="4" t="str">
        <f t="shared" si="0"/>
        <v>H2</v>
      </c>
      <c r="C25" s="2">
        <f t="shared" si="1"/>
        <v>19</v>
      </c>
      <c r="D25" s="4">
        <v>238</v>
      </c>
      <c r="E25" s="22">
        <f t="shared" si="2"/>
        <v>234.19593695363571</v>
      </c>
      <c r="F25" s="22">
        <f t="shared" si="3"/>
        <v>2.7321084645587135</v>
      </c>
      <c r="G25" s="22">
        <f t="shared" si="4"/>
        <v>1.0072779427556275</v>
      </c>
      <c r="H25" s="22">
        <f t="shared" si="6"/>
        <v>214.67112862649779</v>
      </c>
      <c r="I25" s="24">
        <f t="shared" si="7"/>
        <v>23.32887137350221</v>
      </c>
      <c r="J25" s="24">
        <f t="shared" si="5"/>
        <v>544.23623956141091</v>
      </c>
    </row>
    <row r="26" spans="1:25" ht="15.75" customHeight="1" x14ac:dyDescent="0.25">
      <c r="A26" s="4" t="s">
        <v>73</v>
      </c>
      <c r="B26" s="4" t="str">
        <f t="shared" si="0"/>
        <v>H2</v>
      </c>
      <c r="C26" s="2">
        <f t="shared" si="1"/>
        <v>20</v>
      </c>
      <c r="D26" s="4">
        <v>238</v>
      </c>
      <c r="E26" s="22">
        <f t="shared" si="2"/>
        <v>239.42595174190492</v>
      </c>
      <c r="F26" s="22">
        <f t="shared" si="3"/>
        <v>2.7321334436219509</v>
      </c>
      <c r="G26" s="22">
        <f t="shared" si="4"/>
        <v>0.99300841375327575</v>
      </c>
      <c r="H26" s="22">
        <f t="shared" si="6"/>
        <v>235.2442727844149</v>
      </c>
      <c r="I26" s="24">
        <f t="shared" si="7"/>
        <v>2.7557272155850967</v>
      </c>
      <c r="J26" s="24">
        <f t="shared" si="5"/>
        <v>7.5940324867163902</v>
      </c>
      <c r="Y26" s="31" t="s">
        <v>49</v>
      </c>
    </row>
    <row r="27" spans="1:25" x14ac:dyDescent="0.25">
      <c r="A27" s="4" t="s">
        <v>74</v>
      </c>
      <c r="B27" s="4" t="str">
        <f t="shared" si="0"/>
        <v>H2</v>
      </c>
      <c r="C27" s="2">
        <f t="shared" si="1"/>
        <v>21</v>
      </c>
      <c r="D27" s="4">
        <v>199</v>
      </c>
      <c r="E27" s="22">
        <f t="shared" si="2"/>
        <v>202.02174707612008</v>
      </c>
      <c r="F27" s="22">
        <f t="shared" si="3"/>
        <v>2.7317320802408567</v>
      </c>
      <c r="G27" s="22">
        <f t="shared" si="4"/>
        <v>1.0050543951169471</v>
      </c>
      <c r="H27" s="22">
        <f t="shared" si="6"/>
        <v>243.92049786731954</v>
      </c>
      <c r="I27" s="24">
        <f t="shared" si="7"/>
        <v>-44.92049786731954</v>
      </c>
      <c r="J27" s="24">
        <f t="shared" si="5"/>
        <v>2017.8511286478592</v>
      </c>
    </row>
    <row r="28" spans="1:25" x14ac:dyDescent="0.25">
      <c r="A28" s="4" t="s">
        <v>75</v>
      </c>
      <c r="B28" s="4" t="str">
        <f t="shared" si="0"/>
        <v>H2</v>
      </c>
      <c r="C28" s="2">
        <f t="shared" si="1"/>
        <v>22</v>
      </c>
      <c r="D28" s="4">
        <v>168</v>
      </c>
      <c r="E28" s="22">
        <f t="shared" si="2"/>
        <v>172.73991879526147</v>
      </c>
      <c r="F28" s="22">
        <f t="shared" si="3"/>
        <v>2.7314119446372458</v>
      </c>
      <c r="G28" s="22">
        <f t="shared" si="4"/>
        <v>0.99096360976159459</v>
      </c>
      <c r="H28" s="22">
        <f t="shared" si="6"/>
        <v>203.32192754752236</v>
      </c>
      <c r="I28" s="24">
        <f t="shared" si="7"/>
        <v>-35.321927547522364</v>
      </c>
      <c r="J28" s="24">
        <f t="shared" si="5"/>
        <v>1247.6385656724192</v>
      </c>
    </row>
    <row r="29" spans="1:25" x14ac:dyDescent="0.25">
      <c r="A29" s="4" t="s">
        <v>76</v>
      </c>
      <c r="B29" s="4" t="str">
        <f t="shared" si="0"/>
        <v>H2</v>
      </c>
      <c r="C29" s="2">
        <f t="shared" si="1"/>
        <v>23</v>
      </c>
      <c r="D29" s="4">
        <v>152</v>
      </c>
      <c r="E29" s="22">
        <f t="shared" si="2"/>
        <v>153.65916906392465</v>
      </c>
      <c r="F29" s="22">
        <f t="shared" si="3"/>
        <v>2.7311938230204862</v>
      </c>
      <c r="G29" s="22">
        <f t="shared" si="4"/>
        <v>1.0034691833573404</v>
      </c>
      <c r="H29" s="22">
        <f t="shared" si="6"/>
        <v>176.35823217715466</v>
      </c>
      <c r="I29" s="24">
        <f t="shared" si="7"/>
        <v>-24.358232177154662</v>
      </c>
      <c r="J29" s="24">
        <f t="shared" si="5"/>
        <v>593.32347479617272</v>
      </c>
    </row>
    <row r="30" spans="1:25" x14ac:dyDescent="0.25">
      <c r="A30" s="4" t="s">
        <v>77</v>
      </c>
      <c r="B30" s="4" t="str">
        <f t="shared" si="0"/>
        <v>H2</v>
      </c>
      <c r="C30" s="2">
        <f t="shared" si="1"/>
        <v>24</v>
      </c>
      <c r="D30" s="4">
        <v>196</v>
      </c>
      <c r="E30" s="22">
        <f t="shared" si="2"/>
        <v>193.64759105534048</v>
      </c>
      <c r="F30" s="22">
        <f t="shared" si="3"/>
        <v>2.73156639530217</v>
      </c>
      <c r="G30" s="22">
        <f t="shared" si="4"/>
        <v>0.99308203742899082</v>
      </c>
      <c r="H30" s="22">
        <f t="shared" si="6"/>
        <v>154.97715853837286</v>
      </c>
      <c r="I30" s="24">
        <f t="shared" si="7"/>
        <v>41.022841461627138</v>
      </c>
      <c r="J30" s="24">
        <f t="shared" si="5"/>
        <v>1682.8735215857946</v>
      </c>
    </row>
    <row r="31" spans="1:25" x14ac:dyDescent="0.25">
      <c r="A31" s="4" t="s">
        <v>78</v>
      </c>
      <c r="B31" s="4" t="str">
        <f t="shared" si="0"/>
        <v>H1</v>
      </c>
      <c r="C31" s="2">
        <f t="shared" si="1"/>
        <v>25</v>
      </c>
      <c r="D31" s="4">
        <v>183</v>
      </c>
      <c r="E31" s="22">
        <f t="shared" si="2"/>
        <v>183.76851659616136</v>
      </c>
      <c r="F31" s="22">
        <f t="shared" si="3"/>
        <v>2.7314402888936251</v>
      </c>
      <c r="G31" s="22">
        <f t="shared" si="4"/>
        <v>1.0027040668392428</v>
      </c>
      <c r="H31" s="22">
        <f t="shared" si="6"/>
        <v>197.06043275539895</v>
      </c>
      <c r="I31" s="24">
        <f t="shared" si="7"/>
        <v>-14.060432755398949</v>
      </c>
      <c r="J31" s="24">
        <f t="shared" si="5"/>
        <v>197.69576926909568</v>
      </c>
    </row>
    <row r="32" spans="1:25" x14ac:dyDescent="0.25">
      <c r="A32" s="4" t="s">
        <v>79</v>
      </c>
      <c r="B32" s="4" t="str">
        <f t="shared" si="0"/>
        <v>H1</v>
      </c>
      <c r="C32" s="2">
        <f t="shared" si="1"/>
        <v>26</v>
      </c>
      <c r="D32" s="4">
        <v>200</v>
      </c>
      <c r="E32" s="22">
        <f t="shared" si="2"/>
        <v>199.90390343816682</v>
      </c>
      <c r="F32" s="22">
        <f t="shared" si="3"/>
        <v>2.7315743283591565</v>
      </c>
      <c r="G32" s="22">
        <f t="shared" si="4"/>
        <v>0.99382190506447932</v>
      </c>
      <c r="H32" s="22">
        <f t="shared" si="6"/>
        <v>185.20975716382935</v>
      </c>
      <c r="I32" s="24">
        <f t="shared" si="7"/>
        <v>14.790242836170648</v>
      </c>
      <c r="J32" s="24">
        <f t="shared" si="5"/>
        <v>218.75128315289717</v>
      </c>
    </row>
    <row r="33" spans="1:10" x14ac:dyDescent="0.25">
      <c r="A33" s="4" t="s">
        <v>80</v>
      </c>
      <c r="B33" s="4" t="str">
        <f t="shared" si="0"/>
        <v>H1</v>
      </c>
      <c r="C33" s="2">
        <f t="shared" si="1"/>
        <v>27</v>
      </c>
      <c r="D33" s="4">
        <v>249</v>
      </c>
      <c r="E33" s="22">
        <f t="shared" si="2"/>
        <v>243.75920059315655</v>
      </c>
      <c r="F33" s="22">
        <f t="shared" si="3"/>
        <v>2.731985565587423</v>
      </c>
      <c r="G33" s="22">
        <f t="shared" si="4"/>
        <v>1.0045836505532566</v>
      </c>
      <c r="H33" s="22">
        <f t="shared" si="6"/>
        <v>203.18341764240859</v>
      </c>
      <c r="I33" s="24">
        <f t="shared" si="7"/>
        <v>45.816582357591415</v>
      </c>
      <c r="J33" s="24">
        <f t="shared" si="5"/>
        <v>2099.1592189299568</v>
      </c>
    </row>
    <row r="34" spans="1:10" x14ac:dyDescent="0.25">
      <c r="A34" s="4" t="s">
        <v>81</v>
      </c>
      <c r="B34" s="4" t="str">
        <f t="shared" si="0"/>
        <v>H1</v>
      </c>
      <c r="C34" s="2">
        <f t="shared" si="1"/>
        <v>28</v>
      </c>
      <c r="D34" s="4">
        <v>251</v>
      </c>
      <c r="E34" s="22">
        <f t="shared" si="2"/>
        <v>251.95342620742781</v>
      </c>
      <c r="F34" s="22">
        <f t="shared" si="3"/>
        <v>2.7320401879879097</v>
      </c>
      <c r="G34" s="22">
        <f t="shared" si="4"/>
        <v>0.99406130088778311</v>
      </c>
      <c r="H34" s="22">
        <f t="shared" si="6"/>
        <v>244.96834020988615</v>
      </c>
      <c r="I34" s="24">
        <f t="shared" si="7"/>
        <v>6.0316597901138493</v>
      </c>
      <c r="J34" s="24">
        <f t="shared" si="5"/>
        <v>36.380919823676244</v>
      </c>
    </row>
    <row r="35" spans="1:10" x14ac:dyDescent="0.25">
      <c r="A35" s="4" t="s">
        <v>82</v>
      </c>
      <c r="B35" s="4" t="str">
        <f t="shared" si="0"/>
        <v>H1</v>
      </c>
      <c r="C35" s="2">
        <f t="shared" si="1"/>
        <v>29</v>
      </c>
      <c r="D35" s="4">
        <v>289</v>
      </c>
      <c r="E35" s="22">
        <f t="shared" si="2"/>
        <v>284.38177885943139</v>
      </c>
      <c r="F35" s="22">
        <f t="shared" si="3"/>
        <v>2.7323371511125498</v>
      </c>
      <c r="G35" s="22">
        <f t="shared" si="4"/>
        <v>1.0057492366382224</v>
      </c>
      <c r="H35" s="22">
        <f t="shared" si="6"/>
        <v>255.85285557436549</v>
      </c>
      <c r="I35" s="24">
        <f t="shared" si="7"/>
        <v>33.147144425634508</v>
      </c>
      <c r="J35" s="24">
        <f t="shared" si="5"/>
        <v>1098.7331835738728</v>
      </c>
    </row>
    <row r="36" spans="1:10" x14ac:dyDescent="0.25">
      <c r="A36" s="4" t="s">
        <v>83</v>
      </c>
      <c r="B36" s="4" t="str">
        <f t="shared" si="0"/>
        <v>H1</v>
      </c>
      <c r="C36" s="2">
        <f t="shared" si="1"/>
        <v>30</v>
      </c>
      <c r="D36" s="4">
        <v>249</v>
      </c>
      <c r="E36" s="22">
        <f t="shared" si="2"/>
        <v>254.15022488134127</v>
      </c>
      <c r="F36" s="22">
        <f t="shared" si="3"/>
        <v>2.7320075122012577</v>
      </c>
      <c r="G36" s="22">
        <f t="shared" si="4"/>
        <v>0.99262872172395644</v>
      </c>
      <c r="H36" s="22">
        <f t="shared" si="6"/>
        <v>285.40903166468723</v>
      </c>
      <c r="I36" s="24">
        <f t="shared" si="7"/>
        <v>-36.409031664687234</v>
      </c>
      <c r="J36" s="24">
        <f t="shared" si="5"/>
        <v>1325.6175867601976</v>
      </c>
    </row>
    <row r="37" spans="1:10" x14ac:dyDescent="0.25">
      <c r="A37" s="4" t="s">
        <v>84</v>
      </c>
      <c r="B37" s="4" t="str">
        <f t="shared" si="0"/>
        <v>H2</v>
      </c>
      <c r="C37" s="2">
        <f t="shared" si="1"/>
        <v>31</v>
      </c>
      <c r="D37" s="4">
        <v>279</v>
      </c>
      <c r="E37" s="22">
        <f t="shared" si="2"/>
        <v>275.35284226438773</v>
      </c>
      <c r="F37" s="22">
        <f t="shared" si="3"/>
        <v>2.7321922182999665</v>
      </c>
      <c r="G37" s="22">
        <f t="shared" si="4"/>
        <v>1.0064988526833858</v>
      </c>
      <c r="H37" s="22">
        <f t="shared" si="6"/>
        <v>258.35910913572786</v>
      </c>
      <c r="I37" s="24">
        <f t="shared" si="7"/>
        <v>20.640890864272137</v>
      </c>
      <c r="J37" s="24">
        <f t="shared" si="5"/>
        <v>426.046375670793</v>
      </c>
    </row>
    <row r="38" spans="1:10" x14ac:dyDescent="0.25">
      <c r="A38" s="4" t="s">
        <v>85</v>
      </c>
      <c r="B38" s="4" t="str">
        <f t="shared" si="0"/>
        <v>H2</v>
      </c>
      <c r="C38" s="2">
        <f t="shared" si="1"/>
        <v>32</v>
      </c>
      <c r="D38" s="4">
        <v>279</v>
      </c>
      <c r="E38" s="22">
        <f t="shared" si="2"/>
        <v>280.7731764469504</v>
      </c>
      <c r="F38" s="22">
        <f t="shared" si="3"/>
        <v>2.7322190997196092</v>
      </c>
      <c r="G38" s="22">
        <f t="shared" si="4"/>
        <v>0.99273431613038821</v>
      </c>
      <c r="H38" s="22">
        <f t="shared" si="6"/>
        <v>276.03519230911263</v>
      </c>
      <c r="I38" s="24">
        <f t="shared" si="7"/>
        <v>2.9648076908873691</v>
      </c>
      <c r="J38" s="24">
        <f t="shared" si="5"/>
        <v>8.7900846439448941</v>
      </c>
    </row>
    <row r="39" spans="1:10" x14ac:dyDescent="0.25">
      <c r="A39" s="4" t="s">
        <v>86</v>
      </c>
      <c r="B39" s="4" t="str">
        <f t="shared" si="0"/>
        <v>H2</v>
      </c>
      <c r="C39" s="2">
        <f t="shared" si="1"/>
        <v>33</v>
      </c>
      <c r="D39" s="4">
        <v>232</v>
      </c>
      <c r="E39" s="22">
        <f t="shared" si="2"/>
        <v>235.80234085908654</v>
      </c>
      <c r="F39" s="22">
        <f t="shared" si="3"/>
        <v>2.7317420691727334</v>
      </c>
      <c r="G39" s="22">
        <f t="shared" si="4"/>
        <v>1.0042364554928866</v>
      </c>
      <c r="H39" s="22">
        <f t="shared" si="6"/>
        <v>285.34785534727285</v>
      </c>
      <c r="I39" s="24">
        <f t="shared" si="7"/>
        <v>-53.347855347272855</v>
      </c>
      <c r="J39" s="24">
        <f t="shared" si="5"/>
        <v>2845.9936701535489</v>
      </c>
    </row>
    <row r="40" spans="1:10" x14ac:dyDescent="0.25">
      <c r="A40" s="4" t="s">
        <v>87</v>
      </c>
      <c r="B40" s="4" t="str">
        <f t="shared" si="0"/>
        <v>H2</v>
      </c>
      <c r="C40" s="2">
        <f t="shared" si="1"/>
        <v>34</v>
      </c>
      <c r="D40" s="4">
        <v>204</v>
      </c>
      <c r="E40" s="22">
        <f t="shared" si="2"/>
        <v>208.7971510614455</v>
      </c>
      <c r="F40" s="22">
        <f t="shared" si="3"/>
        <v>2.7314446998540651</v>
      </c>
      <c r="G40" s="22">
        <f t="shared" si="4"/>
        <v>0.99116336702869656</v>
      </c>
      <c r="H40" s="22">
        <f t="shared" si="6"/>
        <v>236.80096968957477</v>
      </c>
      <c r="I40" s="24">
        <f t="shared" si="7"/>
        <v>-32.800969689574771</v>
      </c>
      <c r="J40" s="24">
        <f t="shared" si="5"/>
        <v>1075.9036125764028</v>
      </c>
    </row>
    <row r="41" spans="1:10" x14ac:dyDescent="0.25">
      <c r="A41" s="4" t="s">
        <v>88</v>
      </c>
      <c r="B41" s="4" t="str">
        <f t="shared" si="0"/>
        <v>H2</v>
      </c>
      <c r="C41" s="2">
        <f t="shared" si="1"/>
        <v>35</v>
      </c>
      <c r="D41" s="4">
        <v>194</v>
      </c>
      <c r="E41" s="22">
        <f t="shared" si="2"/>
        <v>195.01629487066427</v>
      </c>
      <c r="F41" s="22">
        <f t="shared" si="3"/>
        <v>2.731279576845159</v>
      </c>
      <c r="G41" s="22">
        <f t="shared" si="4"/>
        <v>1.0032916766345388</v>
      </c>
      <c r="H41" s="22">
        <f t="shared" si="6"/>
        <v>212.42472724271511</v>
      </c>
      <c r="I41" s="24">
        <f t="shared" si="7"/>
        <v>-18.424727242715107</v>
      </c>
      <c r="J41" s="24">
        <f t="shared" si="5"/>
        <v>339.47057396844826</v>
      </c>
    </row>
    <row r="42" spans="1:10" x14ac:dyDescent="0.25">
      <c r="A42" s="4" t="s">
        <v>89</v>
      </c>
      <c r="B42" s="4" t="str">
        <f t="shared" si="0"/>
        <v>H2</v>
      </c>
      <c r="C42" s="2">
        <f t="shared" si="1"/>
        <v>36</v>
      </c>
      <c r="D42" s="4">
        <v>232</v>
      </c>
      <c r="E42" s="22">
        <f t="shared" si="2"/>
        <v>230.43629614340097</v>
      </c>
      <c r="F42" s="22">
        <f t="shared" si="3"/>
        <v>2.7316064640621183</v>
      </c>
      <c r="G42" s="22">
        <f t="shared" si="4"/>
        <v>0.99272561433484341</v>
      </c>
      <c r="H42" s="22">
        <f t="shared" si="6"/>
        <v>196.00015171115129</v>
      </c>
      <c r="I42" s="24">
        <f t="shared" si="7"/>
        <v>35.99984828884871</v>
      </c>
      <c r="J42" s="24">
        <f t="shared" si="5"/>
        <v>1295.9890768201235</v>
      </c>
    </row>
    <row r="43" spans="1:10" x14ac:dyDescent="0.25">
      <c r="A43" s="4" t="s">
        <v>90</v>
      </c>
      <c r="B43" s="4" t="str">
        <f t="shared" si="0"/>
        <v>H1</v>
      </c>
      <c r="C43" s="2">
        <f t="shared" si="1"/>
        <v>37</v>
      </c>
      <c r="D43" s="4">
        <v>215</v>
      </c>
      <c r="E43" s="22">
        <f t="shared" si="2"/>
        <v>216.18194055191606</v>
      </c>
      <c r="F43" s="22">
        <f t="shared" si="3"/>
        <v>2.731436604441563</v>
      </c>
      <c r="G43" s="22">
        <f t="shared" si="4"/>
        <v>1.0024157747948172</v>
      </c>
      <c r="H43" s="22">
        <f t="shared" si="6"/>
        <v>233.93541594440049</v>
      </c>
      <c r="I43" s="24">
        <f t="shared" si="7"/>
        <v>-18.935415944400489</v>
      </c>
      <c r="J43" s="24">
        <f t="shared" si="5"/>
        <v>358.54997698745626</v>
      </c>
    </row>
    <row r="44" spans="1:10" x14ac:dyDescent="0.25">
      <c r="A44" s="4" t="s">
        <v>91</v>
      </c>
      <c r="B44" s="4" t="str">
        <f t="shared" si="0"/>
        <v>H1</v>
      </c>
      <c r="C44" s="2">
        <f t="shared" si="1"/>
        <v>38</v>
      </c>
      <c r="D44" s="4">
        <v>239</v>
      </c>
      <c r="E44" s="22">
        <f t="shared" si="2"/>
        <v>238.56752385809125</v>
      </c>
      <c r="F44" s="22">
        <f t="shared" si="3"/>
        <v>2.7316331459085808</v>
      </c>
      <c r="G44" s="22">
        <f t="shared" si="4"/>
        <v>0.99363433329313866</v>
      </c>
      <c r="H44" s="22">
        <f t="shared" si="6"/>
        <v>217.32091682366041</v>
      </c>
      <c r="I44" s="24">
        <f t="shared" si="7"/>
        <v>21.679083176339589</v>
      </c>
      <c r="J44" s="24">
        <f t="shared" si="5"/>
        <v>469.98264736665021</v>
      </c>
    </row>
    <row r="45" spans="1:10" x14ac:dyDescent="0.25">
      <c r="A45" s="4" t="s">
        <v>92</v>
      </c>
      <c r="B45" s="4" t="str">
        <f t="shared" si="0"/>
        <v>H1</v>
      </c>
      <c r="C45" s="2">
        <f t="shared" si="1"/>
        <v>39</v>
      </c>
      <c r="D45" s="4">
        <v>270</v>
      </c>
      <c r="E45" s="22">
        <f t="shared" si="2"/>
        <v>266.54429714779815</v>
      </c>
      <c r="F45" s="22">
        <f t="shared" si="3"/>
        <v>2.7318855973100189</v>
      </c>
      <c r="G45" s="22">
        <f t="shared" si="4"/>
        <v>1.0034706808226475</v>
      </c>
      <c r="H45" s="22">
        <f t="shared" si="6"/>
        <v>241.88208142550073</v>
      </c>
      <c r="I45" s="24">
        <f t="shared" si="7"/>
        <v>28.117918574499271</v>
      </c>
      <c r="J45" s="24">
        <f t="shared" si="5"/>
        <v>790.61734496217116</v>
      </c>
    </row>
    <row r="46" spans="1:10" x14ac:dyDescent="0.25">
      <c r="A46" s="4" t="s">
        <v>93</v>
      </c>
      <c r="B46" s="4" t="str">
        <f t="shared" si="0"/>
        <v>H1</v>
      </c>
      <c r="C46" s="2">
        <f t="shared" si="1"/>
        <v>40</v>
      </c>
      <c r="D46" s="4">
        <v>279</v>
      </c>
      <c r="E46" s="22">
        <f t="shared" si="2"/>
        <v>279.636277372265</v>
      </c>
      <c r="F46" s="22">
        <f t="shared" si="3"/>
        <v>2.7319891982562905</v>
      </c>
      <c r="G46" s="22">
        <f t="shared" si="4"/>
        <v>0.99404336247182123</v>
      </c>
      <c r="H46" s="22">
        <f t="shared" si="6"/>
        <v>267.5620603136569</v>
      </c>
      <c r="I46" s="24">
        <f t="shared" si="7"/>
        <v>11.4379396863431</v>
      </c>
      <c r="J46" s="24">
        <f t="shared" si="5"/>
        <v>130.82646426842248</v>
      </c>
    </row>
    <row r="47" spans="1:10" x14ac:dyDescent="0.25">
      <c r="A47" s="4" t="s">
        <v>94</v>
      </c>
      <c r="B47" s="4" t="str">
        <f t="shared" si="0"/>
        <v>H1</v>
      </c>
      <c r="C47" s="2">
        <f t="shared" si="1"/>
        <v>41</v>
      </c>
      <c r="D47" s="4">
        <v>307</v>
      </c>
      <c r="E47" s="22">
        <f t="shared" si="2"/>
        <v>303.58119424085504</v>
      </c>
      <c r="F47" s="22">
        <f t="shared" si="3"/>
        <v>2.7322013275329939</v>
      </c>
      <c r="G47" s="22">
        <f t="shared" si="4"/>
        <v>1.0042497713509957</v>
      </c>
      <c r="H47" s="22">
        <f t="shared" si="6"/>
        <v>283.34827669823181</v>
      </c>
      <c r="I47" s="24">
        <f t="shared" si="7"/>
        <v>23.651723301768186</v>
      </c>
      <c r="J47" s="24">
        <f t="shared" si="5"/>
        <v>559.40401514340419</v>
      </c>
    </row>
    <row r="48" spans="1:10" x14ac:dyDescent="0.25">
      <c r="A48" s="4" t="s">
        <v>95</v>
      </c>
      <c r="B48" s="4" t="str">
        <f t="shared" si="0"/>
        <v>H1</v>
      </c>
      <c r="C48" s="2">
        <f t="shared" si="1"/>
        <v>42</v>
      </c>
      <c r="D48" s="4">
        <v>305</v>
      </c>
      <c r="E48" s="22">
        <f t="shared" si="2"/>
        <v>306.77623460187903</v>
      </c>
      <c r="F48" s="22">
        <f t="shared" si="3"/>
        <v>2.7322059559233289</v>
      </c>
      <c r="G48" s="22">
        <f t="shared" si="4"/>
        <v>0.99406002615829303</v>
      </c>
      <c r="H48" s="22">
        <f t="shared" si="6"/>
        <v>304.48879770096153</v>
      </c>
      <c r="I48" s="24">
        <f t="shared" si="7"/>
        <v>0.51120229903847303</v>
      </c>
      <c r="J48" s="24">
        <f t="shared" si="5"/>
        <v>0.26132779054222038</v>
      </c>
    </row>
    <row r="49" spans="1:10" x14ac:dyDescent="0.25">
      <c r="A49" s="4" t="s">
        <v>96</v>
      </c>
      <c r="B49" s="4" t="str">
        <f t="shared" si="0"/>
        <v>H2</v>
      </c>
      <c r="C49" s="2">
        <f t="shared" si="1"/>
        <v>43</v>
      </c>
      <c r="D49" s="4">
        <v>322</v>
      </c>
      <c r="E49" s="22">
        <f t="shared" si="2"/>
        <v>319.52447211858606</v>
      </c>
      <c r="F49" s="22">
        <f t="shared" si="3"/>
        <v>2.7323061162389366</v>
      </c>
      <c r="G49" s="22">
        <f t="shared" si="4"/>
        <v>1.0045995479820162</v>
      </c>
      <c r="H49" s="22">
        <f t="shared" si="6"/>
        <v>310.82378066137625</v>
      </c>
      <c r="I49" s="24">
        <f t="shared" si="7"/>
        <v>11.176219338623753</v>
      </c>
      <c r="J49" s="24">
        <f t="shared" si="5"/>
        <v>124.90787870502756</v>
      </c>
    </row>
    <row r="50" spans="1:10" x14ac:dyDescent="0.25">
      <c r="A50" s="4" t="s">
        <v>97</v>
      </c>
      <c r="B50" s="4" t="str">
        <f t="shared" si="0"/>
        <v>H2</v>
      </c>
      <c r="C50" s="2">
        <f t="shared" si="1"/>
        <v>44</v>
      </c>
      <c r="D50" s="4">
        <v>339</v>
      </c>
      <c r="E50" s="22">
        <f t="shared" si="2"/>
        <v>339.14879309963811</v>
      </c>
      <c r="F50" s="22">
        <f t="shared" si="3"/>
        <v>2.7324750363875849</v>
      </c>
      <c r="G50" s="22">
        <f t="shared" si="4"/>
        <v>0.99461015102908157</v>
      </c>
      <c r="H50" s="22">
        <f t="shared" si="6"/>
        <v>320.34258140179736</v>
      </c>
      <c r="I50" s="24">
        <f t="shared" si="7"/>
        <v>18.657418598202639</v>
      </c>
      <c r="J50" s="24">
        <f t="shared" si="5"/>
        <v>348.09926874855773</v>
      </c>
    </row>
    <row r="51" spans="1:10" x14ac:dyDescent="0.25">
      <c r="A51" s="4" t="s">
        <v>98</v>
      </c>
      <c r="B51" s="4" t="str">
        <f t="shared" si="0"/>
        <v>H2</v>
      </c>
      <c r="C51" s="2">
        <f t="shared" si="1"/>
        <v>45</v>
      </c>
      <c r="D51" s="4">
        <v>263</v>
      </c>
      <c r="E51" s="22">
        <f t="shared" si="2"/>
        <v>269.80439846678996</v>
      </c>
      <c r="F51" s="22">
        <f t="shared" si="3"/>
        <v>2.7317542676908926</v>
      </c>
      <c r="G51" s="22">
        <f t="shared" si="4"/>
        <v>1.0016176185586947</v>
      </c>
      <c r="H51" s="22">
        <f t="shared" si="6"/>
        <v>343.45376743296993</v>
      </c>
      <c r="I51" s="24">
        <f t="shared" si="7"/>
        <v>-80.453767432969926</v>
      </c>
      <c r="J51" s="24">
        <f t="shared" si="5"/>
        <v>6472.8086941584124</v>
      </c>
    </row>
    <row r="52" spans="1:10" x14ac:dyDescent="0.25">
      <c r="A52" s="4" t="s">
        <v>99</v>
      </c>
      <c r="B52" s="4" t="str">
        <f t="shared" si="0"/>
        <v>H2</v>
      </c>
      <c r="C52" s="2">
        <f t="shared" si="1"/>
        <v>46</v>
      </c>
      <c r="D52" s="4">
        <v>241</v>
      </c>
      <c r="E52" s="22">
        <f t="shared" si="2"/>
        <v>245.32900870833572</v>
      </c>
      <c r="F52" s="22">
        <f t="shared" si="3"/>
        <v>2.731482196250631</v>
      </c>
      <c r="G52" s="22">
        <f t="shared" si="4"/>
        <v>0.99338456322801261</v>
      </c>
      <c r="H52" s="22">
        <f t="shared" si="6"/>
        <v>271.06722403212689</v>
      </c>
      <c r="I52" s="24">
        <f t="shared" si="7"/>
        <v>-30.067224032126887</v>
      </c>
      <c r="J52" s="24">
        <f t="shared" si="5"/>
        <v>904.03796099810859</v>
      </c>
    </row>
    <row r="53" spans="1:10" x14ac:dyDescent="0.25">
      <c r="A53" s="4" t="s">
        <v>100</v>
      </c>
      <c r="B53" s="4" t="str">
        <f t="shared" si="0"/>
        <v>H2</v>
      </c>
      <c r="C53" s="2">
        <f t="shared" si="1"/>
        <v>47</v>
      </c>
      <c r="D53" s="4">
        <v>229</v>
      </c>
      <c r="E53" s="22">
        <f t="shared" si="2"/>
        <v>230.57319633430734</v>
      </c>
      <c r="F53" s="22">
        <f t="shared" si="3"/>
        <v>2.7313073233049283</v>
      </c>
      <c r="G53" s="22">
        <f t="shared" si="4"/>
        <v>1.0007735586910362</v>
      </c>
      <c r="H53" s="22">
        <f t="shared" si="6"/>
        <v>248.46175815835252</v>
      </c>
      <c r="I53" s="24">
        <f t="shared" si="7"/>
        <v>-19.461758158352524</v>
      </c>
      <c r="J53" s="24">
        <f t="shared" si="5"/>
        <v>378.76003061420101</v>
      </c>
    </row>
    <row r="54" spans="1:10" x14ac:dyDescent="0.25">
      <c r="A54" s="4" t="s">
        <v>101</v>
      </c>
      <c r="B54" s="4" t="str">
        <f t="shared" si="0"/>
        <v>H2</v>
      </c>
      <c r="C54" s="2">
        <f t="shared" si="1"/>
        <v>48</v>
      </c>
      <c r="D54" s="4">
        <v>272</v>
      </c>
      <c r="E54" s="22">
        <f t="shared" si="2"/>
        <v>269.76069406163674</v>
      </c>
      <c r="F54" s="22">
        <f t="shared" si="3"/>
        <v>2.7316718852089688</v>
      </c>
      <c r="G54" s="22">
        <f t="shared" si="4"/>
        <v>0.99487621521515357</v>
      </c>
      <c r="H54" s="22">
        <f t="shared" si="6"/>
        <v>231.76109246504544</v>
      </c>
      <c r="I54" s="24">
        <f t="shared" si="7"/>
        <v>40.238907534954564</v>
      </c>
      <c r="J54" s="24">
        <f t="shared" si="5"/>
        <v>1619.169679606623</v>
      </c>
    </row>
    <row r="55" spans="1:10" x14ac:dyDescent="0.25">
      <c r="A55" s="4" t="s">
        <v>102</v>
      </c>
      <c r="B55" s="4" t="str">
        <f t="shared" si="0"/>
        <v>H1</v>
      </c>
      <c r="C55" s="2">
        <f t="shared" si="1"/>
        <v>49</v>
      </c>
      <c r="D55" s="4">
        <v>247</v>
      </c>
      <c r="E55" s="22">
        <f t="shared" si="2"/>
        <v>249.3774074176205</v>
      </c>
      <c r="F55" s="22">
        <f t="shared" si="3"/>
        <v>2.7314407356236767</v>
      </c>
      <c r="G55" s="22">
        <f t="shared" si="4"/>
        <v>0.99974286569238302</v>
      </c>
      <c r="H55" s="22">
        <f t="shared" si="6"/>
        <v>272.70315478476493</v>
      </c>
      <c r="I55" s="24">
        <f t="shared" si="7"/>
        <v>-25.703154784764934</v>
      </c>
      <c r="J55" s="24">
        <f t="shared" si="5"/>
        <v>660.65216588958447</v>
      </c>
    </row>
    <row r="56" spans="1:10" x14ac:dyDescent="0.25">
      <c r="A56" s="4" t="s">
        <v>103</v>
      </c>
      <c r="B56" s="4" t="str">
        <f t="shared" si="0"/>
        <v>H1</v>
      </c>
      <c r="C56" s="2">
        <f t="shared" si="1"/>
        <v>50</v>
      </c>
      <c r="D56" s="4">
        <v>261</v>
      </c>
      <c r="E56" s="22">
        <f t="shared" si="2"/>
        <v>261.32066049148744</v>
      </c>
      <c r="F56" s="22">
        <f t="shared" si="3"/>
        <v>2.7315328537470593</v>
      </c>
      <c r="G56" s="22">
        <f t="shared" si="4"/>
        <v>0.99526588602449162</v>
      </c>
      <c r="H56" s="22">
        <f t="shared" si="6"/>
        <v>250.81709667295141</v>
      </c>
      <c r="I56" s="24">
        <f t="shared" si="7"/>
        <v>10.182903327048592</v>
      </c>
      <c r="J56" s="24">
        <f t="shared" si="5"/>
        <v>103.69152016801729</v>
      </c>
    </row>
    <row r="57" spans="1:10" x14ac:dyDescent="0.25">
      <c r="A57" s="4" t="s">
        <v>104</v>
      </c>
      <c r="B57" s="4" t="str">
        <f t="shared" si="0"/>
        <v>H1</v>
      </c>
      <c r="C57" s="2">
        <f t="shared" si="1"/>
        <v>51</v>
      </c>
      <c r="D57" s="4">
        <v>330</v>
      </c>
      <c r="E57" s="22">
        <f t="shared" si="2"/>
        <v>323.48160786599783</v>
      </c>
      <c r="F57" s="22">
        <f t="shared" si="3"/>
        <v>2.7321271478922671</v>
      </c>
      <c r="G57" s="22">
        <f t="shared" si="4"/>
        <v>1.0017836526158863</v>
      </c>
      <c r="H57" s="22">
        <f t="shared" si="6"/>
        <v>263.98429646732393</v>
      </c>
      <c r="I57" s="24">
        <f t="shared" si="7"/>
        <v>66.015703532676071</v>
      </c>
      <c r="J57" s="24">
        <f t="shared" si="5"/>
        <v>4358.0731129141795</v>
      </c>
    </row>
    <row r="58" spans="1:10" x14ac:dyDescent="0.25">
      <c r="A58" s="4" t="s">
        <v>105</v>
      </c>
      <c r="B58" s="4" t="str">
        <f t="shared" si="0"/>
        <v>H1</v>
      </c>
      <c r="C58" s="2">
        <f t="shared" si="1"/>
        <v>52</v>
      </c>
      <c r="D58" s="4">
        <v>362</v>
      </c>
      <c r="E58" s="22">
        <f t="shared" si="2"/>
        <v>359.97108434235986</v>
      </c>
      <c r="F58" s="22">
        <f t="shared" si="3"/>
        <v>2.7324647213855515</v>
      </c>
      <c r="G58" s="22">
        <f t="shared" si="4"/>
        <v>0.99630293037643569</v>
      </c>
      <c r="H58" s="22">
        <f t="shared" si="6"/>
        <v>324.66940201195803</v>
      </c>
      <c r="I58" s="24">
        <f t="shared" si="7"/>
        <v>37.330597988041973</v>
      </c>
      <c r="J58" s="24">
        <f t="shared" si="5"/>
        <v>1393.5735461448035</v>
      </c>
    </row>
    <row r="59" spans="1:10" x14ac:dyDescent="0.25">
      <c r="A59" s="4" t="s">
        <v>106</v>
      </c>
      <c r="B59" s="4" t="str">
        <f t="shared" si="0"/>
        <v>H1</v>
      </c>
      <c r="C59" s="2">
        <f t="shared" si="1"/>
        <v>53</v>
      </c>
      <c r="D59" s="4">
        <v>385</v>
      </c>
      <c r="E59" s="22">
        <f t="shared" si="2"/>
        <v>382.15341967311258</v>
      </c>
      <c r="F59" s="22">
        <f t="shared" si="3"/>
        <v>2.7326592200916453</v>
      </c>
      <c r="G59" s="22">
        <f t="shared" si="4"/>
        <v>1.0023501662904386</v>
      </c>
      <c r="H59" s="22">
        <f t="shared" si="6"/>
        <v>363.35048619782424</v>
      </c>
      <c r="I59" s="24">
        <f t="shared" si="7"/>
        <v>21.649513802175761</v>
      </c>
      <c r="J59" s="24">
        <f t="shared" si="5"/>
        <v>468.70144787059877</v>
      </c>
    </row>
    <row r="60" spans="1:10" x14ac:dyDescent="0.25">
      <c r="A60" s="4" t="s">
        <v>107</v>
      </c>
      <c r="B60" s="4" t="str">
        <f t="shared" si="0"/>
        <v>H1</v>
      </c>
      <c r="C60" s="2">
        <f t="shared" si="1"/>
        <v>54</v>
      </c>
      <c r="D60" s="4">
        <v>340</v>
      </c>
      <c r="E60" s="22">
        <f t="shared" si="2"/>
        <v>345.62410922161422</v>
      </c>
      <c r="F60" s="22">
        <f t="shared" si="3"/>
        <v>2.7322666003949299</v>
      </c>
      <c r="G60" s="22">
        <f t="shared" si="4"/>
        <v>0.99504540443704792</v>
      </c>
      <c r="H60" s="22">
        <f t="shared" si="6"/>
        <v>383.4631282623954</v>
      </c>
      <c r="I60" s="24">
        <f t="shared" si="7"/>
        <v>-43.463128262395401</v>
      </c>
      <c r="J60" s="24">
        <f t="shared" si="5"/>
        <v>1889.0435183534339</v>
      </c>
    </row>
    <row r="61" spans="1:10" x14ac:dyDescent="0.25">
      <c r="A61" s="4" t="s">
        <v>108</v>
      </c>
      <c r="B61" s="4" t="str">
        <f t="shared" si="0"/>
        <v>H2</v>
      </c>
      <c r="C61" s="2">
        <f t="shared" si="1"/>
        <v>55</v>
      </c>
      <c r="D61" s="4">
        <v>370</v>
      </c>
      <c r="E61" s="22">
        <f t="shared" si="2"/>
        <v>367.05486714784024</v>
      </c>
      <c r="F61" s="22">
        <f t="shared" si="3"/>
        <v>2.7324535853081882</v>
      </c>
      <c r="G61" s="22">
        <f t="shared" si="4"/>
        <v>1.0029175182214536</v>
      </c>
      <c r="H61" s="22">
        <f t="shared" si="6"/>
        <v>349.17507123352544</v>
      </c>
      <c r="I61" s="24">
        <f t="shared" si="7"/>
        <v>20.824928766474557</v>
      </c>
      <c r="J61" s="24">
        <f t="shared" si="5"/>
        <v>433.67765812873949</v>
      </c>
    </row>
    <row r="62" spans="1:10" x14ac:dyDescent="0.25">
      <c r="A62" s="4" t="s">
        <v>109</v>
      </c>
      <c r="B62" s="4" t="str">
        <f t="shared" si="0"/>
        <v>H2</v>
      </c>
      <c r="C62" s="2">
        <f t="shared" si="1"/>
        <v>56</v>
      </c>
      <c r="D62" s="4">
        <v>381</v>
      </c>
      <c r="E62" s="22">
        <f t="shared" si="2"/>
        <v>381.58612231999155</v>
      </c>
      <c r="F62" s="22">
        <f t="shared" si="3"/>
        <v>2.7325715733240568</v>
      </c>
      <c r="G62" s="22">
        <f t="shared" si="4"/>
        <v>0.99538726241149622</v>
      </c>
      <c r="H62" s="22">
        <f t="shared" si="6"/>
        <v>367.95517411460804</v>
      </c>
      <c r="I62" s="24">
        <f t="shared" si="7"/>
        <v>13.044825885391958</v>
      </c>
      <c r="J62" s="24">
        <f t="shared" si="5"/>
        <v>170.1674823801921</v>
      </c>
    </row>
    <row r="63" spans="1:10" x14ac:dyDescent="0.25">
      <c r="A63" s="4" t="s">
        <v>110</v>
      </c>
      <c r="B63" s="4" t="str">
        <f t="shared" si="0"/>
        <v>H2</v>
      </c>
      <c r="C63" s="2">
        <f t="shared" si="1"/>
        <v>57</v>
      </c>
      <c r="D63" s="4">
        <v>299</v>
      </c>
      <c r="E63" s="22">
        <f t="shared" si="2"/>
        <v>306.74904912831408</v>
      </c>
      <c r="F63" s="22">
        <f t="shared" si="3"/>
        <v>2.7317958768764066</v>
      </c>
      <c r="G63" s="22">
        <f t="shared" si="4"/>
        <v>1.0000995811836297</v>
      </c>
      <c r="H63" s="22">
        <f t="shared" si="6"/>
        <v>385.43995068559457</v>
      </c>
      <c r="I63" s="24">
        <f t="shared" si="7"/>
        <v>-86.439950685594567</v>
      </c>
      <c r="J63" s="24">
        <f t="shared" si="5"/>
        <v>7471.8650745280211</v>
      </c>
    </row>
    <row r="64" spans="1:10" x14ac:dyDescent="0.25">
      <c r="A64" s="4" t="s">
        <v>111</v>
      </c>
      <c r="B64" s="4" t="str">
        <f t="shared" si="0"/>
        <v>H2</v>
      </c>
      <c r="C64" s="2">
        <f t="shared" si="1"/>
        <v>58</v>
      </c>
      <c r="D64" s="4">
        <v>266</v>
      </c>
      <c r="E64" s="22">
        <f t="shared" si="2"/>
        <v>271.45749128156677</v>
      </c>
      <c r="F64" s="22">
        <f t="shared" si="3"/>
        <v>2.7314156433391705</v>
      </c>
      <c r="G64" s="22">
        <f t="shared" si="4"/>
        <v>0.9938380956937175</v>
      </c>
      <c r="H64" s="22">
        <f t="shared" si="6"/>
        <v>308.0532910785131</v>
      </c>
      <c r="I64" s="24">
        <f t="shared" si="7"/>
        <v>-42.053291078513098</v>
      </c>
      <c r="J64" s="24">
        <f t="shared" si="5"/>
        <v>1768.4792905341494</v>
      </c>
    </row>
    <row r="65" spans="1:10" x14ac:dyDescent="0.25">
      <c r="A65" s="4" t="s">
        <v>112</v>
      </c>
      <c r="B65" s="4" t="str">
        <f t="shared" si="0"/>
        <v>H2</v>
      </c>
      <c r="C65" s="2">
        <f t="shared" si="1"/>
        <v>59</v>
      </c>
      <c r="D65" s="4">
        <v>239</v>
      </c>
      <c r="E65" s="22">
        <f t="shared" si="2"/>
        <v>242.49747291269969</v>
      </c>
      <c r="F65" s="22">
        <f t="shared" si="3"/>
        <v>2.7310987289990489</v>
      </c>
      <c r="G65" s="22">
        <f t="shared" si="4"/>
        <v>0.99864735116416581</v>
      </c>
      <c r="H65" s="22">
        <f t="shared" si="6"/>
        <v>274.21621098079567</v>
      </c>
      <c r="I65" s="24">
        <f t="shared" si="7"/>
        <v>-35.216210980795665</v>
      </c>
      <c r="J65" s="24">
        <f t="shared" si="5"/>
        <v>1240.1815158439133</v>
      </c>
    </row>
    <row r="66" spans="1:10" x14ac:dyDescent="0.25">
      <c r="A66" s="4" t="s">
        <v>113</v>
      </c>
      <c r="B66" s="4" t="str">
        <f t="shared" si="0"/>
        <v>H2</v>
      </c>
      <c r="C66" s="2">
        <f t="shared" si="1"/>
        <v>60</v>
      </c>
      <c r="D66" s="4">
        <v>281</v>
      </c>
      <c r="E66" s="22">
        <f t="shared" si="2"/>
        <v>278.99086467546488</v>
      </c>
      <c r="F66" s="22">
        <f t="shared" si="3"/>
        <v>2.7314363519293865</v>
      </c>
      <c r="G66" s="22">
        <f t="shared" si="4"/>
        <v>0.9951744298920896</v>
      </c>
      <c r="H66" s="22">
        <f t="shared" si="6"/>
        <v>243.71749665007627</v>
      </c>
      <c r="I66" s="24">
        <f t="shared" si="7"/>
        <v>37.282503349923729</v>
      </c>
      <c r="J66" s="24">
        <f t="shared" si="5"/>
        <v>1389.9850560370742</v>
      </c>
    </row>
    <row r="67" spans="1:10" x14ac:dyDescent="0.25">
      <c r="A67" s="4" t="s">
        <v>114</v>
      </c>
      <c r="B67" s="4" t="str">
        <f t="shared" si="0"/>
        <v>H1</v>
      </c>
      <c r="C67" s="2">
        <f t="shared" si="1"/>
        <v>61</v>
      </c>
      <c r="D67" s="4">
        <v>257</v>
      </c>
      <c r="E67" s="22">
        <f t="shared" si="2"/>
        <v>259.7855215517817</v>
      </c>
      <c r="F67" s="22">
        <f t="shared" si="3"/>
        <v>2.7312169841346305</v>
      </c>
      <c r="G67" s="22">
        <f t="shared" si="4"/>
        <v>0.99771037709650101</v>
      </c>
      <c r="H67" s="22">
        <f t="shared" si="6"/>
        <v>281.34122968488106</v>
      </c>
      <c r="I67" s="24">
        <f t="shared" si="7"/>
        <v>-24.341229684881057</v>
      </c>
      <c r="J67" s="24">
        <f t="shared" si="5"/>
        <v>592.49546257213478</v>
      </c>
    </row>
    <row r="68" spans="1:10" x14ac:dyDescent="0.25">
      <c r="A68" s="4" t="s">
        <v>115</v>
      </c>
      <c r="B68" s="4" t="str">
        <f t="shared" si="0"/>
        <v>H1</v>
      </c>
      <c r="C68" s="2">
        <f t="shared" si="1"/>
        <v>62</v>
      </c>
      <c r="D68" s="4">
        <v>250</v>
      </c>
      <c r="E68" s="22">
        <f t="shared" si="2"/>
        <v>252.34269191200133</v>
      </c>
      <c r="F68" s="22">
        <f t="shared" si="3"/>
        <v>2.7311152436683916</v>
      </c>
      <c r="G68" s="22">
        <f t="shared" si="4"/>
        <v>0.99472860974471899</v>
      </c>
      <c r="H68" s="22">
        <f t="shared" si="6"/>
        <v>261.24994560961125</v>
      </c>
      <c r="I68" s="24">
        <f t="shared" si="7"/>
        <v>-11.249945609611245</v>
      </c>
      <c r="J68" s="24">
        <f t="shared" si="5"/>
        <v>126.56127621921134</v>
      </c>
    </row>
    <row r="69" spans="1:10" x14ac:dyDescent="0.25">
      <c r="A69" s="4" t="s">
        <v>116</v>
      </c>
      <c r="B69" s="4" t="str">
        <f t="shared" si="0"/>
        <v>H1</v>
      </c>
      <c r="C69" s="2">
        <f t="shared" si="1"/>
        <v>63</v>
      </c>
      <c r="D69" s="4">
        <v>329</v>
      </c>
      <c r="E69" s="22">
        <f t="shared" si="2"/>
        <v>322.28689388621177</v>
      </c>
      <c r="F69" s="22">
        <f t="shared" si="3"/>
        <v>2.7317873745356973</v>
      </c>
      <c r="G69" s="22">
        <f t="shared" si="4"/>
        <v>1.0000222990855343</v>
      </c>
      <c r="H69" s="22">
        <f t="shared" si="6"/>
        <v>254.48978432472342</v>
      </c>
      <c r="I69" s="24">
        <f t="shared" si="7"/>
        <v>74.510215675276584</v>
      </c>
      <c r="J69" s="24">
        <f t="shared" si="5"/>
        <v>5551.7722399762324</v>
      </c>
    </row>
    <row r="70" spans="1:10" x14ac:dyDescent="0.25">
      <c r="A70" s="4" t="s">
        <v>117</v>
      </c>
      <c r="B70" s="4" t="str">
        <f t="shared" si="0"/>
        <v>H1</v>
      </c>
      <c r="C70" s="2">
        <f t="shared" si="1"/>
        <v>64</v>
      </c>
      <c r="D70" s="4">
        <v>350</v>
      </c>
      <c r="E70" s="22">
        <f t="shared" si="2"/>
        <v>349.17115552179934</v>
      </c>
      <c r="F70" s="22">
        <f t="shared" si="3"/>
        <v>2.7320288992783079</v>
      </c>
      <c r="G70" s="22">
        <f t="shared" si="4"/>
        <v>0.99549312361209574</v>
      </c>
      <c r="H70" s="22">
        <f t="shared" si="6"/>
        <v>323.30538095156533</v>
      </c>
      <c r="I70" s="24">
        <f t="shared" si="7"/>
        <v>26.694619048434674</v>
      </c>
      <c r="J70" s="24">
        <f t="shared" si="5"/>
        <v>712.60268614105132</v>
      </c>
    </row>
    <row r="71" spans="1:10" x14ac:dyDescent="0.25">
      <c r="A71" s="4" t="s">
        <v>118</v>
      </c>
      <c r="B71" s="4" t="str">
        <f t="shared" si="0"/>
        <v>H1</v>
      </c>
      <c r="C71" s="2">
        <f t="shared" si="1"/>
        <v>65</v>
      </c>
      <c r="D71" s="4">
        <v>393</v>
      </c>
      <c r="E71" s="22">
        <f t="shared" si="2"/>
        <v>388.88243143142739</v>
      </c>
      <c r="F71" s="22">
        <f t="shared" si="3"/>
        <v>2.7323986917484118</v>
      </c>
      <c r="G71" s="22">
        <f t="shared" si="4"/>
        <v>1.0010788901047909</v>
      </c>
      <c r="H71" s="22">
        <f t="shared" si="6"/>
        <v>351.91103154028684</v>
      </c>
      <c r="I71" s="24">
        <f t="shared" si="7"/>
        <v>41.088968459713158</v>
      </c>
      <c r="J71" s="24">
        <f t="shared" si="5"/>
        <v>1688.3033290833027</v>
      </c>
    </row>
    <row r="72" spans="1:10" x14ac:dyDescent="0.25">
      <c r="A72" s="4" t="s">
        <v>119</v>
      </c>
      <c r="B72" s="4" t="str">
        <f t="shared" ref="B72:B135" si="8">IF(RIGHT(A72,2)*1&lt;=6,"H1","H2")</f>
        <v>H1</v>
      </c>
      <c r="C72" s="2">
        <f t="shared" ref="C72:C135" si="9">C71+1</f>
        <v>66</v>
      </c>
      <c r="D72" s="4">
        <v>370</v>
      </c>
      <c r="E72" s="22">
        <f t="shared" ref="E72:E135" si="10">$D$2*(D72/G70)+(1-$D$2)*(E71+F71)</f>
        <v>373.66906734572467</v>
      </c>
      <c r="F72" s="22">
        <f t="shared" ref="F72:F135" si="11">(E72-E71)*$E$2+(1-$E$2)*F71</f>
        <v>2.7322192341206373</v>
      </c>
      <c r="G72" s="22">
        <f t="shared" ref="G72:G135" si="12">$F$2*(D72/E72)+(1-$F$2)*G70</f>
        <v>0.99496190836773157</v>
      </c>
      <c r="H72" s="22">
        <f t="shared" si="6"/>
        <v>389.84987049214055</v>
      </c>
      <c r="I72" s="24">
        <f t="shared" si="7"/>
        <v>-19.849870492140553</v>
      </c>
      <c r="J72" s="24">
        <f t="shared" ref="J72:J135" si="13">I72*I72</f>
        <v>394.01735855475226</v>
      </c>
    </row>
    <row r="73" spans="1:10" x14ac:dyDescent="0.25">
      <c r="A73" s="4" t="s">
        <v>120</v>
      </c>
      <c r="B73" s="4" t="str">
        <f t="shared" si="8"/>
        <v>H2</v>
      </c>
      <c r="C73" s="2">
        <f t="shared" si="9"/>
        <v>67</v>
      </c>
      <c r="D73" s="4">
        <v>423</v>
      </c>
      <c r="E73" s="22">
        <f t="shared" si="10"/>
        <v>417.92983785377936</v>
      </c>
      <c r="F73" s="22">
        <f t="shared" si="11"/>
        <v>2.7326345196333768</v>
      </c>
      <c r="G73" s="22">
        <f t="shared" si="12"/>
        <v>1.0021841621771046</v>
      </c>
      <c r="H73" s="22">
        <f t="shared" ref="H73:H136" si="14">(E72+F72)*G71</f>
        <v>376.80738220336684</v>
      </c>
      <c r="I73" s="24">
        <f t="shared" ref="I73:I136" si="15">D73-H73</f>
        <v>46.192617796633158</v>
      </c>
      <c r="J73" s="24">
        <f t="shared" si="13"/>
        <v>2133.7579389058305</v>
      </c>
    </row>
    <row r="74" spans="1:10" x14ac:dyDescent="0.25">
      <c r="A74" s="4" t="s">
        <v>121</v>
      </c>
      <c r="B74" s="4" t="str">
        <f t="shared" si="8"/>
        <v>H2</v>
      </c>
      <c r="C74" s="2">
        <f t="shared" si="9"/>
        <v>68</v>
      </c>
      <c r="D74" s="4">
        <v>410</v>
      </c>
      <c r="E74" s="22">
        <f t="shared" si="10"/>
        <v>412.93471656935509</v>
      </c>
      <c r="F74" s="22">
        <f t="shared" si="11"/>
        <v>2.7325572420753361</v>
      </c>
      <c r="G74" s="22">
        <f t="shared" si="12"/>
        <v>0.99475502006436201</v>
      </c>
      <c r="H74" s="22">
        <f t="shared" si="14"/>
        <v>418.5431362913389</v>
      </c>
      <c r="I74" s="24">
        <f t="shared" si="15"/>
        <v>-8.5431362913388966</v>
      </c>
      <c r="J74" s="24">
        <f t="shared" si="13"/>
        <v>72.985177692391716</v>
      </c>
    </row>
    <row r="75" spans="1:10" x14ac:dyDescent="0.25">
      <c r="A75" s="4" t="s">
        <v>122</v>
      </c>
      <c r="B75" s="4" t="str">
        <f t="shared" si="8"/>
        <v>H2</v>
      </c>
      <c r="C75" s="2">
        <f t="shared" si="9"/>
        <v>69</v>
      </c>
      <c r="D75" s="4">
        <v>326</v>
      </c>
      <c r="E75" s="22">
        <f t="shared" si="10"/>
        <v>334.3272908315069</v>
      </c>
      <c r="F75" s="22">
        <f t="shared" si="11"/>
        <v>2.7317438422455367</v>
      </c>
      <c r="G75" s="22">
        <f t="shared" si="12"/>
        <v>0.99947498583903549</v>
      </c>
      <c r="H75" s="22">
        <f t="shared" si="14"/>
        <v>416.57515854914953</v>
      </c>
      <c r="I75" s="24">
        <f t="shared" si="15"/>
        <v>-90.575158549149535</v>
      </c>
      <c r="J75" s="24">
        <f t="shared" si="13"/>
        <v>8203.8593462035769</v>
      </c>
    </row>
    <row r="76" spans="1:10" x14ac:dyDescent="0.25">
      <c r="A76" s="4" t="s">
        <v>123</v>
      </c>
      <c r="B76" s="4" t="str">
        <f t="shared" si="8"/>
        <v>H2</v>
      </c>
      <c r="C76" s="2">
        <f t="shared" si="9"/>
        <v>70</v>
      </c>
      <c r="D76" s="4">
        <v>289</v>
      </c>
      <c r="E76" s="22">
        <f t="shared" si="10"/>
        <v>295.17731577869097</v>
      </c>
      <c r="F76" s="22">
        <f t="shared" si="11"/>
        <v>2.7313250250565861</v>
      </c>
      <c r="G76" s="22">
        <f t="shared" si="12"/>
        <v>0.99318677059784577</v>
      </c>
      <c r="H76" s="22">
        <f t="shared" si="14"/>
        <v>335.29116679976306</v>
      </c>
      <c r="I76" s="24">
        <f t="shared" si="15"/>
        <v>-46.291166799763062</v>
      </c>
      <c r="J76" s="24">
        <f t="shared" si="13"/>
        <v>2142.8721236834858</v>
      </c>
    </row>
    <row r="77" spans="1:10" x14ac:dyDescent="0.25">
      <c r="A77" s="4" t="s">
        <v>124</v>
      </c>
      <c r="B77" s="4" t="str">
        <f t="shared" si="8"/>
        <v>H2</v>
      </c>
      <c r="C77" s="2">
        <f t="shared" si="9"/>
        <v>71</v>
      </c>
      <c r="D77" s="4">
        <v>270</v>
      </c>
      <c r="E77" s="22">
        <f t="shared" si="10"/>
        <v>272.91850953716153</v>
      </c>
      <c r="F77" s="22">
        <f t="shared" si="11"/>
        <v>2.7310751237439206</v>
      </c>
      <c r="G77" s="22">
        <f t="shared" si="12"/>
        <v>0.99845811693572384</v>
      </c>
      <c r="H77" s="22">
        <f t="shared" si="14"/>
        <v>297.75223454865193</v>
      </c>
      <c r="I77" s="24">
        <f t="shared" si="15"/>
        <v>-27.752234548651927</v>
      </c>
      <c r="J77" s="24">
        <f t="shared" si="13"/>
        <v>770.18652244338966</v>
      </c>
    </row>
    <row r="78" spans="1:10" x14ac:dyDescent="0.25">
      <c r="A78" s="4" t="s">
        <v>125</v>
      </c>
      <c r="B78" s="4" t="str">
        <f t="shared" si="8"/>
        <v>H2</v>
      </c>
      <c r="C78" s="2">
        <f t="shared" si="9"/>
        <v>72</v>
      </c>
      <c r="D78" s="4">
        <v>321</v>
      </c>
      <c r="E78" s="22">
        <f t="shared" si="10"/>
        <v>318.44680320320634</v>
      </c>
      <c r="F78" s="22">
        <f t="shared" si="11"/>
        <v>2.7315030959293436</v>
      </c>
      <c r="G78" s="22">
        <f t="shared" si="12"/>
        <v>0.99466985909862315</v>
      </c>
      <c r="H78" s="22">
        <f t="shared" si="14"/>
        <v>273.77152080600217</v>
      </c>
      <c r="I78" s="24">
        <f t="shared" si="15"/>
        <v>47.228479193997828</v>
      </c>
      <c r="J78" s="24">
        <f t="shared" si="13"/>
        <v>2230.5292469778856</v>
      </c>
    </row>
    <row r="79" spans="1:10" x14ac:dyDescent="0.25">
      <c r="A79" s="4" t="s">
        <v>126</v>
      </c>
      <c r="B79" s="4" t="str">
        <f t="shared" si="8"/>
        <v>H1</v>
      </c>
      <c r="C79" s="2">
        <f t="shared" si="9"/>
        <v>73</v>
      </c>
      <c r="D79" s="4">
        <v>305</v>
      </c>
      <c r="E79" s="22">
        <f t="shared" si="10"/>
        <v>307.04173113606873</v>
      </c>
      <c r="F79" s="22">
        <f t="shared" si="11"/>
        <v>2.7313617301777131</v>
      </c>
      <c r="G79" s="22">
        <f t="shared" si="12"/>
        <v>0.99794733663071411</v>
      </c>
      <c r="H79" s="22">
        <f t="shared" si="14"/>
        <v>320.68308690804014</v>
      </c>
      <c r="I79" s="24">
        <f t="shared" si="15"/>
        <v>-15.683086908040138</v>
      </c>
      <c r="J79" s="24">
        <f t="shared" si="13"/>
        <v>245.95921496513998</v>
      </c>
    </row>
    <row r="80" spans="1:10" x14ac:dyDescent="0.25">
      <c r="A80" s="4" t="s">
        <v>127</v>
      </c>
      <c r="B80" s="4" t="str">
        <f t="shared" si="8"/>
        <v>H1</v>
      </c>
      <c r="C80" s="2">
        <f t="shared" si="9"/>
        <v>74</v>
      </c>
      <c r="D80" s="4">
        <v>310</v>
      </c>
      <c r="E80" s="22">
        <f t="shared" si="10"/>
        <v>311.47238757604998</v>
      </c>
      <c r="F80" s="22">
        <f t="shared" si="11"/>
        <v>2.7313787231248114</v>
      </c>
      <c r="G80" s="22">
        <f t="shared" si="12"/>
        <v>0.99473015469595694</v>
      </c>
      <c r="H80" s="22">
        <f t="shared" si="14"/>
        <v>308.12195863381402</v>
      </c>
      <c r="I80" s="24">
        <f t="shared" si="15"/>
        <v>1.8780413661859825</v>
      </c>
      <c r="J80" s="24">
        <f t="shared" si="13"/>
        <v>3.5270393731057115</v>
      </c>
    </row>
    <row r="81" spans="1:10" x14ac:dyDescent="0.25">
      <c r="A81" s="4" t="s">
        <v>128</v>
      </c>
      <c r="B81" s="4" t="str">
        <f t="shared" si="8"/>
        <v>H1</v>
      </c>
      <c r="C81" s="2">
        <f t="shared" si="9"/>
        <v>75</v>
      </c>
      <c r="D81" s="4">
        <v>374</v>
      </c>
      <c r="E81" s="22">
        <f t="shared" si="10"/>
        <v>368.71272427667242</v>
      </c>
      <c r="F81" s="22">
        <f t="shared" si="11"/>
        <v>2.7319238127045864</v>
      </c>
      <c r="G81" s="22">
        <f t="shared" si="12"/>
        <v>0.99958658540849832</v>
      </c>
      <c r="H81" s="22">
        <f t="shared" si="14"/>
        <v>313.55881173760082</v>
      </c>
      <c r="I81" s="24">
        <f t="shared" si="15"/>
        <v>60.44118826239918</v>
      </c>
      <c r="J81" s="24">
        <f t="shared" si="13"/>
        <v>3653.1372385707805</v>
      </c>
    </row>
    <row r="82" spans="1:10" x14ac:dyDescent="0.25">
      <c r="A82" s="4" t="s">
        <v>129</v>
      </c>
      <c r="B82" s="4" t="str">
        <f t="shared" si="8"/>
        <v>H1</v>
      </c>
      <c r="C82" s="2">
        <f t="shared" si="9"/>
        <v>76</v>
      </c>
      <c r="D82" s="4">
        <v>414</v>
      </c>
      <c r="E82" s="22">
        <f t="shared" si="10"/>
        <v>411.71841156325786</v>
      </c>
      <c r="F82" s="22">
        <f t="shared" si="11"/>
        <v>2.7323265503393253</v>
      </c>
      <c r="G82" s="22">
        <f t="shared" si="12"/>
        <v>0.99581130157923714</v>
      </c>
      <c r="H82" s="22">
        <f t="shared" si="14"/>
        <v>369.48719225493124</v>
      </c>
      <c r="I82" s="24">
        <f t="shared" si="15"/>
        <v>44.512807745068756</v>
      </c>
      <c r="J82" s="24">
        <f t="shared" si="13"/>
        <v>1981.390053349453</v>
      </c>
    </row>
    <row r="83" spans="1:10" x14ac:dyDescent="0.25">
      <c r="A83" s="4" t="s">
        <v>130</v>
      </c>
      <c r="B83" s="4" t="str">
        <f t="shared" si="8"/>
        <v>H1</v>
      </c>
      <c r="C83" s="2">
        <f t="shared" si="9"/>
        <v>77</v>
      </c>
      <c r="D83" s="4">
        <v>454</v>
      </c>
      <c r="E83" s="22">
        <f t="shared" si="10"/>
        <v>450.21406487681958</v>
      </c>
      <c r="F83" s="22">
        <f t="shared" si="11"/>
        <v>2.7326841836069575</v>
      </c>
      <c r="G83" s="22">
        <f t="shared" si="12"/>
        <v>1.0004688457590243</v>
      </c>
      <c r="H83" s="22">
        <f t="shared" si="14"/>
        <v>414.27939813100238</v>
      </c>
      <c r="I83" s="24">
        <f t="shared" si="15"/>
        <v>39.720601868997619</v>
      </c>
      <c r="J83" s="24">
        <f t="shared" si="13"/>
        <v>1577.7262128354171</v>
      </c>
    </row>
    <row r="84" spans="1:10" x14ac:dyDescent="0.25">
      <c r="A84" s="4" t="s">
        <v>131</v>
      </c>
      <c r="B84" s="4" t="str">
        <f t="shared" si="8"/>
        <v>H1</v>
      </c>
      <c r="C84" s="2">
        <f t="shared" si="9"/>
        <v>78</v>
      </c>
      <c r="D84" s="4">
        <v>441</v>
      </c>
      <c r="E84" s="22">
        <f t="shared" si="10"/>
        <v>443.8641622884054</v>
      </c>
      <c r="F84" s="22">
        <f t="shared" si="11"/>
        <v>2.7325933577392374</v>
      </c>
      <c r="G84" s="22">
        <f t="shared" si="12"/>
        <v>0.99558489240765335</v>
      </c>
      <c r="H84" s="22">
        <f t="shared" si="14"/>
        <v>451.0494917279475</v>
      </c>
      <c r="I84" s="24">
        <f t="shared" si="15"/>
        <v>-10.049491727947498</v>
      </c>
      <c r="J84" s="24">
        <f t="shared" si="13"/>
        <v>100.99228399008518</v>
      </c>
    </row>
    <row r="85" spans="1:10" x14ac:dyDescent="0.25">
      <c r="A85" s="4" t="s">
        <v>132</v>
      </c>
      <c r="B85" s="4" t="str">
        <f t="shared" si="8"/>
        <v>H2</v>
      </c>
      <c r="C85" s="2">
        <f t="shared" si="9"/>
        <v>79</v>
      </c>
      <c r="D85" s="4">
        <v>510</v>
      </c>
      <c r="E85" s="22">
        <f t="shared" si="10"/>
        <v>503.44457620964266</v>
      </c>
      <c r="F85" s="22">
        <f t="shared" si="11"/>
        <v>2.7331618359448724</v>
      </c>
      <c r="G85" s="22">
        <f t="shared" si="12"/>
        <v>1.0017240754773531</v>
      </c>
      <c r="H85" s="22">
        <f t="shared" si="14"/>
        <v>446.80614064102332</v>
      </c>
      <c r="I85" s="24">
        <f t="shared" si="15"/>
        <v>63.193859358976681</v>
      </c>
      <c r="J85" s="24">
        <f t="shared" si="13"/>
        <v>3993.4638606821245</v>
      </c>
    </row>
    <row r="86" spans="1:10" x14ac:dyDescent="0.25">
      <c r="A86" s="4" t="s">
        <v>133</v>
      </c>
      <c r="B86" s="4" t="str">
        <f t="shared" si="8"/>
        <v>H2</v>
      </c>
      <c r="C86" s="2">
        <f t="shared" si="9"/>
        <v>80</v>
      </c>
      <c r="D86" s="4">
        <v>486</v>
      </c>
      <c r="E86" s="22">
        <f t="shared" si="10"/>
        <v>489.95750599175796</v>
      </c>
      <c r="F86" s="22">
        <f t="shared" si="11"/>
        <v>2.7329996336243343</v>
      </c>
      <c r="G86" s="22">
        <f t="shared" si="12"/>
        <v>0.99521867883501014</v>
      </c>
      <c r="H86" s="22">
        <f t="shared" si="14"/>
        <v>503.94290887126562</v>
      </c>
      <c r="I86" s="24">
        <f t="shared" si="15"/>
        <v>-17.942908871265615</v>
      </c>
      <c r="J86" s="24">
        <f t="shared" si="13"/>
        <v>321.94797876254233</v>
      </c>
    </row>
    <row r="87" spans="1:10" x14ac:dyDescent="0.25">
      <c r="A87" s="4" t="s">
        <v>134</v>
      </c>
      <c r="B87" s="4" t="str">
        <f t="shared" si="8"/>
        <v>H2</v>
      </c>
      <c r="C87" s="2">
        <f t="shared" si="9"/>
        <v>81</v>
      </c>
      <c r="D87" s="4">
        <v>393</v>
      </c>
      <c r="E87" s="22">
        <f t="shared" si="10"/>
        <v>402.36029460741236</v>
      </c>
      <c r="F87" s="22">
        <f t="shared" si="11"/>
        <v>2.7320963315141547</v>
      </c>
      <c r="G87" s="22">
        <f t="shared" si="12"/>
        <v>0.99922532143547749</v>
      </c>
      <c r="H87" s="22">
        <f t="shared" si="14"/>
        <v>493.53994124405568</v>
      </c>
      <c r="I87" s="24">
        <f t="shared" si="15"/>
        <v>-100.53994124405568</v>
      </c>
      <c r="J87" s="24">
        <f t="shared" si="13"/>
        <v>10108.279785358169</v>
      </c>
    </row>
    <row r="88" spans="1:10" x14ac:dyDescent="0.25">
      <c r="A88" s="4" t="s">
        <v>135</v>
      </c>
      <c r="B88" s="4" t="str">
        <f t="shared" si="8"/>
        <v>H2</v>
      </c>
      <c r="C88" s="2">
        <f t="shared" si="9"/>
        <v>82</v>
      </c>
      <c r="D88" s="4">
        <v>345</v>
      </c>
      <c r="E88" s="22">
        <f t="shared" si="10"/>
        <v>352.50097176863221</v>
      </c>
      <c r="F88" s="22">
        <f t="shared" si="11"/>
        <v>2.7315704173224522</v>
      </c>
      <c r="G88" s="22">
        <f t="shared" si="12"/>
        <v>0.99356888156425183</v>
      </c>
      <c r="H88" s="22">
        <f t="shared" si="14"/>
        <v>403.15551411635386</v>
      </c>
      <c r="I88" s="24">
        <f t="shared" si="15"/>
        <v>-58.155514116353856</v>
      </c>
      <c r="J88" s="24">
        <f t="shared" si="13"/>
        <v>3382.0638221374325</v>
      </c>
    </row>
    <row r="89" spans="1:10" x14ac:dyDescent="0.25">
      <c r="A89" s="4" t="s">
        <v>136</v>
      </c>
      <c r="B89" s="4" t="str">
        <f t="shared" si="8"/>
        <v>H2</v>
      </c>
      <c r="C89" s="2">
        <f t="shared" si="9"/>
        <v>83</v>
      </c>
      <c r="D89" s="4">
        <v>315</v>
      </c>
      <c r="E89" s="22">
        <f t="shared" si="10"/>
        <v>319.24304585951046</v>
      </c>
      <c r="F89" s="22">
        <f t="shared" si="11"/>
        <v>2.7312105223591878</v>
      </c>
      <c r="G89" s="22">
        <f t="shared" si="12"/>
        <v>0.99797369350909548</v>
      </c>
      <c r="H89" s="22">
        <f t="shared" si="14"/>
        <v>354.9573511501024</v>
      </c>
      <c r="I89" s="24">
        <f t="shared" si="15"/>
        <v>-39.957351150102397</v>
      </c>
      <c r="J89" s="24">
        <f t="shared" si="13"/>
        <v>1596.5899109325894</v>
      </c>
    </row>
    <row r="90" spans="1:10" x14ac:dyDescent="0.25">
      <c r="A90" s="4" t="s">
        <v>137</v>
      </c>
      <c r="B90" s="4" t="str">
        <f t="shared" si="8"/>
        <v>H2</v>
      </c>
      <c r="C90" s="2">
        <f t="shared" si="9"/>
        <v>84</v>
      </c>
      <c r="D90" s="4">
        <v>389</v>
      </c>
      <c r="E90" s="22">
        <f t="shared" si="10"/>
        <v>384.56353381260021</v>
      </c>
      <c r="F90" s="22">
        <f t="shared" si="11"/>
        <v>2.7318364151334951</v>
      </c>
      <c r="G90" s="22">
        <f t="shared" si="12"/>
        <v>0.99536563014072654</v>
      </c>
      <c r="H90" s="22">
        <f t="shared" si="14"/>
        <v>319.90360180581587</v>
      </c>
      <c r="I90" s="24">
        <f t="shared" si="15"/>
        <v>69.096398194184133</v>
      </c>
      <c r="J90" s="24">
        <f t="shared" si="13"/>
        <v>4774.312243409252</v>
      </c>
    </row>
    <row r="91" spans="1:10" x14ac:dyDescent="0.25">
      <c r="A91" s="4" t="s">
        <v>138</v>
      </c>
      <c r="B91" s="4" t="str">
        <f t="shared" si="8"/>
        <v>H1</v>
      </c>
      <c r="C91" s="2">
        <f t="shared" si="9"/>
        <v>85</v>
      </c>
      <c r="D91" s="4">
        <v>358</v>
      </c>
      <c r="E91" s="22">
        <f t="shared" si="10"/>
        <v>361.58373858701873</v>
      </c>
      <c r="F91" s="22">
        <f t="shared" si="11"/>
        <v>2.7315792988170879</v>
      </c>
      <c r="G91" s="22">
        <f t="shared" si="12"/>
        <v>0.99718520143761691</v>
      </c>
      <c r="H91" s="22">
        <f t="shared" si="14"/>
        <v>386.51059110514399</v>
      </c>
      <c r="I91" s="24">
        <f t="shared" si="15"/>
        <v>-28.510591105143988</v>
      </c>
      <c r="J91" s="24">
        <f t="shared" si="13"/>
        <v>812.85380516471548</v>
      </c>
    </row>
    <row r="92" spans="1:10" x14ac:dyDescent="0.25">
      <c r="A92" s="4" t="s">
        <v>139</v>
      </c>
      <c r="B92" s="4" t="str">
        <f t="shared" si="8"/>
        <v>H1</v>
      </c>
      <c r="C92" s="2">
        <f t="shared" si="9"/>
        <v>86</v>
      </c>
      <c r="D92" s="4">
        <v>368</v>
      </c>
      <c r="E92" s="22">
        <f t="shared" si="10"/>
        <v>369.17358151474741</v>
      </c>
      <c r="F92" s="22">
        <f t="shared" si="11"/>
        <v>2.7316278814533774</v>
      </c>
      <c r="G92" s="22">
        <f t="shared" si="12"/>
        <v>0.99551117289653801</v>
      </c>
      <c r="H92" s="22">
        <f t="shared" si="14"/>
        <v>362.62694595735411</v>
      </c>
      <c r="I92" s="24">
        <f t="shared" si="15"/>
        <v>5.3730540426458901</v>
      </c>
      <c r="J92" s="24">
        <f t="shared" si="13"/>
        <v>28.869709745193344</v>
      </c>
    </row>
    <row r="93" spans="1:10" x14ac:dyDescent="0.25">
      <c r="A93" s="4" t="s">
        <v>140</v>
      </c>
      <c r="B93" s="4" t="str">
        <f t="shared" si="8"/>
        <v>H1</v>
      </c>
      <c r="C93" s="2">
        <f t="shared" si="9"/>
        <v>87</v>
      </c>
      <c r="D93" s="4">
        <v>444</v>
      </c>
      <c r="E93" s="22">
        <f t="shared" si="10"/>
        <v>437.91848944928779</v>
      </c>
      <c r="F93" s="22">
        <f t="shared" si="11"/>
        <v>2.7322880142539083</v>
      </c>
      <c r="G93" s="22">
        <f t="shared" si="12"/>
        <v>0.99885541246123755</v>
      </c>
      <c r="H93" s="22">
        <f t="shared" si="14"/>
        <v>370.85837114744959</v>
      </c>
      <c r="I93" s="24">
        <f t="shared" si="15"/>
        <v>73.141628852550411</v>
      </c>
      <c r="J93" s="24">
        <f t="shared" si="13"/>
        <v>5349.6978712042346</v>
      </c>
    </row>
    <row r="94" spans="1:10" x14ac:dyDescent="0.25">
      <c r="A94" s="4" t="s">
        <v>141</v>
      </c>
      <c r="B94" s="4" t="str">
        <f t="shared" si="8"/>
        <v>H1</v>
      </c>
      <c r="C94" s="2">
        <f t="shared" si="9"/>
        <v>88</v>
      </c>
      <c r="D94" s="4">
        <v>482</v>
      </c>
      <c r="E94" s="22">
        <f t="shared" si="10"/>
        <v>479.82111123999755</v>
      </c>
      <c r="F94" s="22">
        <f t="shared" si="11"/>
        <v>2.7326797175916728</v>
      </c>
      <c r="G94" s="22">
        <f t="shared" si="12"/>
        <v>0.99641416000307714</v>
      </c>
      <c r="H94" s="22">
        <f t="shared" si="14"/>
        <v>438.67277231050178</v>
      </c>
      <c r="I94" s="24">
        <f t="shared" si="15"/>
        <v>43.327227689498216</v>
      </c>
      <c r="J94" s="24">
        <f t="shared" si="13"/>
        <v>1877.2486592576208</v>
      </c>
    </row>
    <row r="95" spans="1:10" x14ac:dyDescent="0.25">
      <c r="A95" s="4" t="s">
        <v>142</v>
      </c>
      <c r="B95" s="4" t="str">
        <f t="shared" si="8"/>
        <v>H1</v>
      </c>
      <c r="C95" s="2">
        <f t="shared" si="9"/>
        <v>89</v>
      </c>
      <c r="D95" s="4">
        <v>534</v>
      </c>
      <c r="E95" s="22">
        <f t="shared" si="10"/>
        <v>529.40609821312728</v>
      </c>
      <c r="F95" s="22">
        <f t="shared" si="11"/>
        <v>2.7331482406642285</v>
      </c>
      <c r="G95" s="22">
        <f t="shared" si="12"/>
        <v>0.99983761750711508</v>
      </c>
      <c r="H95" s="22">
        <f t="shared" si="14"/>
        <v>482.00146590167657</v>
      </c>
      <c r="I95" s="24">
        <f t="shared" si="15"/>
        <v>51.998534098323432</v>
      </c>
      <c r="J95" s="24">
        <f t="shared" si="13"/>
        <v>2703.8475483745046</v>
      </c>
    </row>
    <row r="96" spans="1:10" x14ac:dyDescent="0.25">
      <c r="A96" s="4" t="s">
        <v>143</v>
      </c>
      <c r="B96" s="4" t="str">
        <f t="shared" si="8"/>
        <v>H1</v>
      </c>
      <c r="C96" s="2">
        <f t="shared" si="9"/>
        <v>90</v>
      </c>
      <c r="D96" s="4">
        <v>524</v>
      </c>
      <c r="E96" s="22">
        <f t="shared" si="10"/>
        <v>526.5110925605195</v>
      </c>
      <c r="F96" s="22">
        <f t="shared" si="11"/>
        <v>2.7330919591252956</v>
      </c>
      <c r="G96" s="22">
        <f t="shared" si="12"/>
        <v>0.99629581339370898</v>
      </c>
      <c r="H96" s="22">
        <f t="shared" si="14"/>
        <v>530.23108025992519</v>
      </c>
      <c r="I96" s="24">
        <f t="shared" si="15"/>
        <v>-6.2310802599251929</v>
      </c>
      <c r="J96" s="24">
        <f t="shared" si="13"/>
        <v>38.826361205629411</v>
      </c>
    </row>
    <row r="97" spans="1:10" x14ac:dyDescent="0.25">
      <c r="A97" s="4" t="s">
        <v>144</v>
      </c>
      <c r="B97" s="4" t="str">
        <f t="shared" si="8"/>
        <v>H2</v>
      </c>
      <c r="C97" s="2">
        <f t="shared" si="9"/>
        <v>91</v>
      </c>
      <c r="D97" s="4">
        <v>578</v>
      </c>
      <c r="E97" s="22">
        <f t="shared" si="10"/>
        <v>573.20890354366304</v>
      </c>
      <c r="F97" s="22">
        <f t="shared" si="11"/>
        <v>2.7335316063155362</v>
      </c>
      <c r="G97" s="22">
        <f t="shared" si="12"/>
        <v>1.0006896935158518</v>
      </c>
      <c r="H97" s="22">
        <f t="shared" si="14"/>
        <v>529.15824452961772</v>
      </c>
      <c r="I97" s="24">
        <f t="shared" si="15"/>
        <v>48.841755470382282</v>
      </c>
      <c r="J97" s="24">
        <f t="shared" si="13"/>
        <v>2385.5170774286175</v>
      </c>
    </row>
    <row r="98" spans="1:10" x14ac:dyDescent="0.25">
      <c r="A98" s="4" t="s">
        <v>145</v>
      </c>
      <c r="B98" s="4" t="str">
        <f t="shared" si="8"/>
        <v>H2</v>
      </c>
      <c r="C98" s="2">
        <f t="shared" si="9"/>
        <v>92</v>
      </c>
      <c r="D98" s="4">
        <v>567</v>
      </c>
      <c r="E98" s="22">
        <f t="shared" si="10"/>
        <v>569.79151779817641</v>
      </c>
      <c r="F98" s="22">
        <f t="shared" si="11"/>
        <v>2.7334700971420181</v>
      </c>
      <c r="G98" s="22">
        <f t="shared" si="12"/>
        <v>0.99617631289777298</v>
      </c>
      <c r="H98" s="22">
        <f t="shared" si="14"/>
        <v>573.80903689570141</v>
      </c>
      <c r="I98" s="24">
        <f t="shared" si="15"/>
        <v>-6.8090368957014107</v>
      </c>
      <c r="J98" s="24">
        <f t="shared" si="13"/>
        <v>46.362983447023105</v>
      </c>
    </row>
    <row r="99" spans="1:10" x14ac:dyDescent="0.25">
      <c r="A99" s="4" t="s">
        <v>146</v>
      </c>
      <c r="B99" s="4" t="str">
        <f t="shared" si="8"/>
        <v>H2</v>
      </c>
      <c r="C99" s="2">
        <f t="shared" si="9"/>
        <v>93</v>
      </c>
      <c r="D99" s="4">
        <v>447</v>
      </c>
      <c r="E99" s="22">
        <f t="shared" si="10"/>
        <v>459.27522632112829</v>
      </c>
      <c r="F99" s="22">
        <f t="shared" si="11"/>
        <v>2.7323375995262764</v>
      </c>
      <c r="G99" s="22">
        <f t="shared" si="12"/>
        <v>0.99794798554967712</v>
      </c>
      <c r="H99" s="22">
        <f t="shared" si="14"/>
        <v>572.919854667133</v>
      </c>
      <c r="I99" s="24">
        <f t="shared" si="15"/>
        <v>-125.919854667133</v>
      </c>
      <c r="J99" s="24">
        <f t="shared" si="13"/>
        <v>15855.809799391895</v>
      </c>
    </row>
    <row r="100" spans="1:10" x14ac:dyDescent="0.25">
      <c r="A100" s="4" t="s">
        <v>147</v>
      </c>
      <c r="B100" s="4" t="str">
        <f t="shared" si="8"/>
        <v>H2</v>
      </c>
      <c r="C100" s="2">
        <f t="shared" si="9"/>
        <v>94</v>
      </c>
      <c r="D100" s="4">
        <v>386</v>
      </c>
      <c r="E100" s="22">
        <f t="shared" si="10"/>
        <v>394.93420397771388</v>
      </c>
      <c r="F100" s="22">
        <f t="shared" si="11"/>
        <v>2.7316668659268473</v>
      </c>
      <c r="G100" s="22">
        <f t="shared" si="12"/>
        <v>0.99429648099641788</v>
      </c>
      <c r="H100" s="22">
        <f t="shared" si="14"/>
        <v>460.24099155735979</v>
      </c>
      <c r="I100" s="24">
        <f t="shared" si="15"/>
        <v>-74.240991557359791</v>
      </c>
      <c r="J100" s="24">
        <f t="shared" si="13"/>
        <v>5511.7248274199674</v>
      </c>
    </row>
    <row r="101" spans="1:10" x14ac:dyDescent="0.25">
      <c r="A101" s="4" t="s">
        <v>148</v>
      </c>
      <c r="B101" s="4" t="str">
        <f t="shared" si="8"/>
        <v>H2</v>
      </c>
      <c r="C101" s="2">
        <f t="shared" si="9"/>
        <v>95</v>
      </c>
      <c r="D101" s="4">
        <v>360</v>
      </c>
      <c r="E101" s="22">
        <f t="shared" si="10"/>
        <v>364.43280685887305</v>
      </c>
      <c r="F101" s="22">
        <f t="shared" si="11"/>
        <v>2.731334535287</v>
      </c>
      <c r="G101" s="22">
        <f t="shared" si="12"/>
        <v>0.99693682919830784</v>
      </c>
      <c r="H101" s="22">
        <f t="shared" si="14"/>
        <v>396.84985473026933</v>
      </c>
      <c r="I101" s="24">
        <f t="shared" si="15"/>
        <v>-36.849854730269328</v>
      </c>
      <c r="J101" s="24">
        <f t="shared" si="13"/>
        <v>1357.9117936419527</v>
      </c>
    </row>
    <row r="102" spans="1:10" x14ac:dyDescent="0.25">
      <c r="A102" s="4" t="s">
        <v>149</v>
      </c>
      <c r="B102" s="4" t="str">
        <f t="shared" si="8"/>
        <v>H2</v>
      </c>
      <c r="C102" s="2">
        <f t="shared" si="9"/>
        <v>96</v>
      </c>
      <c r="D102" s="4">
        <v>428</v>
      </c>
      <c r="E102" s="22">
        <f t="shared" si="10"/>
        <v>424.12601214380413</v>
      </c>
      <c r="F102" s="22">
        <f t="shared" si="11"/>
        <v>2.7319041539944968</v>
      </c>
      <c r="G102" s="22">
        <f t="shared" si="12"/>
        <v>0.99578023781542624</v>
      </c>
      <c r="H102" s="22">
        <f t="shared" si="14"/>
        <v>365.07001373628452</v>
      </c>
      <c r="I102" s="24">
        <f t="shared" si="15"/>
        <v>62.929986263715477</v>
      </c>
      <c r="J102" s="24">
        <f t="shared" si="13"/>
        <v>3960.1831711514187</v>
      </c>
    </row>
    <row r="103" spans="1:10" x14ac:dyDescent="0.25">
      <c r="A103" s="4" t="s">
        <v>150</v>
      </c>
      <c r="B103" s="4" t="str">
        <f t="shared" si="8"/>
        <v>H1</v>
      </c>
      <c r="C103" s="2">
        <f t="shared" si="9"/>
        <v>97</v>
      </c>
      <c r="D103" s="4">
        <v>397</v>
      </c>
      <c r="E103" s="22">
        <f t="shared" si="10"/>
        <v>401.08362540960388</v>
      </c>
      <c r="F103" s="22">
        <f t="shared" si="11"/>
        <v>2.7316464110856153</v>
      </c>
      <c r="G103" s="22">
        <f t="shared" si="12"/>
        <v>0.9962249981540221</v>
      </c>
      <c r="H103" s="22">
        <f t="shared" si="14"/>
        <v>425.55037759212405</v>
      </c>
      <c r="I103" s="24">
        <f t="shared" si="15"/>
        <v>-28.55037759212405</v>
      </c>
      <c r="J103" s="24">
        <f t="shared" si="13"/>
        <v>815.12406065285904</v>
      </c>
    </row>
    <row r="104" spans="1:10" x14ac:dyDescent="0.25">
      <c r="A104" s="4" t="s">
        <v>151</v>
      </c>
      <c r="B104" s="4" t="str">
        <f t="shared" si="8"/>
        <v>H1</v>
      </c>
      <c r="C104" s="2">
        <f t="shared" si="9"/>
        <v>98</v>
      </c>
      <c r="D104" s="4">
        <v>400</v>
      </c>
      <c r="E104" s="22">
        <f t="shared" si="10"/>
        <v>401.90707903453313</v>
      </c>
      <c r="F104" s="22">
        <f t="shared" si="11"/>
        <v>2.731627329157754</v>
      </c>
      <c r="G104" s="22">
        <f t="shared" si="12"/>
        <v>0.99572770658327736</v>
      </c>
      <c r="H104" s="22">
        <f t="shared" si="14"/>
        <v>402.11126740710716</v>
      </c>
      <c r="I104" s="24">
        <f t="shared" si="15"/>
        <v>-2.1112674071071638</v>
      </c>
      <c r="J104" s="24">
        <f t="shared" si="13"/>
        <v>4.4574500643130062</v>
      </c>
    </row>
    <row r="105" spans="1:10" x14ac:dyDescent="0.25">
      <c r="A105" s="4" t="s">
        <v>152</v>
      </c>
      <c r="B105" s="4" t="str">
        <f t="shared" si="8"/>
        <v>H1</v>
      </c>
      <c r="C105" s="2">
        <f t="shared" si="9"/>
        <v>99</v>
      </c>
      <c r="D105" s="4">
        <v>498</v>
      </c>
      <c r="E105" s="22">
        <f t="shared" si="10"/>
        <v>490.36223780292528</v>
      </c>
      <c r="F105" s="22">
        <f t="shared" si="11"/>
        <v>2.7324845644721467</v>
      </c>
      <c r="G105" s="22">
        <f t="shared" si="12"/>
        <v>0.99816007386305183</v>
      </c>
      <c r="H105" s="22">
        <f t="shared" si="14"/>
        <v>403.1111945002138</v>
      </c>
      <c r="I105" s="24">
        <f t="shared" si="15"/>
        <v>94.888805499786201</v>
      </c>
      <c r="J105" s="24">
        <f t="shared" si="13"/>
        <v>9003.8854091762569</v>
      </c>
    </row>
    <row r="106" spans="1:10" x14ac:dyDescent="0.25">
      <c r="A106" s="4" t="s">
        <v>153</v>
      </c>
      <c r="B106" s="4" t="str">
        <f t="shared" si="8"/>
        <v>H1</v>
      </c>
      <c r="C106" s="2">
        <f t="shared" si="9"/>
        <v>100</v>
      </c>
      <c r="D106" s="4">
        <v>536</v>
      </c>
      <c r="E106" s="22">
        <f t="shared" si="10"/>
        <v>533.77926936159724</v>
      </c>
      <c r="F106" s="22">
        <f t="shared" si="11"/>
        <v>2.7328914099420891</v>
      </c>
      <c r="G106" s="22">
        <f t="shared" si="12"/>
        <v>0.99657097505682879</v>
      </c>
      <c r="H106" s="22">
        <f t="shared" si="14"/>
        <v>490.9880770312065</v>
      </c>
      <c r="I106" s="24">
        <f t="shared" si="15"/>
        <v>45.011922968793499</v>
      </c>
      <c r="J106" s="24">
        <f t="shared" si="13"/>
        <v>2026.0732093485997</v>
      </c>
    </row>
    <row r="107" spans="1:10" x14ac:dyDescent="0.25">
      <c r="A107" s="4" t="s">
        <v>154</v>
      </c>
      <c r="B107" s="4" t="str">
        <f t="shared" si="8"/>
        <v>H1</v>
      </c>
      <c r="C107" s="2">
        <f t="shared" si="9"/>
        <v>101</v>
      </c>
      <c r="D107" s="4">
        <v>596</v>
      </c>
      <c r="E107" s="22">
        <f t="shared" si="10"/>
        <v>591.03997169431591</v>
      </c>
      <c r="F107" s="22">
        <f t="shared" si="11"/>
        <v>2.733436688051317</v>
      </c>
      <c r="G107" s="22">
        <f t="shared" si="12"/>
        <v>0.99918327000666451</v>
      </c>
      <c r="H107" s="22">
        <f t="shared" si="14"/>
        <v>535.52501802414531</v>
      </c>
      <c r="I107" s="24">
        <f t="shared" si="15"/>
        <v>60.474981975854689</v>
      </c>
      <c r="J107" s="24">
        <f t="shared" si="13"/>
        <v>3657.2234449799494</v>
      </c>
    </row>
    <row r="108" spans="1:10" x14ac:dyDescent="0.25">
      <c r="A108" s="4" t="s">
        <v>155</v>
      </c>
      <c r="B108" s="4" t="str">
        <f t="shared" si="8"/>
        <v>H1</v>
      </c>
      <c r="C108" s="2">
        <f t="shared" si="9"/>
        <v>102</v>
      </c>
      <c r="D108" s="4">
        <v>591</v>
      </c>
      <c r="E108" s="22">
        <f t="shared" si="10"/>
        <v>593.10751491807957</v>
      </c>
      <c r="F108" s="22">
        <f t="shared" si="11"/>
        <v>2.7334300291166747</v>
      </c>
      <c r="G108" s="22">
        <f t="shared" si="12"/>
        <v>0.99655854316992998</v>
      </c>
      <c r="H108" s="22">
        <f t="shared" si="14"/>
        <v>591.73734455443241</v>
      </c>
      <c r="I108" s="24">
        <f t="shared" si="15"/>
        <v>-0.73734455443241131</v>
      </c>
      <c r="J108" s="24">
        <f t="shared" si="13"/>
        <v>0.54367699195113117</v>
      </c>
    </row>
    <row r="109" spans="1:10" x14ac:dyDescent="0.25">
      <c r="A109" s="4" t="s">
        <v>156</v>
      </c>
      <c r="B109" s="4" t="str">
        <f t="shared" si="8"/>
        <v>H2</v>
      </c>
      <c r="C109" s="2">
        <f t="shared" si="9"/>
        <v>103</v>
      </c>
      <c r="D109" s="4">
        <v>651</v>
      </c>
      <c r="E109" s="22">
        <f t="shared" si="10"/>
        <v>645.96300774062695</v>
      </c>
      <c r="F109" s="22">
        <f t="shared" si="11"/>
        <v>2.7339312497446091</v>
      </c>
      <c r="G109" s="22">
        <f t="shared" si="12"/>
        <v>1.0000447078220966</v>
      </c>
      <c r="H109" s="22">
        <f t="shared" si="14"/>
        <v>595.35430377620048</v>
      </c>
      <c r="I109" s="24">
        <f t="shared" si="15"/>
        <v>55.645696223799519</v>
      </c>
      <c r="J109" s="24">
        <f t="shared" si="13"/>
        <v>3096.4435082313762</v>
      </c>
    </row>
    <row r="110" spans="1:10" x14ac:dyDescent="0.25">
      <c r="A110" s="4" t="s">
        <v>157</v>
      </c>
      <c r="B110" s="4" t="str">
        <f t="shared" si="8"/>
        <v>H2</v>
      </c>
      <c r="C110" s="2">
        <f t="shared" si="9"/>
        <v>104</v>
      </c>
      <c r="D110" s="4">
        <v>654</v>
      </c>
      <c r="E110" s="22">
        <f t="shared" si="10"/>
        <v>655.5023306207454</v>
      </c>
      <c r="F110" s="22">
        <f t="shared" si="11"/>
        <v>2.7339993036609127</v>
      </c>
      <c r="G110" s="22">
        <f t="shared" si="12"/>
        <v>0.99667350116731535</v>
      </c>
      <c r="H110" s="22">
        <f t="shared" si="14"/>
        <v>646.46447647903767</v>
      </c>
      <c r="I110" s="24">
        <f t="shared" si="15"/>
        <v>7.5355235209623288</v>
      </c>
      <c r="J110" s="24">
        <f t="shared" si="13"/>
        <v>56.784114734976491</v>
      </c>
    </row>
    <row r="111" spans="1:10" x14ac:dyDescent="0.25">
      <c r="A111" s="4" t="s">
        <v>158</v>
      </c>
      <c r="B111" s="4" t="str">
        <f t="shared" si="8"/>
        <v>H2</v>
      </c>
      <c r="C111" s="2">
        <f t="shared" si="9"/>
        <v>105</v>
      </c>
      <c r="D111" s="4">
        <v>509</v>
      </c>
      <c r="E111" s="22">
        <f t="shared" si="10"/>
        <v>523.90315325474262</v>
      </c>
      <c r="F111" s="22">
        <f t="shared" si="11"/>
        <v>2.7326559718942161</v>
      </c>
      <c r="G111" s="22">
        <f t="shared" si="12"/>
        <v>0.99719559807137592</v>
      </c>
      <c r="H111" s="22">
        <f t="shared" si="14"/>
        <v>658.26575823714211</v>
      </c>
      <c r="I111" s="24">
        <f t="shared" si="15"/>
        <v>-149.26575823714211</v>
      </c>
      <c r="J111" s="24">
        <f t="shared" si="13"/>
        <v>22280.266582108958</v>
      </c>
    </row>
    <row r="112" spans="1:10" x14ac:dyDescent="0.25">
      <c r="A112" s="4" t="s">
        <v>159</v>
      </c>
      <c r="B112" s="4" t="str">
        <f t="shared" si="8"/>
        <v>H2</v>
      </c>
      <c r="C112" s="2">
        <f t="shared" si="9"/>
        <v>106</v>
      </c>
      <c r="D112" s="4">
        <v>437</v>
      </c>
      <c r="E112" s="22">
        <f t="shared" si="10"/>
        <v>447.27625953743831</v>
      </c>
      <c r="F112" s="22">
        <f t="shared" si="11"/>
        <v>2.7318623763973244</v>
      </c>
      <c r="G112" s="22">
        <f t="shared" si="12"/>
        <v>0.9947086314934166</v>
      </c>
      <c r="H112" s="22">
        <f t="shared" si="14"/>
        <v>524.8839558219945</v>
      </c>
      <c r="I112" s="24">
        <f t="shared" si="15"/>
        <v>-87.883955821994505</v>
      </c>
      <c r="J112" s="24">
        <f t="shared" si="13"/>
        <v>7723.589690922282</v>
      </c>
    </row>
    <row r="113" spans="1:10" x14ac:dyDescent="0.25">
      <c r="A113" s="4" t="s">
        <v>160</v>
      </c>
      <c r="B113" s="4" t="str">
        <f t="shared" si="8"/>
        <v>H2</v>
      </c>
      <c r="C113" s="2">
        <f t="shared" si="9"/>
        <v>107</v>
      </c>
      <c r="D113" s="4">
        <v>406</v>
      </c>
      <c r="E113" s="22">
        <f t="shared" si="10"/>
        <v>411.42842248840162</v>
      </c>
      <c r="F113" s="22">
        <f t="shared" si="11"/>
        <v>2.7314765794030702</v>
      </c>
      <c r="G113" s="22">
        <f t="shared" si="12"/>
        <v>0.99615662954289397</v>
      </c>
      <c r="H113" s="22">
        <f t="shared" si="14"/>
        <v>448.74611826884399</v>
      </c>
      <c r="I113" s="24">
        <f t="shared" si="15"/>
        <v>-42.746118268843986</v>
      </c>
      <c r="J113" s="24">
        <f t="shared" si="13"/>
        <v>1827.2306270539975</v>
      </c>
    </row>
    <row r="114" spans="1:10" x14ac:dyDescent="0.25">
      <c r="A114" s="4" t="s">
        <v>161</v>
      </c>
      <c r="B114" s="4" t="str">
        <f t="shared" si="8"/>
        <v>H2</v>
      </c>
      <c r="C114" s="2">
        <f t="shared" si="9"/>
        <v>108</v>
      </c>
      <c r="D114" s="4">
        <v>470</v>
      </c>
      <c r="E114" s="22">
        <f t="shared" si="10"/>
        <v>466.66614518584379</v>
      </c>
      <c r="F114" s="22">
        <f t="shared" si="11"/>
        <v>2.7320016418642505</v>
      </c>
      <c r="G114" s="22">
        <f t="shared" si="12"/>
        <v>0.99595216660256203</v>
      </c>
      <c r="H114" s="22">
        <f t="shared" si="14"/>
        <v>411.96842642118753</v>
      </c>
      <c r="I114" s="24">
        <f t="shared" si="15"/>
        <v>58.03157357881247</v>
      </c>
      <c r="J114" s="24">
        <f t="shared" si="13"/>
        <v>3367.6635320331256</v>
      </c>
    </row>
    <row r="115" spans="1:10" x14ac:dyDescent="0.25">
      <c r="A115" s="4" t="s">
        <v>162</v>
      </c>
      <c r="B115" s="4" t="str">
        <f t="shared" si="8"/>
        <v>H1</v>
      </c>
      <c r="C115" s="2">
        <f t="shared" si="9"/>
        <v>109</v>
      </c>
      <c r="D115" s="4">
        <v>428</v>
      </c>
      <c r="E115" s="22">
        <f t="shared" si="10"/>
        <v>433.62599291636508</v>
      </c>
      <c r="F115" s="22">
        <f t="shared" si="11"/>
        <v>2.7316439203251375</v>
      </c>
      <c r="G115" s="22">
        <f t="shared" si="12"/>
        <v>0.99524353677390942</v>
      </c>
      <c r="H115" s="22">
        <f t="shared" si="14"/>
        <v>467.59407585757009</v>
      </c>
      <c r="I115" s="24">
        <f t="shared" si="15"/>
        <v>-39.59407585757009</v>
      </c>
      <c r="J115" s="24">
        <f t="shared" si="13"/>
        <v>1567.6908430150147</v>
      </c>
    </row>
    <row r="116" spans="1:10" x14ac:dyDescent="0.25">
      <c r="A116" s="4" t="s">
        <v>163</v>
      </c>
      <c r="B116" s="4" t="str">
        <f t="shared" si="8"/>
        <v>H1</v>
      </c>
      <c r="C116" s="2">
        <f t="shared" si="9"/>
        <v>110</v>
      </c>
      <c r="D116" s="4">
        <v>423</v>
      </c>
      <c r="E116" s="22">
        <f t="shared" si="10"/>
        <v>425.88303696252683</v>
      </c>
      <c r="F116" s="22">
        <f t="shared" si="11"/>
        <v>2.7315391743263961</v>
      </c>
      <c r="G116" s="22">
        <f t="shared" si="12"/>
        <v>0.99567999483672354</v>
      </c>
      <c r="H116" s="22">
        <f t="shared" si="14"/>
        <v>434.59133382107558</v>
      </c>
      <c r="I116" s="24">
        <f t="shared" si="15"/>
        <v>-11.59133382107558</v>
      </c>
      <c r="J116" s="24">
        <f t="shared" si="13"/>
        <v>134.35901975161059</v>
      </c>
    </row>
    <row r="117" spans="1:10" x14ac:dyDescent="0.25">
      <c r="A117" s="4" t="s">
        <v>164</v>
      </c>
      <c r="B117" s="4" t="str">
        <f t="shared" si="8"/>
        <v>H1</v>
      </c>
      <c r="C117" s="2">
        <f t="shared" si="9"/>
        <v>111</v>
      </c>
      <c r="D117" s="4">
        <v>507</v>
      </c>
      <c r="E117" s="22">
        <f t="shared" si="10"/>
        <v>501.34220442576759</v>
      </c>
      <c r="F117" s="22">
        <f t="shared" si="11"/>
        <v>2.7322664506092855</v>
      </c>
      <c r="G117" s="22">
        <f t="shared" si="12"/>
        <v>0.99684771277630335</v>
      </c>
      <c r="H117" s="22">
        <f t="shared" si="14"/>
        <v>426.57588666729185</v>
      </c>
      <c r="I117" s="24">
        <f t="shared" si="15"/>
        <v>80.424113332708146</v>
      </c>
      <c r="J117" s="24">
        <f t="shared" si="13"/>
        <v>6468.038005352284</v>
      </c>
    </row>
    <row r="118" spans="1:10" x14ac:dyDescent="0.25">
      <c r="A118" s="4" t="s">
        <v>165</v>
      </c>
      <c r="B118" s="4" t="str">
        <f t="shared" si="8"/>
        <v>H1</v>
      </c>
      <c r="C118" s="2">
        <f t="shared" si="9"/>
        <v>112</v>
      </c>
      <c r="D118" s="4">
        <v>536</v>
      </c>
      <c r="E118" s="22">
        <f t="shared" si="10"/>
        <v>534.90045940240884</v>
      </c>
      <c r="F118" s="22">
        <f t="shared" si="11"/>
        <v>2.7325747104945459</v>
      </c>
      <c r="G118" s="22">
        <f t="shared" si="12"/>
        <v>0.99631755520596654</v>
      </c>
      <c r="H118" s="22">
        <f t="shared" si="14"/>
        <v>501.8968665595151</v>
      </c>
      <c r="I118" s="24">
        <f t="shared" si="15"/>
        <v>34.103133440484896</v>
      </c>
      <c r="J118" s="24">
        <f t="shared" si="13"/>
        <v>1163.0237104595192</v>
      </c>
    </row>
    <row r="119" spans="1:10" x14ac:dyDescent="0.25">
      <c r="A119" s="4" t="s">
        <v>166</v>
      </c>
      <c r="B119" s="4" t="str">
        <f t="shared" si="8"/>
        <v>H1</v>
      </c>
      <c r="C119" s="2">
        <f t="shared" si="9"/>
        <v>113</v>
      </c>
      <c r="D119" s="4">
        <v>610</v>
      </c>
      <c r="E119" s="22">
        <f t="shared" si="10"/>
        <v>604.49938171455449</v>
      </c>
      <c r="F119" s="22">
        <f t="shared" si="11"/>
        <v>2.7332433739705628</v>
      </c>
      <c r="G119" s="22">
        <f t="shared" si="12"/>
        <v>0.99807288755516765</v>
      </c>
      <c r="H119" s="22">
        <f t="shared" si="14"/>
        <v>535.938260368432</v>
      </c>
      <c r="I119" s="24">
        <f t="shared" si="15"/>
        <v>74.061739631568003</v>
      </c>
      <c r="J119" s="24">
        <f t="shared" si="13"/>
        <v>5485.1412772541707</v>
      </c>
    </row>
    <row r="120" spans="1:10" x14ac:dyDescent="0.25">
      <c r="A120" s="4" t="s">
        <v>167</v>
      </c>
      <c r="B120" s="4" t="str">
        <f t="shared" si="8"/>
        <v>H1</v>
      </c>
      <c r="C120" s="2">
        <f t="shared" si="9"/>
        <v>114</v>
      </c>
      <c r="D120" s="4">
        <v>609</v>
      </c>
      <c r="E120" s="22">
        <f t="shared" si="10"/>
        <v>610.84907042628151</v>
      </c>
      <c r="F120" s="22">
        <f t="shared" si="11"/>
        <v>2.7332795384239406</v>
      </c>
      <c r="G120" s="22">
        <f t="shared" si="12"/>
        <v>0.99638309472668163</v>
      </c>
      <c r="H120" s="22">
        <f t="shared" si="14"/>
        <v>604.99652446950063</v>
      </c>
      <c r="I120" s="24">
        <f t="shared" si="15"/>
        <v>4.0034755304993723</v>
      </c>
      <c r="J120" s="24">
        <f t="shared" si="13"/>
        <v>16.027816323307231</v>
      </c>
    </row>
    <row r="121" spans="1:10" x14ac:dyDescent="0.25">
      <c r="A121" s="4" t="s">
        <v>168</v>
      </c>
      <c r="B121" s="4" t="str">
        <f t="shared" si="8"/>
        <v>H2</v>
      </c>
      <c r="C121" s="2">
        <f t="shared" si="9"/>
        <v>115</v>
      </c>
      <c r="D121" s="4">
        <v>687</v>
      </c>
      <c r="E121" s="22">
        <f t="shared" si="10"/>
        <v>680.85206927400361</v>
      </c>
      <c r="F121" s="22">
        <f t="shared" si="11"/>
        <v>2.7339522356170338</v>
      </c>
      <c r="G121" s="22">
        <f t="shared" si="12"/>
        <v>0.99916857479156529</v>
      </c>
      <c r="H121" s="22">
        <f t="shared" si="14"/>
        <v>612.39990778215906</v>
      </c>
      <c r="I121" s="24">
        <f t="shared" si="15"/>
        <v>74.600092217840938</v>
      </c>
      <c r="J121" s="24">
        <f t="shared" si="13"/>
        <v>5565.1737589103723</v>
      </c>
    </row>
    <row r="122" spans="1:10" x14ac:dyDescent="0.25">
      <c r="A122" s="4" t="s">
        <v>169</v>
      </c>
      <c r="B122" s="4" t="str">
        <f t="shared" si="8"/>
        <v>H2</v>
      </c>
      <c r="C122" s="2">
        <f t="shared" si="9"/>
        <v>116</v>
      </c>
      <c r="D122" s="4">
        <v>707</v>
      </c>
      <c r="E122" s="22">
        <f t="shared" si="10"/>
        <v>706.96839327206067</v>
      </c>
      <c r="F122" s="22">
        <f t="shared" si="11"/>
        <v>2.7341860593346583</v>
      </c>
      <c r="G122" s="22">
        <f t="shared" si="12"/>
        <v>0.99674925599531394</v>
      </c>
      <c r="H122" s="22">
        <f t="shared" si="14"/>
        <v>681.11355562365577</v>
      </c>
      <c r="I122" s="24">
        <f t="shared" si="15"/>
        <v>25.88644437634423</v>
      </c>
      <c r="J122" s="24">
        <f t="shared" si="13"/>
        <v>670.10800244956374</v>
      </c>
    </row>
    <row r="123" spans="1:10" x14ac:dyDescent="0.25">
      <c r="A123" s="4" t="s">
        <v>170</v>
      </c>
      <c r="B123" s="4" t="str">
        <f t="shared" si="8"/>
        <v>H2</v>
      </c>
      <c r="C123" s="2">
        <f t="shared" si="9"/>
        <v>117</v>
      </c>
      <c r="D123" s="4">
        <v>509</v>
      </c>
      <c r="E123" s="22">
        <f t="shared" si="10"/>
        <v>529.45145075444429</v>
      </c>
      <c r="F123" s="22">
        <f t="shared" si="11"/>
        <v>2.7323835480488889</v>
      </c>
      <c r="G123" s="22">
        <f t="shared" si="12"/>
        <v>0.99538895506569069</v>
      </c>
      <c r="H123" s="22">
        <f t="shared" si="14"/>
        <v>709.11251471644812</v>
      </c>
      <c r="I123" s="24">
        <f t="shared" si="15"/>
        <v>-200.11251471644812</v>
      </c>
      <c r="J123" s="24">
        <f t="shared" si="13"/>
        <v>40045.018546140665</v>
      </c>
    </row>
    <row r="124" spans="1:10" x14ac:dyDescent="0.25">
      <c r="A124" s="4" t="s">
        <v>171</v>
      </c>
      <c r="B124" s="4" t="str">
        <f t="shared" si="8"/>
        <v>H2</v>
      </c>
      <c r="C124" s="2">
        <f t="shared" si="9"/>
        <v>118</v>
      </c>
      <c r="D124" s="4">
        <v>452</v>
      </c>
      <c r="E124" s="22">
        <f t="shared" si="10"/>
        <v>461.34509890372692</v>
      </c>
      <c r="F124" s="22">
        <f t="shared" si="11"/>
        <v>2.7316751606949015</v>
      </c>
      <c r="G124" s="22">
        <f t="shared" si="12"/>
        <v>0.99504871032830311</v>
      </c>
      <c r="H124" s="22">
        <f t="shared" si="14"/>
        <v>530.45384089374352</v>
      </c>
      <c r="I124" s="24">
        <f t="shared" si="15"/>
        <v>-78.453840893743518</v>
      </c>
      <c r="J124" s="24">
        <f t="shared" si="13"/>
        <v>6155.0051509808227</v>
      </c>
    </row>
    <row r="125" spans="1:10" x14ac:dyDescent="0.25">
      <c r="A125" s="4" t="s">
        <v>172</v>
      </c>
      <c r="B125" s="4" t="str">
        <f t="shared" si="8"/>
        <v>H2</v>
      </c>
      <c r="C125" s="2">
        <f t="shared" si="9"/>
        <v>119</v>
      </c>
      <c r="D125" s="4">
        <v>412</v>
      </c>
      <c r="E125" s="22">
        <f t="shared" si="10"/>
        <v>418.9253732407596</v>
      </c>
      <c r="F125" s="22">
        <f t="shared" si="11"/>
        <v>2.7312236466866651</v>
      </c>
      <c r="G125" s="22">
        <f t="shared" si="12"/>
        <v>0.99419693141670673</v>
      </c>
      <c r="H125" s="22">
        <f t="shared" si="14"/>
        <v>461.9368952062415</v>
      </c>
      <c r="I125" s="24">
        <f t="shared" si="15"/>
        <v>-49.936895206241502</v>
      </c>
      <c r="J125" s="24">
        <f t="shared" si="13"/>
        <v>2493.6935028391454</v>
      </c>
    </row>
    <row r="126" spans="1:10" x14ac:dyDescent="0.25">
      <c r="A126" s="4" t="s">
        <v>173</v>
      </c>
      <c r="B126" s="4" t="str">
        <f t="shared" si="8"/>
        <v>H2</v>
      </c>
      <c r="C126" s="2">
        <f t="shared" si="9"/>
        <v>120</v>
      </c>
      <c r="D126" s="4">
        <v>472</v>
      </c>
      <c r="E126" s="22">
        <f t="shared" si="10"/>
        <v>469.07943344746127</v>
      </c>
      <c r="F126" s="22">
        <f t="shared" si="11"/>
        <v>2.7316978750522654</v>
      </c>
      <c r="G126" s="22">
        <f t="shared" si="12"/>
        <v>0.99616645592376418</v>
      </c>
      <c r="H126" s="22">
        <f t="shared" si="14"/>
        <v>419.56885293427456</v>
      </c>
      <c r="I126" s="24">
        <f t="shared" si="15"/>
        <v>52.43114706572544</v>
      </c>
      <c r="J126" s="24">
        <f t="shared" si="13"/>
        <v>2749.0251826277295</v>
      </c>
    </row>
    <row r="127" spans="1:10" x14ac:dyDescent="0.25">
      <c r="A127" s="4" t="s">
        <v>174</v>
      </c>
      <c r="B127" s="4" t="str">
        <f t="shared" si="8"/>
        <v>H1</v>
      </c>
      <c r="C127" s="2">
        <f t="shared" si="9"/>
        <v>121</v>
      </c>
      <c r="D127" s="4">
        <v>454</v>
      </c>
      <c r="E127" s="22">
        <f t="shared" si="10"/>
        <v>458.16608712302275</v>
      </c>
      <c r="F127" s="22">
        <f t="shared" si="11"/>
        <v>2.7315614246102702</v>
      </c>
      <c r="G127" s="22">
        <f t="shared" si="12"/>
        <v>0.99386794200887574</v>
      </c>
      <c r="H127" s="22">
        <f t="shared" si="14"/>
        <v>469.07317896908779</v>
      </c>
      <c r="I127" s="24">
        <f t="shared" si="15"/>
        <v>-15.073178969087792</v>
      </c>
      <c r="J127" s="24">
        <f t="shared" si="13"/>
        <v>227.2007242341505</v>
      </c>
    </row>
    <row r="128" spans="1:10" x14ac:dyDescent="0.25">
      <c r="A128" s="4" t="s">
        <v>175</v>
      </c>
      <c r="B128" s="4" t="str">
        <f t="shared" si="8"/>
        <v>H1</v>
      </c>
      <c r="C128" s="2">
        <f t="shared" si="9"/>
        <v>122</v>
      </c>
      <c r="D128" s="4">
        <v>455</v>
      </c>
      <c r="E128" s="22">
        <f t="shared" si="10"/>
        <v>457.16564234981792</v>
      </c>
      <c r="F128" s="22">
        <f t="shared" si="11"/>
        <v>2.7315241045482921</v>
      </c>
      <c r="G128" s="22">
        <f t="shared" si="12"/>
        <v>0.99607609967835475</v>
      </c>
      <c r="H128" s="22">
        <f t="shared" si="14"/>
        <v>459.13077709729225</v>
      </c>
      <c r="I128" s="24">
        <f t="shared" si="15"/>
        <v>-4.1307770972922526</v>
      </c>
      <c r="J128" s="24">
        <f t="shared" si="13"/>
        <v>17.063319427514209</v>
      </c>
    </row>
    <row r="129" spans="1:10" x14ac:dyDescent="0.25">
      <c r="A129" s="4" t="s">
        <v>176</v>
      </c>
      <c r="B129" s="4" t="str">
        <f t="shared" si="8"/>
        <v>H1</v>
      </c>
      <c r="C129" s="2">
        <f t="shared" si="9"/>
        <v>123</v>
      </c>
      <c r="D129" s="4">
        <v>568</v>
      </c>
      <c r="E129" s="22">
        <f t="shared" si="10"/>
        <v>560.34376550098841</v>
      </c>
      <c r="F129" s="22">
        <f t="shared" si="11"/>
        <v>2.7325285705387583</v>
      </c>
      <c r="G129" s="22">
        <f t="shared" si="12"/>
        <v>0.9958474937852948</v>
      </c>
      <c r="H129" s="22">
        <f t="shared" si="14"/>
        <v>457.07705035971429</v>
      </c>
      <c r="I129" s="24">
        <f t="shared" si="15"/>
        <v>110.92294964028571</v>
      </c>
      <c r="J129" s="24">
        <f t="shared" si="13"/>
        <v>12303.900756901359</v>
      </c>
    </row>
    <row r="130" spans="1:10" x14ac:dyDescent="0.25">
      <c r="A130" s="4" t="s">
        <v>177</v>
      </c>
      <c r="B130" s="4" t="str">
        <f t="shared" si="8"/>
        <v>H1</v>
      </c>
      <c r="C130" s="2">
        <f t="shared" si="9"/>
        <v>124</v>
      </c>
      <c r="D130" s="4">
        <v>610</v>
      </c>
      <c r="E130" s="22">
        <f t="shared" si="10"/>
        <v>607.47033693249034</v>
      </c>
      <c r="F130" s="22">
        <f t="shared" si="11"/>
        <v>2.7329725109673682</v>
      </c>
      <c r="G130" s="22">
        <f t="shared" si="12"/>
        <v>0.99688491548700797</v>
      </c>
      <c r="H130" s="22">
        <f t="shared" si="14"/>
        <v>560.86683882010914</v>
      </c>
      <c r="I130" s="24">
        <f t="shared" si="15"/>
        <v>49.133161179890863</v>
      </c>
      <c r="J130" s="24">
        <f t="shared" si="13"/>
        <v>2414.0675275291346</v>
      </c>
    </row>
    <row r="131" spans="1:10" x14ac:dyDescent="0.25">
      <c r="A131" s="4" t="s">
        <v>178</v>
      </c>
      <c r="B131" s="4" t="str">
        <f t="shared" si="8"/>
        <v>H1</v>
      </c>
      <c r="C131" s="2">
        <f t="shared" si="9"/>
        <v>125</v>
      </c>
      <c r="D131" s="4">
        <v>706</v>
      </c>
      <c r="E131" s="22">
        <f t="shared" si="10"/>
        <v>699.06983547720813</v>
      </c>
      <c r="F131" s="22">
        <f t="shared" si="11"/>
        <v>2.7338611762277059</v>
      </c>
      <c r="G131" s="22">
        <f t="shared" si="12"/>
        <v>0.99725408521008596</v>
      </c>
      <c r="H131" s="22">
        <f t="shared" si="14"/>
        <v>607.66943640876002</v>
      </c>
      <c r="I131" s="24">
        <f t="shared" si="15"/>
        <v>98.330563591239979</v>
      </c>
      <c r="J131" s="24">
        <f t="shared" si="13"/>
        <v>9668.8997361708898</v>
      </c>
    </row>
    <row r="132" spans="1:10" x14ac:dyDescent="0.25">
      <c r="A132" s="4" t="s">
        <v>179</v>
      </c>
      <c r="B132" s="4" t="str">
        <f t="shared" si="8"/>
        <v>H1</v>
      </c>
      <c r="C132" s="2">
        <f t="shared" si="9"/>
        <v>126</v>
      </c>
      <c r="D132" s="4">
        <v>661</v>
      </c>
      <c r="E132" s="22">
        <f t="shared" si="10"/>
        <v>666.93932424273703</v>
      </c>
      <c r="F132" s="22">
        <f t="shared" si="11"/>
        <v>2.7335125325035992</v>
      </c>
      <c r="G132" s="22">
        <f t="shared" si="12"/>
        <v>0.99630588951833121</v>
      </c>
      <c r="H132" s="22">
        <f t="shared" si="14"/>
        <v>699.61751882683018</v>
      </c>
      <c r="I132" s="24">
        <f t="shared" si="15"/>
        <v>-38.617518826830178</v>
      </c>
      <c r="J132" s="24">
        <f t="shared" si="13"/>
        <v>1491.3127603405833</v>
      </c>
    </row>
    <row r="133" spans="1:10" x14ac:dyDescent="0.25">
      <c r="A133" s="4" t="s">
        <v>180</v>
      </c>
      <c r="B133" s="4" t="str">
        <f t="shared" si="8"/>
        <v>H2</v>
      </c>
      <c r="C133" s="2">
        <f t="shared" si="9"/>
        <v>127</v>
      </c>
      <c r="D133" s="4">
        <v>767</v>
      </c>
      <c r="E133" s="22">
        <f t="shared" si="10"/>
        <v>759.16800788371108</v>
      </c>
      <c r="F133" s="22">
        <f t="shared" si="11"/>
        <v>2.7344074842146839</v>
      </c>
      <c r="G133" s="22">
        <f t="shared" si="12"/>
        <v>0.99856033134719746</v>
      </c>
      <c r="H133" s="22">
        <f t="shared" si="14"/>
        <v>667.83397222833582</v>
      </c>
      <c r="I133" s="24">
        <f t="shared" si="15"/>
        <v>99.166027771664176</v>
      </c>
      <c r="J133" s="24">
        <f t="shared" si="13"/>
        <v>9833.9010640104698</v>
      </c>
    </row>
    <row r="134" spans="1:10" x14ac:dyDescent="0.25">
      <c r="A134" s="4" t="s">
        <v>181</v>
      </c>
      <c r="B134" s="4" t="str">
        <f t="shared" si="8"/>
        <v>H2</v>
      </c>
      <c r="C134" s="2">
        <f t="shared" si="9"/>
        <v>128</v>
      </c>
      <c r="D134" s="4">
        <v>783</v>
      </c>
      <c r="E134" s="22">
        <f t="shared" si="10"/>
        <v>783.50313350483123</v>
      </c>
      <c r="F134" s="22">
        <f t="shared" si="11"/>
        <v>2.7346234913960528</v>
      </c>
      <c r="G134" s="22">
        <f t="shared" si="12"/>
        <v>0.9966110846772035</v>
      </c>
      <c r="H134" s="22">
        <f t="shared" si="14"/>
        <v>759.08786366930633</v>
      </c>
      <c r="I134" s="24">
        <f t="shared" si="15"/>
        <v>23.91213633069367</v>
      </c>
      <c r="J134" s="24">
        <f t="shared" si="13"/>
        <v>571.79026389768012</v>
      </c>
    </row>
    <row r="135" spans="1:10" x14ac:dyDescent="0.25">
      <c r="A135" s="4" t="s">
        <v>182</v>
      </c>
      <c r="B135" s="4" t="str">
        <f t="shared" si="8"/>
        <v>H2</v>
      </c>
      <c r="C135" s="2">
        <f t="shared" si="9"/>
        <v>129</v>
      </c>
      <c r="D135" s="4">
        <v>583</v>
      </c>
      <c r="E135" s="22">
        <f t="shared" si="10"/>
        <v>604.08025892693695</v>
      </c>
      <c r="F135" s="22">
        <f t="shared" si="11"/>
        <v>2.7328019164153599</v>
      </c>
      <c r="G135" s="22">
        <f t="shared" si="12"/>
        <v>0.99521465281926746</v>
      </c>
      <c r="H135" s="22">
        <f t="shared" si="14"/>
        <v>785.10583514383006</v>
      </c>
      <c r="I135" s="24">
        <f t="shared" si="15"/>
        <v>-202.10583514383006</v>
      </c>
      <c r="J135" s="24">
        <f t="shared" si="13"/>
        <v>40846.768599185016</v>
      </c>
    </row>
    <row r="136" spans="1:10" x14ac:dyDescent="0.25">
      <c r="A136" s="4" t="s">
        <v>183</v>
      </c>
      <c r="B136" s="4" t="str">
        <f t="shared" ref="B136:B150" si="16">IF(RIGHT(A136,2)*1&lt;=6,"H1","H2")</f>
        <v>H2</v>
      </c>
      <c r="C136" s="2">
        <f t="shared" ref="C136:C150" si="17">C135+1</f>
        <v>130</v>
      </c>
      <c r="D136" s="4">
        <v>513</v>
      </c>
      <c r="E136" s="22">
        <f t="shared" ref="E136:E150" si="18">$D$2*(D136/G134)+(1-$D$2)*(E135+F135)</f>
        <v>523.95128882744496</v>
      </c>
      <c r="F136" s="22">
        <f t="shared" ref="F136:F150" si="19">(E136-E135)*$E$2+(1-$E$2)*F135</f>
        <v>2.731973298695201</v>
      </c>
      <c r="G136" s="22">
        <f t="shared" ref="G136:G150" si="20">$F$2*(D136/E136)+(1-$F$2)*G134</f>
        <v>0.99485984129408811</v>
      </c>
      <c r="H136" s="22">
        <f t="shared" si="14"/>
        <v>604.75662276338721</v>
      </c>
      <c r="I136" s="24">
        <f t="shared" si="15"/>
        <v>-91.756622763387213</v>
      </c>
      <c r="J136" s="24">
        <f t="shared" ref="J136:J150" si="21">I136*I136</f>
        <v>8419.2778209425487</v>
      </c>
    </row>
    <row r="137" spans="1:10" x14ac:dyDescent="0.25">
      <c r="A137" s="4" t="s">
        <v>184</v>
      </c>
      <c r="B137" s="4" t="str">
        <f t="shared" si="16"/>
        <v>H2</v>
      </c>
      <c r="C137" s="2">
        <f t="shared" si="17"/>
        <v>131</v>
      </c>
      <c r="D137" s="4">
        <v>481</v>
      </c>
      <c r="E137" s="22">
        <f t="shared" si="18"/>
        <v>487.64986388759763</v>
      </c>
      <c r="F137" s="22">
        <f t="shared" si="19"/>
        <v>2.7315829647128154</v>
      </c>
      <c r="G137" s="22">
        <f t="shared" si="20"/>
        <v>0.99432953209928032</v>
      </c>
      <c r="H137" s="22">
        <f t="shared" ref="H137:H150" si="22">(E136+F136)*G135</f>
        <v>524.16289986258573</v>
      </c>
      <c r="I137" s="24">
        <f t="shared" ref="I137:I150" si="23">D137-H137</f>
        <v>-43.162899862585732</v>
      </c>
      <c r="J137" s="24">
        <f t="shared" si="21"/>
        <v>1863.0359245476034</v>
      </c>
    </row>
    <row r="138" spans="1:10" x14ac:dyDescent="0.25">
      <c r="A138" s="4" t="s">
        <v>185</v>
      </c>
      <c r="B138" s="4" t="str">
        <f t="shared" si="16"/>
        <v>H2</v>
      </c>
      <c r="C138" s="2">
        <f t="shared" si="17"/>
        <v>132</v>
      </c>
      <c r="D138" s="4">
        <v>567</v>
      </c>
      <c r="E138" s="22">
        <f t="shared" si="18"/>
        <v>561.97472008887269</v>
      </c>
      <c r="F138" s="22">
        <f t="shared" si="19"/>
        <v>2.732298897445181</v>
      </c>
      <c r="G138" s="22">
        <f t="shared" si="20"/>
        <v>0.99626807530857242</v>
      </c>
      <c r="H138" s="22">
        <f t="shared" si="22"/>
        <v>487.86080838905485</v>
      </c>
      <c r="I138" s="24">
        <f t="shared" si="23"/>
        <v>79.139191610945147</v>
      </c>
      <c r="J138" s="24">
        <f t="shared" si="21"/>
        <v>6263.0116488338908</v>
      </c>
    </row>
    <row r="139" spans="1:10" x14ac:dyDescent="0.25">
      <c r="A139" s="4" t="s">
        <v>186</v>
      </c>
      <c r="B139" s="4" t="str">
        <f t="shared" si="16"/>
        <v>H1</v>
      </c>
      <c r="C139" s="2">
        <f t="shared" si="17"/>
        <v>133</v>
      </c>
      <c r="D139" s="4">
        <v>525</v>
      </c>
      <c r="E139" s="22">
        <f t="shared" si="18"/>
        <v>531.66527748609656</v>
      </c>
      <c r="F139" s="22">
        <f t="shared" si="19"/>
        <v>2.7319684800301789</v>
      </c>
      <c r="G139" s="22">
        <f t="shared" si="20"/>
        <v>0.99364291840627306</v>
      </c>
      <c r="H139" s="22">
        <f t="shared" si="22"/>
        <v>561.50486596184487</v>
      </c>
      <c r="I139" s="24">
        <f t="shared" si="23"/>
        <v>-36.504865961844871</v>
      </c>
      <c r="J139" s="24">
        <f t="shared" si="21"/>
        <v>1332.6052388922603</v>
      </c>
    </row>
    <row r="140" spans="1:10" x14ac:dyDescent="0.25">
      <c r="A140" s="4" t="s">
        <v>187</v>
      </c>
      <c r="B140" s="4" t="str">
        <f t="shared" si="16"/>
        <v>H1</v>
      </c>
      <c r="C140" s="2">
        <f t="shared" si="17"/>
        <v>134</v>
      </c>
      <c r="D140" s="4">
        <v>520</v>
      </c>
      <c r="E140" s="22">
        <f t="shared" si="18"/>
        <v>523.19280772641912</v>
      </c>
      <c r="F140" s="22">
        <f t="shared" si="19"/>
        <v>2.7318564356477819</v>
      </c>
      <c r="G140" s="22">
        <f t="shared" si="20"/>
        <v>0.99603101326364929</v>
      </c>
      <c r="H140" s="22">
        <f t="shared" si="22"/>
        <v>532.40291568887494</v>
      </c>
      <c r="I140" s="24">
        <f t="shared" si="23"/>
        <v>-12.402915688874941</v>
      </c>
      <c r="J140" s="24">
        <f t="shared" si="21"/>
        <v>153.83231758534015</v>
      </c>
    </row>
    <row r="141" spans="1:10" x14ac:dyDescent="0.25">
      <c r="A141" s="4" t="s">
        <v>188</v>
      </c>
      <c r="B141" s="4" t="str">
        <f t="shared" si="16"/>
        <v>H1</v>
      </c>
      <c r="C141" s="2">
        <f t="shared" si="17"/>
        <v>135</v>
      </c>
      <c r="D141" s="4">
        <v>587</v>
      </c>
      <c r="E141" s="22">
        <f t="shared" si="18"/>
        <v>584.27239913021685</v>
      </c>
      <c r="F141" s="22">
        <f t="shared" si="19"/>
        <v>2.7324399129974632</v>
      </c>
      <c r="G141" s="22">
        <f t="shared" si="20"/>
        <v>0.99474546375902395</v>
      </c>
      <c r="H141" s="22">
        <f t="shared" si="22"/>
        <v>522.58131815983518</v>
      </c>
      <c r="I141" s="24">
        <f t="shared" si="23"/>
        <v>64.418681840164822</v>
      </c>
      <c r="J141" s="24">
        <f t="shared" si="21"/>
        <v>4149.7665700243815</v>
      </c>
    </row>
    <row r="142" spans="1:10" x14ac:dyDescent="0.25">
      <c r="A142" s="4" t="s">
        <v>189</v>
      </c>
      <c r="B142" s="4" t="str">
        <f t="shared" si="16"/>
        <v>H1</v>
      </c>
      <c r="C142" s="2">
        <f t="shared" si="17"/>
        <v>136</v>
      </c>
      <c r="D142" s="4">
        <v>710</v>
      </c>
      <c r="E142" s="22">
        <f t="shared" si="18"/>
        <v>700.24677261496913</v>
      </c>
      <c r="F142" s="22">
        <f t="shared" si="19"/>
        <v>2.7335723323331806</v>
      </c>
      <c r="G142" s="22">
        <f t="shared" si="20"/>
        <v>0.99782073911856628</v>
      </c>
      <c r="H142" s="22">
        <f t="shared" si="22"/>
        <v>584.67502462287814</v>
      </c>
      <c r="I142" s="24">
        <f t="shared" si="23"/>
        <v>125.32497537712186</v>
      </c>
      <c r="J142" s="24">
        <f t="shared" si="21"/>
        <v>15706.3494532762</v>
      </c>
    </row>
    <row r="143" spans="1:10" x14ac:dyDescent="0.25">
      <c r="A143" s="4" t="s">
        <v>190</v>
      </c>
      <c r="B143" s="4" t="str">
        <f t="shared" si="16"/>
        <v>H1</v>
      </c>
      <c r="C143" s="2">
        <f t="shared" si="17"/>
        <v>137</v>
      </c>
      <c r="D143" s="4">
        <v>793</v>
      </c>
      <c r="E143" s="22">
        <f t="shared" si="18"/>
        <v>787.76800646425625</v>
      </c>
      <c r="F143" s="22">
        <f t="shared" si="19"/>
        <v>2.7344202089483503</v>
      </c>
      <c r="G143" s="22">
        <f t="shared" si="20"/>
        <v>0.99593507148595528</v>
      </c>
      <c r="H143" s="22">
        <f t="shared" si="22"/>
        <v>699.28650924808289</v>
      </c>
      <c r="I143" s="24">
        <f t="shared" si="23"/>
        <v>93.713490751917107</v>
      </c>
      <c r="J143" s="24">
        <f t="shared" si="21"/>
        <v>8782.2183489096533</v>
      </c>
    </row>
    <row r="144" spans="1:10" x14ac:dyDescent="0.25">
      <c r="A144" s="4" t="s">
        <v>191</v>
      </c>
      <c r="B144" s="4" t="str">
        <f t="shared" si="16"/>
        <v>H1</v>
      </c>
      <c r="C144" s="2">
        <f t="shared" si="17"/>
        <v>138</v>
      </c>
      <c r="D144" s="4">
        <v>749</v>
      </c>
      <c r="E144" s="22">
        <f t="shared" si="18"/>
        <v>754.62249084034625</v>
      </c>
      <c r="F144" s="22">
        <f t="shared" si="19"/>
        <v>2.734061409590022</v>
      </c>
      <c r="G144" s="22">
        <f t="shared" si="20"/>
        <v>0.99729359188745503</v>
      </c>
      <c r="H144" s="22">
        <f t="shared" si="22"/>
        <v>788.77971565807729</v>
      </c>
      <c r="I144" s="24">
        <f t="shared" si="23"/>
        <v>-39.779715658077293</v>
      </c>
      <c r="J144" s="24">
        <f t="shared" si="21"/>
        <v>1582.4257778374797</v>
      </c>
    </row>
    <row r="145" spans="1:10" x14ac:dyDescent="0.25">
      <c r="A145" s="4" t="s">
        <v>192</v>
      </c>
      <c r="B145" s="4" t="str">
        <f t="shared" si="16"/>
        <v>H2</v>
      </c>
      <c r="C145" s="2">
        <f t="shared" si="17"/>
        <v>139</v>
      </c>
      <c r="D145" s="4">
        <v>871</v>
      </c>
      <c r="E145" s="22">
        <f t="shared" si="18"/>
        <v>862.83515843899863</v>
      </c>
      <c r="F145" s="22">
        <f t="shared" si="19"/>
        <v>2.7351161956519126</v>
      </c>
      <c r="G145" s="22">
        <f t="shared" si="20"/>
        <v>0.99728784491959444</v>
      </c>
      <c r="H145" s="22">
        <f t="shared" si="22"/>
        <v>754.27795200539686</v>
      </c>
      <c r="I145" s="24">
        <f t="shared" si="23"/>
        <v>116.72204799460314</v>
      </c>
      <c r="J145" s="24">
        <f t="shared" si="21"/>
        <v>13624.03648805444</v>
      </c>
    </row>
    <row r="146" spans="1:10" x14ac:dyDescent="0.25">
      <c r="A146" s="4" t="s">
        <v>193</v>
      </c>
      <c r="B146" s="4" t="str">
        <f t="shared" si="16"/>
        <v>H2</v>
      </c>
      <c r="C146" s="2">
        <f t="shared" si="17"/>
        <v>140</v>
      </c>
      <c r="D146" s="4">
        <v>848</v>
      </c>
      <c r="E146" s="22">
        <f t="shared" si="18"/>
        <v>851.82816347426115</v>
      </c>
      <c r="F146" s="22">
        <f t="shared" si="19"/>
        <v>2.7349787745403091</v>
      </c>
      <c r="G146" s="22">
        <f t="shared" si="20"/>
        <v>0.99711482709809551</v>
      </c>
      <c r="H146" s="22">
        <f t="shared" si="22"/>
        <v>863.22768822140154</v>
      </c>
      <c r="I146" s="24">
        <f t="shared" si="23"/>
        <v>-15.227688221401536</v>
      </c>
      <c r="J146" s="24">
        <f t="shared" si="21"/>
        <v>231.88248856821107</v>
      </c>
    </row>
    <row r="147" spans="1:10" x14ac:dyDescent="0.25">
      <c r="A147" s="4" t="s">
        <v>194</v>
      </c>
      <c r="B147" s="4" t="str">
        <f t="shared" si="16"/>
        <v>H2</v>
      </c>
      <c r="C147" s="2">
        <f t="shared" si="17"/>
        <v>141</v>
      </c>
      <c r="D147" s="4">
        <v>640</v>
      </c>
      <c r="E147" s="22">
        <f t="shared" si="18"/>
        <v>663.02276400592564</v>
      </c>
      <c r="F147" s="22">
        <f t="shared" si="19"/>
        <v>2.7330633707578804</v>
      </c>
      <c r="G147" s="22">
        <f t="shared" si="20"/>
        <v>0.99408666622704622</v>
      </c>
      <c r="H147" s="22">
        <f t="shared" si="22"/>
        <v>852.24543448102406</v>
      </c>
      <c r="I147" s="24">
        <f t="shared" si="23"/>
        <v>-212.24543448102406</v>
      </c>
      <c r="J147" s="24">
        <f t="shared" si="21"/>
        <v>45048.124458038677</v>
      </c>
    </row>
    <row r="148" spans="1:10" x14ac:dyDescent="0.25">
      <c r="A148" s="4" t="s">
        <v>195</v>
      </c>
      <c r="B148" s="4" t="str">
        <f t="shared" si="16"/>
        <v>H2</v>
      </c>
      <c r="C148" s="2">
        <f t="shared" si="17"/>
        <v>142</v>
      </c>
      <c r="D148" s="4">
        <v>581</v>
      </c>
      <c r="E148" s="22">
        <f t="shared" si="18"/>
        <v>590.98860497884448</v>
      </c>
      <c r="F148" s="22">
        <f t="shared" si="19"/>
        <v>2.7323156985339021</v>
      </c>
      <c r="G148" s="22">
        <f t="shared" si="20"/>
        <v>0.99571319251484969</v>
      </c>
      <c r="H148" s="22">
        <f t="shared" si="22"/>
        <v>663.83500670425133</v>
      </c>
      <c r="I148" s="24">
        <f t="shared" si="23"/>
        <v>-82.835006704251327</v>
      </c>
      <c r="J148" s="24">
        <f t="shared" si="21"/>
        <v>6861.638335693362</v>
      </c>
    </row>
    <row r="149" spans="1:10" x14ac:dyDescent="0.25">
      <c r="A149" s="4" t="s">
        <v>196</v>
      </c>
      <c r="B149" s="4" t="str">
        <f t="shared" si="16"/>
        <v>H2</v>
      </c>
      <c r="C149" s="2">
        <f t="shared" si="17"/>
        <v>143</v>
      </c>
      <c r="D149" s="4">
        <v>519</v>
      </c>
      <c r="E149" s="22">
        <f t="shared" si="18"/>
        <v>529.25064075889975</v>
      </c>
      <c r="F149" s="22">
        <f t="shared" si="19"/>
        <v>2.7316709957347172</v>
      </c>
      <c r="G149" s="22">
        <f t="shared" si="20"/>
        <v>0.99274117799857065</v>
      </c>
      <c r="H149" s="22">
        <f t="shared" si="22"/>
        <v>590.21005070542753</v>
      </c>
      <c r="I149" s="24">
        <f t="shared" si="23"/>
        <v>-71.210050705427534</v>
      </c>
      <c r="J149" s="24">
        <f t="shared" si="21"/>
        <v>5070.8713214695608</v>
      </c>
    </row>
    <row r="150" spans="1:10" x14ac:dyDescent="0.25">
      <c r="A150" s="4" t="s">
        <v>197</v>
      </c>
      <c r="B150" s="4" t="str">
        <f t="shared" si="16"/>
        <v>H2</v>
      </c>
      <c r="C150" s="2">
        <f t="shared" si="17"/>
        <v>144</v>
      </c>
      <c r="D150" s="4">
        <v>605</v>
      </c>
      <c r="E150" s="22">
        <f t="shared" si="18"/>
        <v>600.04244705329972</v>
      </c>
      <c r="F150" s="22">
        <f t="shared" si="19"/>
        <v>2.7323515970877041</v>
      </c>
      <c r="G150" s="22">
        <f t="shared" si="20"/>
        <v>0.99696807363819584</v>
      </c>
      <c r="H150" s="22">
        <f t="shared" si="22"/>
        <v>529.70180599863716</v>
      </c>
      <c r="I150" s="24">
        <f t="shared" si="23"/>
        <v>75.298194001362845</v>
      </c>
      <c r="J150" s="24">
        <f t="shared" si="21"/>
        <v>5669.8180198668751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610F-06E2-4823-B5D1-FF56443D5CA0}">
  <dimension ref="A3:N7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14" width="12" bestFit="1" customWidth="1"/>
    <col min="15" max="25" width="30.85546875" bestFit="1" customWidth="1"/>
    <col min="26" max="26" width="18.140625" bestFit="1" customWidth="1"/>
    <col min="27" max="27" width="35.85546875" bestFit="1" customWidth="1"/>
    <col min="28" max="37" width="30.85546875" bestFit="1" customWidth="1"/>
    <col min="38" max="38" width="18.140625" bestFit="1" customWidth="1"/>
    <col min="39" max="39" width="24" bestFit="1" customWidth="1"/>
    <col min="40" max="40" width="35.85546875" bestFit="1" customWidth="1"/>
  </cols>
  <sheetData>
    <row r="3" spans="1:14" x14ac:dyDescent="0.25">
      <c r="A3" s="19" t="s">
        <v>200</v>
      </c>
      <c r="B3" s="19" t="s">
        <v>44</v>
      </c>
    </row>
    <row r="4" spans="1:14" x14ac:dyDescent="0.25">
      <c r="A4" s="19" t="s">
        <v>43</v>
      </c>
      <c r="B4">
        <v>2003</v>
      </c>
      <c r="C4">
        <v>2004</v>
      </c>
      <c r="D4">
        <v>2005</v>
      </c>
      <c r="E4">
        <v>2006</v>
      </c>
      <c r="F4">
        <v>2007</v>
      </c>
      <c r="G4">
        <v>2008</v>
      </c>
      <c r="H4">
        <v>2009</v>
      </c>
      <c r="I4">
        <v>2010</v>
      </c>
      <c r="J4">
        <v>2011</v>
      </c>
      <c r="K4">
        <v>2012</v>
      </c>
      <c r="L4">
        <v>2013</v>
      </c>
      <c r="M4">
        <v>2014</v>
      </c>
      <c r="N4" t="s">
        <v>42</v>
      </c>
    </row>
    <row r="5" spans="1:14" x14ac:dyDescent="0.25">
      <c r="A5" t="s">
        <v>40</v>
      </c>
      <c r="B5" s="34">
        <v>1.0903398281772025</v>
      </c>
      <c r="C5" s="34">
        <v>0.9621683516088374</v>
      </c>
      <c r="D5" s="34">
        <v>1.0309070738347128</v>
      </c>
      <c r="E5" s="34">
        <v>1.0253384716009997</v>
      </c>
      <c r="F5" s="34">
        <v>1.0864770772078474</v>
      </c>
      <c r="G5" s="34">
        <v>0.99010736407969169</v>
      </c>
      <c r="H5" s="34">
        <v>1.0613508511838585</v>
      </c>
      <c r="I5" s="34">
        <v>1.1474021642503982</v>
      </c>
      <c r="J5" s="34">
        <v>1.1795748189791317</v>
      </c>
      <c r="K5" s="34">
        <v>1.1298467586982761</v>
      </c>
      <c r="L5" s="34">
        <v>1.1700808456343341</v>
      </c>
      <c r="M5" s="34">
        <v>1.233554464700251</v>
      </c>
      <c r="N5" s="34">
        <v>1.1127403836523346</v>
      </c>
    </row>
    <row r="6" spans="1:14" x14ac:dyDescent="0.25">
      <c r="A6" t="s">
        <v>41</v>
      </c>
      <c r="B6" s="34">
        <v>0.95813031203095278</v>
      </c>
      <c r="C6" s="34">
        <v>0.93043108204082892</v>
      </c>
      <c r="D6" s="34">
        <v>0.96157512136605572</v>
      </c>
      <c r="E6" s="34">
        <v>0.99555670098823701</v>
      </c>
      <c r="F6" s="34">
        <v>0.98175126947042102</v>
      </c>
      <c r="G6" s="34">
        <v>0.98654002852399891</v>
      </c>
      <c r="H6" s="34">
        <v>1.0770876649471941</v>
      </c>
      <c r="I6" s="34">
        <v>1.1242974282139824</v>
      </c>
      <c r="J6" s="34">
        <v>1.1769377584713629</v>
      </c>
      <c r="K6" s="34">
        <v>1.1350627064977132</v>
      </c>
      <c r="L6" s="34">
        <v>1.211036873784477</v>
      </c>
      <c r="M6" s="34">
        <v>1.2516282127119458</v>
      </c>
      <c r="N6" s="34">
        <v>1.0976067440550215</v>
      </c>
    </row>
    <row r="7" spans="1:14" x14ac:dyDescent="0.25">
      <c r="A7" t="s">
        <v>42</v>
      </c>
      <c r="B7" s="34">
        <v>1.0210919564077106</v>
      </c>
      <c r="C7" s="34">
        <v>0.9456657731260153</v>
      </c>
      <c r="D7" s="34">
        <v>0.99504702087097574</v>
      </c>
      <c r="E7" s="34">
        <v>1.009996779236717</v>
      </c>
      <c r="F7" s="34">
        <v>1.032700167942411</v>
      </c>
      <c r="G7" s="34">
        <v>0.98828022573006147</v>
      </c>
      <c r="H7" s="34">
        <v>1.0693939887926187</v>
      </c>
      <c r="I7" s="34">
        <v>1.135614185637883</v>
      </c>
      <c r="J7" s="34">
        <v>1.1782314256271369</v>
      </c>
      <c r="K7" s="34">
        <v>1.1325004611625193</v>
      </c>
      <c r="L7" s="34">
        <v>1.1908943909578893</v>
      </c>
      <c r="M7" s="34">
        <v>1.2427302999477285</v>
      </c>
      <c r="N7" s="34">
        <v>1.1049977205870996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1ED6-ED55-41AB-98FF-D840D1C81E5F}">
  <dimension ref="A1:R145"/>
  <sheetViews>
    <sheetView workbookViewId="0">
      <selection activeCell="G12" sqref="G12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6.5703125" bestFit="1" customWidth="1"/>
    <col min="4" max="4" width="11.7109375" bestFit="1" customWidth="1"/>
    <col min="5" max="5" width="23.7109375" bestFit="1" customWidth="1"/>
    <col min="6" max="6" width="24" bestFit="1" customWidth="1"/>
    <col min="10" max="10" width="11.42578125" bestFit="1" customWidth="1"/>
    <col min="11" max="11" width="12" bestFit="1" customWidth="1"/>
    <col min="12" max="12" width="14.5703125" bestFit="1" customWidth="1"/>
    <col min="13" max="13" width="12" bestFit="1" customWidth="1"/>
    <col min="14" max="14" width="8.140625" bestFit="1" customWidth="1"/>
    <col min="15" max="16" width="12" bestFit="1" customWidth="1"/>
    <col min="17" max="17" width="12.42578125" bestFit="1" customWidth="1"/>
    <col min="18" max="18" width="12.5703125" bestFit="1" customWidth="1"/>
  </cols>
  <sheetData>
    <row r="1" spans="1:18" x14ac:dyDescent="0.25">
      <c r="A1" s="3" t="s">
        <v>0</v>
      </c>
      <c r="B1" s="3" t="s">
        <v>44</v>
      </c>
      <c r="C1" s="3" t="s">
        <v>43</v>
      </c>
      <c r="D1" s="3" t="s">
        <v>11</v>
      </c>
      <c r="E1" s="3" t="s">
        <v>199</v>
      </c>
      <c r="F1" s="16" t="s">
        <v>39</v>
      </c>
      <c r="J1" t="s">
        <v>13</v>
      </c>
    </row>
    <row r="2" spans="1:18" ht="15.75" thickBot="1" x14ac:dyDescent="0.3">
      <c r="A2" s="4" t="s">
        <v>54</v>
      </c>
      <c r="B2" s="4">
        <f>LEFT(A2,4)*1</f>
        <v>2003</v>
      </c>
      <c r="C2" s="4" t="str">
        <f>IF(RIGHT(A2,2)*1&lt;=6,"H1","H2")</f>
        <v>H1</v>
      </c>
      <c r="D2" s="2">
        <v>1</v>
      </c>
      <c r="E2" s="4">
        <v>141</v>
      </c>
      <c r="F2" s="4">
        <f>$K$17+$K$18*D2</f>
        <v>157.33942161339425</v>
      </c>
    </row>
    <row r="3" spans="1:18" x14ac:dyDescent="0.25">
      <c r="A3" s="4" t="s">
        <v>55</v>
      </c>
      <c r="B3" s="4">
        <f t="shared" ref="B3:B66" si="0">LEFT(A3,4)*1</f>
        <v>2003</v>
      </c>
      <c r="C3" s="4" t="str">
        <f t="shared" ref="C3:C66" si="1">IF(RIGHT(A3,2)*1&lt;=6,"H1","H2")</f>
        <v>H1</v>
      </c>
      <c r="D3" s="2">
        <v>2</v>
      </c>
      <c r="E3" s="4">
        <v>157</v>
      </c>
      <c r="F3" s="4">
        <f t="shared" ref="F3:F66" si="2">$K$17+$K$18*D3</f>
        <v>160.07125324243793</v>
      </c>
      <c r="J3" s="15" t="s">
        <v>14</v>
      </c>
      <c r="K3" s="15"/>
    </row>
    <row r="4" spans="1:18" x14ac:dyDescent="0.25">
      <c r="A4" s="4" t="s">
        <v>56</v>
      </c>
      <c r="B4" s="4">
        <f t="shared" si="0"/>
        <v>2003</v>
      </c>
      <c r="C4" s="4" t="str">
        <f t="shared" si="1"/>
        <v>H1</v>
      </c>
      <c r="D4" s="2">
        <v>3</v>
      </c>
      <c r="E4" s="4">
        <v>185</v>
      </c>
      <c r="F4" s="4">
        <f t="shared" si="2"/>
        <v>162.80308487148159</v>
      </c>
      <c r="J4" s="12" t="s">
        <v>15</v>
      </c>
      <c r="K4" s="12">
        <v>0.80433641413420032</v>
      </c>
    </row>
    <row r="5" spans="1:18" x14ac:dyDescent="0.25">
      <c r="A5" s="4" t="s">
        <v>57</v>
      </c>
      <c r="B5" s="4">
        <f t="shared" si="0"/>
        <v>2003</v>
      </c>
      <c r="C5" s="4" t="str">
        <f t="shared" si="1"/>
        <v>H1</v>
      </c>
      <c r="D5" s="2">
        <v>4</v>
      </c>
      <c r="E5" s="4">
        <v>199</v>
      </c>
      <c r="F5" s="4">
        <f t="shared" si="2"/>
        <v>165.53491650052527</v>
      </c>
      <c r="J5" s="12" t="s">
        <v>16</v>
      </c>
      <c r="K5" s="12">
        <v>0.64695706710226386</v>
      </c>
    </row>
    <row r="6" spans="1:18" x14ac:dyDescent="0.25">
      <c r="A6" s="4" t="s">
        <v>58</v>
      </c>
      <c r="B6" s="4">
        <f t="shared" si="0"/>
        <v>2003</v>
      </c>
      <c r="C6" s="4" t="str">
        <f t="shared" si="1"/>
        <v>H1</v>
      </c>
      <c r="D6" s="2">
        <v>5</v>
      </c>
      <c r="E6" s="4">
        <v>203</v>
      </c>
      <c r="F6" s="4">
        <f t="shared" si="2"/>
        <v>168.26674812956892</v>
      </c>
      <c r="J6" s="12" t="s">
        <v>17</v>
      </c>
      <c r="K6" s="12">
        <v>0.64191359663229619</v>
      </c>
    </row>
    <row r="7" spans="1:18" x14ac:dyDescent="0.25">
      <c r="A7" s="4" t="s">
        <v>59</v>
      </c>
      <c r="B7" s="4">
        <f t="shared" si="0"/>
        <v>2003</v>
      </c>
      <c r="C7" s="4" t="str">
        <f t="shared" si="1"/>
        <v>H1</v>
      </c>
      <c r="D7" s="2">
        <v>6</v>
      </c>
      <c r="E7" s="4">
        <v>189</v>
      </c>
      <c r="F7" s="4">
        <f t="shared" si="2"/>
        <v>170.99857975861261</v>
      </c>
      <c r="J7" s="12" t="s">
        <v>18</v>
      </c>
      <c r="K7" s="12">
        <v>42.53507168849648</v>
      </c>
    </row>
    <row r="8" spans="1:18" ht="15.75" thickBot="1" x14ac:dyDescent="0.3">
      <c r="A8" s="4" t="s">
        <v>60</v>
      </c>
      <c r="B8" s="4">
        <f t="shared" si="0"/>
        <v>2003</v>
      </c>
      <c r="C8" s="4" t="str">
        <f t="shared" si="1"/>
        <v>H2</v>
      </c>
      <c r="D8" s="2">
        <v>7</v>
      </c>
      <c r="E8" s="4">
        <v>207</v>
      </c>
      <c r="F8" s="4">
        <f t="shared" si="2"/>
        <v>173.73041138765626</v>
      </c>
      <c r="J8" s="13" t="s">
        <v>19</v>
      </c>
      <c r="K8" s="13">
        <v>72</v>
      </c>
    </row>
    <row r="9" spans="1:18" x14ac:dyDescent="0.25">
      <c r="A9" s="4" t="s">
        <v>61</v>
      </c>
      <c r="B9" s="4">
        <f t="shared" si="0"/>
        <v>2003</v>
      </c>
      <c r="C9" s="4" t="str">
        <f t="shared" si="1"/>
        <v>H2</v>
      </c>
      <c r="D9" s="2">
        <v>8</v>
      </c>
      <c r="E9" s="4">
        <v>207</v>
      </c>
      <c r="F9" s="4">
        <f t="shared" si="2"/>
        <v>176.46224301669994</v>
      </c>
    </row>
    <row r="10" spans="1:18" ht="15.75" thickBot="1" x14ac:dyDescent="0.3">
      <c r="A10" s="4" t="s">
        <v>62</v>
      </c>
      <c r="B10" s="4">
        <f t="shared" si="0"/>
        <v>2003</v>
      </c>
      <c r="C10" s="4" t="str">
        <f t="shared" si="1"/>
        <v>H2</v>
      </c>
      <c r="D10" s="2">
        <v>9</v>
      </c>
      <c r="E10" s="4">
        <v>171</v>
      </c>
      <c r="F10" s="4">
        <f t="shared" si="2"/>
        <v>179.1940746457436</v>
      </c>
      <c r="J10" t="s">
        <v>20</v>
      </c>
    </row>
    <row r="11" spans="1:18" x14ac:dyDescent="0.25">
      <c r="A11" s="4" t="s">
        <v>63</v>
      </c>
      <c r="B11" s="4">
        <f t="shared" si="0"/>
        <v>2003</v>
      </c>
      <c r="C11" s="4" t="str">
        <f t="shared" si="1"/>
        <v>H2</v>
      </c>
      <c r="D11" s="2">
        <v>10</v>
      </c>
      <c r="E11" s="4">
        <v>150</v>
      </c>
      <c r="F11" s="4">
        <f t="shared" si="2"/>
        <v>181.92590627478728</v>
      </c>
      <c r="J11" s="14"/>
      <c r="K11" s="14" t="s">
        <v>25</v>
      </c>
      <c r="L11" s="14" t="s">
        <v>26</v>
      </c>
      <c r="M11" s="14" t="s">
        <v>27</v>
      </c>
      <c r="N11" s="14" t="s">
        <v>28</v>
      </c>
      <c r="O11" s="14" t="s">
        <v>29</v>
      </c>
    </row>
    <row r="12" spans="1:18" x14ac:dyDescent="0.25">
      <c r="A12" s="4" t="s">
        <v>64</v>
      </c>
      <c r="B12" s="4">
        <f t="shared" si="0"/>
        <v>2003</v>
      </c>
      <c r="C12" s="4" t="str">
        <f t="shared" si="1"/>
        <v>H2</v>
      </c>
      <c r="D12" s="2">
        <v>11</v>
      </c>
      <c r="E12" s="4">
        <v>138</v>
      </c>
      <c r="F12" s="4">
        <f t="shared" si="2"/>
        <v>184.65773790383093</v>
      </c>
      <c r="J12" s="12" t="s">
        <v>21</v>
      </c>
      <c r="K12" s="12">
        <v>1</v>
      </c>
      <c r="L12" s="12">
        <v>232081.39012959044</v>
      </c>
      <c r="M12" s="12">
        <v>232081.39012959044</v>
      </c>
      <c r="N12" s="12">
        <v>128.27616835563873</v>
      </c>
      <c r="O12" s="12">
        <v>1.7503799819203019E-17</v>
      </c>
    </row>
    <row r="13" spans="1:18" x14ac:dyDescent="0.25">
      <c r="A13" s="4" t="s">
        <v>65</v>
      </c>
      <c r="B13" s="4">
        <f t="shared" si="0"/>
        <v>2003</v>
      </c>
      <c r="C13" s="4" t="str">
        <f t="shared" si="1"/>
        <v>H2</v>
      </c>
      <c r="D13" s="2">
        <v>12</v>
      </c>
      <c r="E13" s="4">
        <v>165</v>
      </c>
      <c r="F13" s="4">
        <f t="shared" si="2"/>
        <v>187.38956953287459</v>
      </c>
      <c r="J13" s="12" t="s">
        <v>22</v>
      </c>
      <c r="K13" s="12">
        <v>70</v>
      </c>
      <c r="L13" s="12">
        <v>126646.26264818743</v>
      </c>
      <c r="M13" s="12">
        <v>1809.2323235455347</v>
      </c>
      <c r="N13" s="12"/>
      <c r="O13" s="12"/>
    </row>
    <row r="14" spans="1:18" ht="15.75" thickBot="1" x14ac:dyDescent="0.3">
      <c r="A14" s="4" t="s">
        <v>66</v>
      </c>
      <c r="B14" s="4">
        <f t="shared" si="0"/>
        <v>2004</v>
      </c>
      <c r="C14" s="4" t="str">
        <f t="shared" si="1"/>
        <v>H1</v>
      </c>
      <c r="D14" s="2">
        <v>13</v>
      </c>
      <c r="E14" s="4">
        <v>145</v>
      </c>
      <c r="F14" s="4">
        <f t="shared" si="2"/>
        <v>190.12140116191827</v>
      </c>
      <c r="J14" s="13" t="s">
        <v>23</v>
      </c>
      <c r="K14" s="13">
        <v>71</v>
      </c>
      <c r="L14" s="13">
        <v>358727.65277777787</v>
      </c>
      <c r="M14" s="13"/>
      <c r="N14" s="13"/>
      <c r="O14" s="13"/>
    </row>
    <row r="15" spans="1:18" ht="15.75" thickBot="1" x14ac:dyDescent="0.3">
      <c r="A15" s="4" t="s">
        <v>67</v>
      </c>
      <c r="B15" s="4">
        <f t="shared" si="0"/>
        <v>2004</v>
      </c>
      <c r="C15" s="4" t="str">
        <f t="shared" si="1"/>
        <v>H1</v>
      </c>
      <c r="D15" s="2">
        <v>14</v>
      </c>
      <c r="E15" s="4">
        <v>168</v>
      </c>
      <c r="F15" s="4">
        <f t="shared" si="2"/>
        <v>192.85323279096195</v>
      </c>
    </row>
    <row r="16" spans="1:18" x14ac:dyDescent="0.25">
      <c r="A16" s="4" t="s">
        <v>68</v>
      </c>
      <c r="B16" s="4">
        <f t="shared" si="0"/>
        <v>2004</v>
      </c>
      <c r="C16" s="4" t="str">
        <f t="shared" si="1"/>
        <v>H1</v>
      </c>
      <c r="D16" s="2">
        <v>15</v>
      </c>
      <c r="E16" s="4">
        <v>197</v>
      </c>
      <c r="F16" s="4">
        <f t="shared" si="2"/>
        <v>195.58506442000561</v>
      </c>
      <c r="J16" s="14"/>
      <c r="K16" s="14" t="s">
        <v>30</v>
      </c>
      <c r="L16" s="14" t="s">
        <v>18</v>
      </c>
      <c r="M16" s="14" t="s">
        <v>31</v>
      </c>
      <c r="N16" s="14" t="s">
        <v>32</v>
      </c>
      <c r="O16" s="14" t="s">
        <v>33</v>
      </c>
      <c r="P16" s="14" t="s">
        <v>34</v>
      </c>
      <c r="Q16" s="14" t="s">
        <v>35</v>
      </c>
      <c r="R16" s="14" t="s">
        <v>36</v>
      </c>
    </row>
    <row r="17" spans="1:18" x14ac:dyDescent="0.25">
      <c r="A17" s="4" t="s">
        <v>69</v>
      </c>
      <c r="B17" s="4">
        <f t="shared" si="0"/>
        <v>2004</v>
      </c>
      <c r="C17" s="4" t="str">
        <f t="shared" si="1"/>
        <v>H1</v>
      </c>
      <c r="D17" s="2">
        <v>16</v>
      </c>
      <c r="E17" s="4">
        <v>208</v>
      </c>
      <c r="F17" s="4">
        <f t="shared" si="2"/>
        <v>198.31689604904926</v>
      </c>
      <c r="J17" s="12" t="s">
        <v>24</v>
      </c>
      <c r="K17" s="12">
        <v>154.6075899843506</v>
      </c>
      <c r="L17" s="12">
        <v>10.130963378695943</v>
      </c>
      <c r="M17" s="12">
        <v>15.26089713338315</v>
      </c>
      <c r="N17" s="12">
        <v>5.8387475463034192E-24</v>
      </c>
      <c r="O17" s="12">
        <v>134.40202064388461</v>
      </c>
      <c r="P17" s="12">
        <v>174.81315932481658</v>
      </c>
      <c r="Q17" s="12">
        <v>134.40202064388461</v>
      </c>
      <c r="R17" s="12">
        <v>174.81315932481658</v>
      </c>
    </row>
    <row r="18" spans="1:18" ht="15.75" thickBot="1" x14ac:dyDescent="0.3">
      <c r="A18" s="4" t="s">
        <v>70</v>
      </c>
      <c r="B18" s="4">
        <f t="shared" si="0"/>
        <v>2004</v>
      </c>
      <c r="C18" s="4" t="str">
        <f t="shared" si="1"/>
        <v>H1</v>
      </c>
      <c r="D18" s="2">
        <v>17</v>
      </c>
      <c r="E18" s="4">
        <v>210</v>
      </c>
      <c r="F18" s="4">
        <f t="shared" si="2"/>
        <v>201.04872767809294</v>
      </c>
      <c r="J18" s="13" t="s">
        <v>37</v>
      </c>
      <c r="K18" s="13">
        <v>2.7318316290436675</v>
      </c>
      <c r="L18" s="13">
        <v>0.24120201939438859</v>
      </c>
      <c r="M18" s="13">
        <v>11.325906955102473</v>
      </c>
      <c r="N18" s="13">
        <v>1.7503799819203648E-17</v>
      </c>
      <c r="O18" s="13">
        <v>2.2507693701293459</v>
      </c>
      <c r="P18" s="13">
        <v>3.2128938879579891</v>
      </c>
      <c r="Q18" s="13">
        <v>2.2507693701293459</v>
      </c>
      <c r="R18" s="13">
        <v>3.2128938879579891</v>
      </c>
    </row>
    <row r="19" spans="1:18" x14ac:dyDescent="0.25">
      <c r="A19" s="4" t="s">
        <v>71</v>
      </c>
      <c r="B19" s="4">
        <f t="shared" si="0"/>
        <v>2004</v>
      </c>
      <c r="C19" s="4" t="str">
        <f t="shared" si="1"/>
        <v>H1</v>
      </c>
      <c r="D19" s="2">
        <v>18</v>
      </c>
      <c r="E19" s="4">
        <v>209</v>
      </c>
      <c r="F19" s="4">
        <f t="shared" si="2"/>
        <v>203.78055930713663</v>
      </c>
    </row>
    <row r="20" spans="1:18" x14ac:dyDescent="0.25">
      <c r="A20" s="4" t="s">
        <v>72</v>
      </c>
      <c r="B20" s="4">
        <f t="shared" si="0"/>
        <v>2004</v>
      </c>
      <c r="C20" s="4" t="str">
        <f t="shared" si="1"/>
        <v>H2</v>
      </c>
      <c r="D20" s="2">
        <v>19</v>
      </c>
      <c r="E20" s="4">
        <v>238</v>
      </c>
      <c r="F20" s="4">
        <f t="shared" si="2"/>
        <v>206.51239093618028</v>
      </c>
    </row>
    <row r="21" spans="1:18" x14ac:dyDescent="0.25">
      <c r="A21" s="4" t="s">
        <v>73</v>
      </c>
      <c r="B21" s="4">
        <f t="shared" si="0"/>
        <v>2004</v>
      </c>
      <c r="C21" s="4" t="str">
        <f t="shared" si="1"/>
        <v>H2</v>
      </c>
      <c r="D21" s="2">
        <v>20</v>
      </c>
      <c r="E21" s="4">
        <v>238</v>
      </c>
      <c r="F21" s="4">
        <f t="shared" si="2"/>
        <v>209.24422256522394</v>
      </c>
    </row>
    <row r="22" spans="1:18" x14ac:dyDescent="0.25">
      <c r="A22" s="4" t="s">
        <v>74</v>
      </c>
      <c r="B22" s="4">
        <f t="shared" si="0"/>
        <v>2004</v>
      </c>
      <c r="C22" s="4" t="str">
        <f t="shared" si="1"/>
        <v>H2</v>
      </c>
      <c r="D22" s="2">
        <v>21</v>
      </c>
      <c r="E22" s="4">
        <v>199</v>
      </c>
      <c r="F22" s="4">
        <f t="shared" si="2"/>
        <v>211.97605419426762</v>
      </c>
    </row>
    <row r="23" spans="1:18" x14ac:dyDescent="0.25">
      <c r="A23" s="4" t="s">
        <v>75</v>
      </c>
      <c r="B23" s="4">
        <f t="shared" si="0"/>
        <v>2004</v>
      </c>
      <c r="C23" s="4" t="str">
        <f t="shared" si="1"/>
        <v>H2</v>
      </c>
      <c r="D23" s="2">
        <v>22</v>
      </c>
      <c r="E23" s="4">
        <v>168</v>
      </c>
      <c r="F23" s="4">
        <f t="shared" si="2"/>
        <v>214.70788582331127</v>
      </c>
    </row>
    <row r="24" spans="1:18" x14ac:dyDescent="0.25">
      <c r="A24" s="4" t="s">
        <v>76</v>
      </c>
      <c r="B24" s="4">
        <f t="shared" si="0"/>
        <v>2004</v>
      </c>
      <c r="C24" s="4" t="str">
        <f t="shared" si="1"/>
        <v>H2</v>
      </c>
      <c r="D24" s="2">
        <v>23</v>
      </c>
      <c r="E24" s="4">
        <v>152</v>
      </c>
      <c r="F24" s="4">
        <f t="shared" si="2"/>
        <v>217.43971745235496</v>
      </c>
    </row>
    <row r="25" spans="1:18" x14ac:dyDescent="0.25">
      <c r="A25" s="4" t="s">
        <v>77</v>
      </c>
      <c r="B25" s="4">
        <f t="shared" si="0"/>
        <v>2004</v>
      </c>
      <c r="C25" s="4" t="str">
        <f t="shared" si="1"/>
        <v>H2</v>
      </c>
      <c r="D25" s="2">
        <v>24</v>
      </c>
      <c r="E25" s="4">
        <v>196</v>
      </c>
      <c r="F25" s="4">
        <f t="shared" si="2"/>
        <v>220.17154908139861</v>
      </c>
    </row>
    <row r="26" spans="1:18" x14ac:dyDescent="0.25">
      <c r="A26" s="4" t="s">
        <v>78</v>
      </c>
      <c r="B26" s="4">
        <f t="shared" si="0"/>
        <v>2005</v>
      </c>
      <c r="C26" s="4" t="str">
        <f t="shared" si="1"/>
        <v>H1</v>
      </c>
      <c r="D26" s="2">
        <v>25</v>
      </c>
      <c r="E26" s="4">
        <v>183</v>
      </c>
      <c r="F26" s="4">
        <f t="shared" si="2"/>
        <v>222.90338071044226</v>
      </c>
    </row>
    <row r="27" spans="1:18" x14ac:dyDescent="0.25">
      <c r="A27" s="4" t="s">
        <v>79</v>
      </c>
      <c r="B27" s="4">
        <f t="shared" si="0"/>
        <v>2005</v>
      </c>
      <c r="C27" s="4" t="str">
        <f t="shared" si="1"/>
        <v>H1</v>
      </c>
      <c r="D27" s="2">
        <v>26</v>
      </c>
      <c r="E27" s="4">
        <v>200</v>
      </c>
      <c r="F27" s="4">
        <f t="shared" si="2"/>
        <v>225.63521233948595</v>
      </c>
    </row>
    <row r="28" spans="1:18" x14ac:dyDescent="0.25">
      <c r="A28" s="4" t="s">
        <v>80</v>
      </c>
      <c r="B28" s="4">
        <f t="shared" si="0"/>
        <v>2005</v>
      </c>
      <c r="C28" s="4" t="str">
        <f t="shared" si="1"/>
        <v>H1</v>
      </c>
      <c r="D28" s="2">
        <v>27</v>
      </c>
      <c r="E28" s="4">
        <v>249</v>
      </c>
      <c r="F28" s="4">
        <f t="shared" si="2"/>
        <v>228.36704396852963</v>
      </c>
    </row>
    <row r="29" spans="1:18" x14ac:dyDescent="0.25">
      <c r="A29" s="4" t="s">
        <v>81</v>
      </c>
      <c r="B29" s="4">
        <f t="shared" si="0"/>
        <v>2005</v>
      </c>
      <c r="C29" s="4" t="str">
        <f t="shared" si="1"/>
        <v>H1</v>
      </c>
      <c r="D29" s="2">
        <v>28</v>
      </c>
      <c r="E29" s="4">
        <v>251</v>
      </c>
      <c r="F29" s="4">
        <f t="shared" si="2"/>
        <v>231.09887559757328</v>
      </c>
    </row>
    <row r="30" spans="1:18" x14ac:dyDescent="0.25">
      <c r="A30" s="4" t="s">
        <v>82</v>
      </c>
      <c r="B30" s="4">
        <f t="shared" si="0"/>
        <v>2005</v>
      </c>
      <c r="C30" s="4" t="str">
        <f t="shared" si="1"/>
        <v>H1</v>
      </c>
      <c r="D30" s="2">
        <v>29</v>
      </c>
      <c r="E30" s="4">
        <v>289</v>
      </c>
      <c r="F30" s="4">
        <f t="shared" si="2"/>
        <v>233.83070722661694</v>
      </c>
    </row>
    <row r="31" spans="1:18" x14ac:dyDescent="0.25">
      <c r="A31" s="4" t="s">
        <v>83</v>
      </c>
      <c r="B31" s="4">
        <f t="shared" si="0"/>
        <v>2005</v>
      </c>
      <c r="C31" s="4" t="str">
        <f t="shared" si="1"/>
        <v>H1</v>
      </c>
      <c r="D31" s="2">
        <v>30</v>
      </c>
      <c r="E31" s="4">
        <v>249</v>
      </c>
      <c r="F31" s="4">
        <f t="shared" si="2"/>
        <v>236.56253885566062</v>
      </c>
    </row>
    <row r="32" spans="1:18" x14ac:dyDescent="0.25">
      <c r="A32" s="4" t="s">
        <v>84</v>
      </c>
      <c r="B32" s="4">
        <f t="shared" si="0"/>
        <v>2005</v>
      </c>
      <c r="C32" s="4" t="str">
        <f t="shared" si="1"/>
        <v>H2</v>
      </c>
      <c r="D32" s="2">
        <v>31</v>
      </c>
      <c r="E32" s="4">
        <v>279</v>
      </c>
      <c r="F32" s="4">
        <f t="shared" si="2"/>
        <v>239.2943704847043</v>
      </c>
    </row>
    <row r="33" spans="1:6" x14ac:dyDescent="0.25">
      <c r="A33" s="4" t="s">
        <v>85</v>
      </c>
      <c r="B33" s="4">
        <f t="shared" si="0"/>
        <v>2005</v>
      </c>
      <c r="C33" s="4" t="str">
        <f t="shared" si="1"/>
        <v>H2</v>
      </c>
      <c r="D33" s="2">
        <v>32</v>
      </c>
      <c r="E33" s="4">
        <v>279</v>
      </c>
      <c r="F33" s="4">
        <f t="shared" si="2"/>
        <v>242.02620211374796</v>
      </c>
    </row>
    <row r="34" spans="1:6" x14ac:dyDescent="0.25">
      <c r="A34" s="4" t="s">
        <v>86</v>
      </c>
      <c r="B34" s="4">
        <f t="shared" si="0"/>
        <v>2005</v>
      </c>
      <c r="C34" s="4" t="str">
        <f t="shared" si="1"/>
        <v>H2</v>
      </c>
      <c r="D34" s="2">
        <v>33</v>
      </c>
      <c r="E34" s="4">
        <v>232</v>
      </c>
      <c r="F34" s="4">
        <f t="shared" si="2"/>
        <v>244.75803374279161</v>
      </c>
    </row>
    <row r="35" spans="1:6" x14ac:dyDescent="0.25">
      <c r="A35" s="4" t="s">
        <v>87</v>
      </c>
      <c r="B35" s="4">
        <f t="shared" si="0"/>
        <v>2005</v>
      </c>
      <c r="C35" s="4" t="str">
        <f t="shared" si="1"/>
        <v>H2</v>
      </c>
      <c r="D35" s="2">
        <v>34</v>
      </c>
      <c r="E35" s="4">
        <v>204</v>
      </c>
      <c r="F35" s="4">
        <f t="shared" si="2"/>
        <v>247.48986537183529</v>
      </c>
    </row>
    <row r="36" spans="1:6" x14ac:dyDescent="0.25">
      <c r="A36" s="4" t="s">
        <v>88</v>
      </c>
      <c r="B36" s="4">
        <f t="shared" si="0"/>
        <v>2005</v>
      </c>
      <c r="C36" s="4" t="str">
        <f t="shared" si="1"/>
        <v>H2</v>
      </c>
      <c r="D36" s="2">
        <v>35</v>
      </c>
      <c r="E36" s="4">
        <v>194</v>
      </c>
      <c r="F36" s="4">
        <f t="shared" si="2"/>
        <v>250.22169700087898</v>
      </c>
    </row>
    <row r="37" spans="1:6" x14ac:dyDescent="0.25">
      <c r="A37" s="4" t="s">
        <v>89</v>
      </c>
      <c r="B37" s="4">
        <f t="shared" si="0"/>
        <v>2005</v>
      </c>
      <c r="C37" s="4" t="str">
        <f t="shared" si="1"/>
        <v>H2</v>
      </c>
      <c r="D37" s="2">
        <v>36</v>
      </c>
      <c r="E37" s="4">
        <v>232</v>
      </c>
      <c r="F37" s="4">
        <f t="shared" si="2"/>
        <v>252.95352862992263</v>
      </c>
    </row>
    <row r="38" spans="1:6" x14ac:dyDescent="0.25">
      <c r="A38" s="4" t="s">
        <v>90</v>
      </c>
      <c r="B38" s="4">
        <f t="shared" si="0"/>
        <v>2006</v>
      </c>
      <c r="C38" s="4" t="str">
        <f t="shared" si="1"/>
        <v>H1</v>
      </c>
      <c r="D38" s="2">
        <v>37</v>
      </c>
      <c r="E38" s="4">
        <v>215</v>
      </c>
      <c r="F38" s="4">
        <f t="shared" si="2"/>
        <v>255.68536025896628</v>
      </c>
    </row>
    <row r="39" spans="1:6" x14ac:dyDescent="0.25">
      <c r="A39" s="4" t="s">
        <v>91</v>
      </c>
      <c r="B39" s="4">
        <f t="shared" si="0"/>
        <v>2006</v>
      </c>
      <c r="C39" s="4" t="str">
        <f t="shared" si="1"/>
        <v>H1</v>
      </c>
      <c r="D39" s="2">
        <v>38</v>
      </c>
      <c r="E39" s="4">
        <v>239</v>
      </c>
      <c r="F39" s="4">
        <f t="shared" si="2"/>
        <v>258.41719188800994</v>
      </c>
    </row>
    <row r="40" spans="1:6" x14ac:dyDescent="0.25">
      <c r="A40" s="4" t="s">
        <v>92</v>
      </c>
      <c r="B40" s="4">
        <f t="shared" si="0"/>
        <v>2006</v>
      </c>
      <c r="C40" s="4" t="str">
        <f t="shared" si="1"/>
        <v>H1</v>
      </c>
      <c r="D40" s="2">
        <v>39</v>
      </c>
      <c r="E40" s="4">
        <v>270</v>
      </c>
      <c r="F40" s="4">
        <f t="shared" si="2"/>
        <v>261.14902351705365</v>
      </c>
    </row>
    <row r="41" spans="1:6" x14ac:dyDescent="0.25">
      <c r="A41" s="4" t="s">
        <v>93</v>
      </c>
      <c r="B41" s="4">
        <f t="shared" si="0"/>
        <v>2006</v>
      </c>
      <c r="C41" s="4" t="str">
        <f t="shared" si="1"/>
        <v>H1</v>
      </c>
      <c r="D41" s="2">
        <v>40</v>
      </c>
      <c r="E41" s="4">
        <v>279</v>
      </c>
      <c r="F41" s="4">
        <f t="shared" si="2"/>
        <v>263.8808551460973</v>
      </c>
    </row>
    <row r="42" spans="1:6" x14ac:dyDescent="0.25">
      <c r="A42" s="4" t="s">
        <v>94</v>
      </c>
      <c r="B42" s="4">
        <f t="shared" si="0"/>
        <v>2006</v>
      </c>
      <c r="C42" s="4" t="str">
        <f t="shared" si="1"/>
        <v>H1</v>
      </c>
      <c r="D42" s="2">
        <v>41</v>
      </c>
      <c r="E42" s="4">
        <v>307</v>
      </c>
      <c r="F42" s="4">
        <f t="shared" si="2"/>
        <v>266.61268677514096</v>
      </c>
    </row>
    <row r="43" spans="1:6" x14ac:dyDescent="0.25">
      <c r="A43" s="4" t="s">
        <v>95</v>
      </c>
      <c r="B43" s="4">
        <f t="shared" si="0"/>
        <v>2006</v>
      </c>
      <c r="C43" s="4" t="str">
        <f t="shared" si="1"/>
        <v>H1</v>
      </c>
      <c r="D43" s="2">
        <v>42</v>
      </c>
      <c r="E43" s="4">
        <v>305</v>
      </c>
      <c r="F43" s="4">
        <f t="shared" si="2"/>
        <v>269.34451840418461</v>
      </c>
    </row>
    <row r="44" spans="1:6" x14ac:dyDescent="0.25">
      <c r="A44" s="4" t="s">
        <v>96</v>
      </c>
      <c r="B44" s="4">
        <f t="shared" si="0"/>
        <v>2006</v>
      </c>
      <c r="C44" s="4" t="str">
        <f t="shared" si="1"/>
        <v>H2</v>
      </c>
      <c r="D44" s="2">
        <v>43</v>
      </c>
      <c r="E44" s="4">
        <v>322</v>
      </c>
      <c r="F44" s="4">
        <f t="shared" si="2"/>
        <v>272.07635003322832</v>
      </c>
    </row>
    <row r="45" spans="1:6" x14ac:dyDescent="0.25">
      <c r="A45" s="4" t="s">
        <v>97</v>
      </c>
      <c r="B45" s="4">
        <f t="shared" si="0"/>
        <v>2006</v>
      </c>
      <c r="C45" s="4" t="str">
        <f t="shared" si="1"/>
        <v>H2</v>
      </c>
      <c r="D45" s="2">
        <v>44</v>
      </c>
      <c r="E45" s="4">
        <v>339</v>
      </c>
      <c r="F45" s="4">
        <f t="shared" si="2"/>
        <v>274.80818166227198</v>
      </c>
    </row>
    <row r="46" spans="1:6" x14ac:dyDescent="0.25">
      <c r="A46" s="4" t="s">
        <v>98</v>
      </c>
      <c r="B46" s="4">
        <f t="shared" si="0"/>
        <v>2006</v>
      </c>
      <c r="C46" s="4" t="str">
        <f t="shared" si="1"/>
        <v>H2</v>
      </c>
      <c r="D46" s="2">
        <v>45</v>
      </c>
      <c r="E46" s="4">
        <v>263</v>
      </c>
      <c r="F46" s="4">
        <f t="shared" si="2"/>
        <v>277.54001329131563</v>
      </c>
    </row>
    <row r="47" spans="1:6" x14ac:dyDescent="0.25">
      <c r="A47" s="4" t="s">
        <v>99</v>
      </c>
      <c r="B47" s="4">
        <f t="shared" si="0"/>
        <v>2006</v>
      </c>
      <c r="C47" s="4" t="str">
        <f t="shared" si="1"/>
        <v>H2</v>
      </c>
      <c r="D47" s="2">
        <v>46</v>
      </c>
      <c r="E47" s="4">
        <v>241</v>
      </c>
      <c r="F47" s="4">
        <f t="shared" si="2"/>
        <v>280.27184492035929</v>
      </c>
    </row>
    <row r="48" spans="1:6" x14ac:dyDescent="0.25">
      <c r="A48" s="4" t="s">
        <v>100</v>
      </c>
      <c r="B48" s="4">
        <f t="shared" si="0"/>
        <v>2006</v>
      </c>
      <c r="C48" s="4" t="str">
        <f t="shared" si="1"/>
        <v>H2</v>
      </c>
      <c r="D48" s="2">
        <v>47</v>
      </c>
      <c r="E48" s="4">
        <v>229</v>
      </c>
      <c r="F48" s="4">
        <f t="shared" si="2"/>
        <v>283.00367654940294</v>
      </c>
    </row>
    <row r="49" spans="1:6" x14ac:dyDescent="0.25">
      <c r="A49" s="4" t="s">
        <v>101</v>
      </c>
      <c r="B49" s="4">
        <f t="shared" si="0"/>
        <v>2006</v>
      </c>
      <c r="C49" s="4" t="str">
        <f t="shared" si="1"/>
        <v>H2</v>
      </c>
      <c r="D49" s="2">
        <v>48</v>
      </c>
      <c r="E49" s="4">
        <v>272</v>
      </c>
      <c r="F49" s="4">
        <f t="shared" si="2"/>
        <v>285.73550817844659</v>
      </c>
    </row>
    <row r="50" spans="1:6" x14ac:dyDescent="0.25">
      <c r="A50" s="4" t="s">
        <v>102</v>
      </c>
      <c r="B50" s="4">
        <f t="shared" si="0"/>
        <v>2007</v>
      </c>
      <c r="C50" s="4" t="str">
        <f t="shared" si="1"/>
        <v>H1</v>
      </c>
      <c r="D50" s="2">
        <v>49</v>
      </c>
      <c r="E50" s="4">
        <v>247</v>
      </c>
      <c r="F50" s="4">
        <f t="shared" si="2"/>
        <v>288.4673398074903</v>
      </c>
    </row>
    <row r="51" spans="1:6" x14ac:dyDescent="0.25">
      <c r="A51" s="4" t="s">
        <v>103</v>
      </c>
      <c r="B51" s="4">
        <f t="shared" si="0"/>
        <v>2007</v>
      </c>
      <c r="C51" s="4" t="str">
        <f t="shared" si="1"/>
        <v>H1</v>
      </c>
      <c r="D51" s="2">
        <v>50</v>
      </c>
      <c r="E51" s="4">
        <v>261</v>
      </c>
      <c r="F51" s="4">
        <f t="shared" si="2"/>
        <v>291.19917143653396</v>
      </c>
    </row>
    <row r="52" spans="1:6" x14ac:dyDescent="0.25">
      <c r="A52" s="4" t="s">
        <v>104</v>
      </c>
      <c r="B52" s="4">
        <f t="shared" si="0"/>
        <v>2007</v>
      </c>
      <c r="C52" s="4" t="str">
        <f t="shared" si="1"/>
        <v>H1</v>
      </c>
      <c r="D52" s="2">
        <v>51</v>
      </c>
      <c r="E52" s="4">
        <v>330</v>
      </c>
      <c r="F52" s="4">
        <f t="shared" si="2"/>
        <v>293.93100306557767</v>
      </c>
    </row>
    <row r="53" spans="1:6" x14ac:dyDescent="0.25">
      <c r="A53" s="4" t="s">
        <v>105</v>
      </c>
      <c r="B53" s="4">
        <f t="shared" si="0"/>
        <v>2007</v>
      </c>
      <c r="C53" s="4" t="str">
        <f t="shared" si="1"/>
        <v>H1</v>
      </c>
      <c r="D53" s="2">
        <v>52</v>
      </c>
      <c r="E53" s="4">
        <v>362</v>
      </c>
      <c r="F53" s="4">
        <f t="shared" si="2"/>
        <v>296.66283469462132</v>
      </c>
    </row>
    <row r="54" spans="1:6" x14ac:dyDescent="0.25">
      <c r="A54" s="4" t="s">
        <v>106</v>
      </c>
      <c r="B54" s="4">
        <f t="shared" si="0"/>
        <v>2007</v>
      </c>
      <c r="C54" s="4" t="str">
        <f t="shared" si="1"/>
        <v>H1</v>
      </c>
      <c r="D54" s="2">
        <v>53</v>
      </c>
      <c r="E54" s="4">
        <v>385</v>
      </c>
      <c r="F54" s="4">
        <f t="shared" si="2"/>
        <v>299.39466632366498</v>
      </c>
    </row>
    <row r="55" spans="1:6" x14ac:dyDescent="0.25">
      <c r="A55" s="4" t="s">
        <v>107</v>
      </c>
      <c r="B55" s="4">
        <f t="shared" si="0"/>
        <v>2007</v>
      </c>
      <c r="C55" s="4" t="str">
        <f t="shared" si="1"/>
        <v>H1</v>
      </c>
      <c r="D55" s="2">
        <v>54</v>
      </c>
      <c r="E55" s="4">
        <v>340</v>
      </c>
      <c r="F55" s="4">
        <f t="shared" si="2"/>
        <v>302.12649795270863</v>
      </c>
    </row>
    <row r="56" spans="1:6" x14ac:dyDescent="0.25">
      <c r="A56" s="4" t="s">
        <v>108</v>
      </c>
      <c r="B56" s="4">
        <f t="shared" si="0"/>
        <v>2007</v>
      </c>
      <c r="C56" s="4" t="str">
        <f t="shared" si="1"/>
        <v>H2</v>
      </c>
      <c r="D56" s="2">
        <v>55</v>
      </c>
      <c r="E56" s="4">
        <v>370</v>
      </c>
      <c r="F56" s="4">
        <f t="shared" si="2"/>
        <v>304.85832958175229</v>
      </c>
    </row>
    <row r="57" spans="1:6" x14ac:dyDescent="0.25">
      <c r="A57" s="4" t="s">
        <v>109</v>
      </c>
      <c r="B57" s="4">
        <f t="shared" si="0"/>
        <v>2007</v>
      </c>
      <c r="C57" s="4" t="str">
        <f t="shared" si="1"/>
        <v>H2</v>
      </c>
      <c r="D57" s="2">
        <v>56</v>
      </c>
      <c r="E57" s="4">
        <v>381</v>
      </c>
      <c r="F57" s="4">
        <f t="shared" si="2"/>
        <v>307.59016121079594</v>
      </c>
    </row>
    <row r="58" spans="1:6" x14ac:dyDescent="0.25">
      <c r="A58" s="4" t="s">
        <v>110</v>
      </c>
      <c r="B58" s="4">
        <f t="shared" si="0"/>
        <v>2007</v>
      </c>
      <c r="C58" s="4" t="str">
        <f t="shared" si="1"/>
        <v>H2</v>
      </c>
      <c r="D58" s="2">
        <v>57</v>
      </c>
      <c r="E58" s="4">
        <v>299</v>
      </c>
      <c r="F58" s="4">
        <f t="shared" si="2"/>
        <v>310.32199283983965</v>
      </c>
    </row>
    <row r="59" spans="1:6" x14ac:dyDescent="0.25">
      <c r="A59" s="4" t="s">
        <v>111</v>
      </c>
      <c r="B59" s="4">
        <f t="shared" si="0"/>
        <v>2007</v>
      </c>
      <c r="C59" s="4" t="str">
        <f t="shared" si="1"/>
        <v>H2</v>
      </c>
      <c r="D59" s="2">
        <v>58</v>
      </c>
      <c r="E59" s="4">
        <v>266</v>
      </c>
      <c r="F59" s="4">
        <f t="shared" si="2"/>
        <v>313.05382446888331</v>
      </c>
    </row>
    <row r="60" spans="1:6" x14ac:dyDescent="0.25">
      <c r="A60" s="4" t="s">
        <v>112</v>
      </c>
      <c r="B60" s="4">
        <f t="shared" si="0"/>
        <v>2007</v>
      </c>
      <c r="C60" s="4" t="str">
        <f t="shared" si="1"/>
        <v>H2</v>
      </c>
      <c r="D60" s="2">
        <v>59</v>
      </c>
      <c r="E60" s="4">
        <v>239</v>
      </c>
      <c r="F60" s="4">
        <f t="shared" si="2"/>
        <v>315.78565609792702</v>
      </c>
    </row>
    <row r="61" spans="1:6" x14ac:dyDescent="0.25">
      <c r="A61" s="4" t="s">
        <v>113</v>
      </c>
      <c r="B61" s="4">
        <f t="shared" si="0"/>
        <v>2007</v>
      </c>
      <c r="C61" s="4" t="str">
        <f t="shared" si="1"/>
        <v>H2</v>
      </c>
      <c r="D61" s="2">
        <v>60</v>
      </c>
      <c r="E61" s="4">
        <v>281</v>
      </c>
      <c r="F61" s="4">
        <f t="shared" si="2"/>
        <v>318.51748772697067</v>
      </c>
    </row>
    <row r="62" spans="1:6" x14ac:dyDescent="0.25">
      <c r="A62" s="4" t="s">
        <v>114</v>
      </c>
      <c r="B62" s="4">
        <f t="shared" si="0"/>
        <v>2008</v>
      </c>
      <c r="C62" s="4" t="str">
        <f t="shared" si="1"/>
        <v>H1</v>
      </c>
      <c r="D62" s="2">
        <v>61</v>
      </c>
      <c r="E62" s="4">
        <v>257</v>
      </c>
      <c r="F62" s="4">
        <f t="shared" si="2"/>
        <v>321.24931935601433</v>
      </c>
    </row>
    <row r="63" spans="1:6" x14ac:dyDescent="0.25">
      <c r="A63" s="4" t="s">
        <v>115</v>
      </c>
      <c r="B63" s="4">
        <f t="shared" si="0"/>
        <v>2008</v>
      </c>
      <c r="C63" s="4" t="str">
        <f t="shared" si="1"/>
        <v>H1</v>
      </c>
      <c r="D63" s="2">
        <v>62</v>
      </c>
      <c r="E63" s="4">
        <v>250</v>
      </c>
      <c r="F63" s="4">
        <f t="shared" si="2"/>
        <v>323.98115098505798</v>
      </c>
    </row>
    <row r="64" spans="1:6" x14ac:dyDescent="0.25">
      <c r="A64" s="4" t="s">
        <v>116</v>
      </c>
      <c r="B64" s="4">
        <f t="shared" si="0"/>
        <v>2008</v>
      </c>
      <c r="C64" s="4" t="str">
        <f t="shared" si="1"/>
        <v>H1</v>
      </c>
      <c r="D64" s="2">
        <v>63</v>
      </c>
      <c r="E64" s="4">
        <v>329</v>
      </c>
      <c r="F64" s="4">
        <f t="shared" si="2"/>
        <v>326.71298261410163</v>
      </c>
    </row>
    <row r="65" spans="1:6" x14ac:dyDescent="0.25">
      <c r="A65" s="4" t="s">
        <v>117</v>
      </c>
      <c r="B65" s="4">
        <f t="shared" si="0"/>
        <v>2008</v>
      </c>
      <c r="C65" s="4" t="str">
        <f t="shared" si="1"/>
        <v>H1</v>
      </c>
      <c r="D65" s="2">
        <v>64</v>
      </c>
      <c r="E65" s="4">
        <v>350</v>
      </c>
      <c r="F65" s="4">
        <f t="shared" si="2"/>
        <v>329.44481424314529</v>
      </c>
    </row>
    <row r="66" spans="1:6" x14ac:dyDescent="0.25">
      <c r="A66" s="4" t="s">
        <v>118</v>
      </c>
      <c r="B66" s="4">
        <f t="shared" si="0"/>
        <v>2008</v>
      </c>
      <c r="C66" s="4" t="str">
        <f t="shared" si="1"/>
        <v>H1</v>
      </c>
      <c r="D66" s="2">
        <v>65</v>
      </c>
      <c r="E66" s="4">
        <v>393</v>
      </c>
      <c r="F66" s="4">
        <f t="shared" si="2"/>
        <v>332.17664587218894</v>
      </c>
    </row>
    <row r="67" spans="1:6" x14ac:dyDescent="0.25">
      <c r="A67" s="4" t="s">
        <v>119</v>
      </c>
      <c r="B67" s="4">
        <f t="shared" ref="B67:B130" si="3">LEFT(A67,4)*1</f>
        <v>2008</v>
      </c>
      <c r="C67" s="4" t="str">
        <f t="shared" ref="C67:C130" si="4">IF(RIGHT(A67,2)*1&lt;=6,"H1","H2")</f>
        <v>H1</v>
      </c>
      <c r="D67" s="2">
        <v>66</v>
      </c>
      <c r="E67" s="4">
        <v>370</v>
      </c>
      <c r="F67" s="4">
        <f t="shared" ref="F67:F130" si="5">$K$17+$K$18*D67</f>
        <v>334.90847750123265</v>
      </c>
    </row>
    <row r="68" spans="1:6" x14ac:dyDescent="0.25">
      <c r="A68" s="4" t="s">
        <v>120</v>
      </c>
      <c r="B68" s="4">
        <f t="shared" si="3"/>
        <v>2008</v>
      </c>
      <c r="C68" s="4" t="str">
        <f t="shared" si="4"/>
        <v>H2</v>
      </c>
      <c r="D68" s="2">
        <v>67</v>
      </c>
      <c r="E68" s="4">
        <v>423</v>
      </c>
      <c r="F68" s="4">
        <f t="shared" si="5"/>
        <v>337.64030913027631</v>
      </c>
    </row>
    <row r="69" spans="1:6" x14ac:dyDescent="0.25">
      <c r="A69" s="4" t="s">
        <v>121</v>
      </c>
      <c r="B69" s="4">
        <f t="shared" si="3"/>
        <v>2008</v>
      </c>
      <c r="C69" s="4" t="str">
        <f t="shared" si="4"/>
        <v>H2</v>
      </c>
      <c r="D69" s="2">
        <v>68</v>
      </c>
      <c r="E69" s="4">
        <v>410</v>
      </c>
      <c r="F69" s="4">
        <f t="shared" si="5"/>
        <v>340.37214075932002</v>
      </c>
    </row>
    <row r="70" spans="1:6" x14ac:dyDescent="0.25">
      <c r="A70" s="4" t="s">
        <v>122</v>
      </c>
      <c r="B70" s="4">
        <f t="shared" si="3"/>
        <v>2008</v>
      </c>
      <c r="C70" s="4" t="str">
        <f t="shared" si="4"/>
        <v>H2</v>
      </c>
      <c r="D70" s="2">
        <v>69</v>
      </c>
      <c r="E70" s="4">
        <v>326</v>
      </c>
      <c r="F70" s="4">
        <f t="shared" si="5"/>
        <v>343.10397238836367</v>
      </c>
    </row>
    <row r="71" spans="1:6" x14ac:dyDescent="0.25">
      <c r="A71" s="4" t="s">
        <v>123</v>
      </c>
      <c r="B71" s="4">
        <f t="shared" si="3"/>
        <v>2008</v>
      </c>
      <c r="C71" s="4" t="str">
        <f t="shared" si="4"/>
        <v>H2</v>
      </c>
      <c r="D71" s="2">
        <v>70</v>
      </c>
      <c r="E71" s="4">
        <v>289</v>
      </c>
      <c r="F71" s="4">
        <f t="shared" si="5"/>
        <v>345.83580401740733</v>
      </c>
    </row>
    <row r="72" spans="1:6" x14ac:dyDescent="0.25">
      <c r="A72" s="4" t="s">
        <v>124</v>
      </c>
      <c r="B72" s="4">
        <f t="shared" si="3"/>
        <v>2008</v>
      </c>
      <c r="C72" s="4" t="str">
        <f t="shared" si="4"/>
        <v>H2</v>
      </c>
      <c r="D72" s="2">
        <v>71</v>
      </c>
      <c r="E72" s="4">
        <v>270</v>
      </c>
      <c r="F72" s="4">
        <f t="shared" si="5"/>
        <v>348.56763564645098</v>
      </c>
    </row>
    <row r="73" spans="1:6" x14ac:dyDescent="0.25">
      <c r="A73" s="4" t="s">
        <v>125</v>
      </c>
      <c r="B73" s="4">
        <f t="shared" si="3"/>
        <v>2008</v>
      </c>
      <c r="C73" s="4" t="str">
        <f t="shared" si="4"/>
        <v>H2</v>
      </c>
      <c r="D73" s="2">
        <v>72</v>
      </c>
      <c r="E73" s="4">
        <v>321</v>
      </c>
      <c r="F73" s="4">
        <f t="shared" si="5"/>
        <v>351.29946727549464</v>
      </c>
    </row>
    <row r="74" spans="1:6" x14ac:dyDescent="0.25">
      <c r="A74" s="4" t="s">
        <v>126</v>
      </c>
      <c r="B74" s="4">
        <f t="shared" si="3"/>
        <v>2009</v>
      </c>
      <c r="C74" s="4" t="str">
        <f t="shared" si="4"/>
        <v>H1</v>
      </c>
      <c r="D74" s="2">
        <v>73</v>
      </c>
      <c r="E74" s="4">
        <v>305</v>
      </c>
      <c r="F74" s="4">
        <f t="shared" si="5"/>
        <v>354.03129890453829</v>
      </c>
    </row>
    <row r="75" spans="1:6" x14ac:dyDescent="0.25">
      <c r="A75" s="4" t="s">
        <v>127</v>
      </c>
      <c r="B75" s="4">
        <f t="shared" si="3"/>
        <v>2009</v>
      </c>
      <c r="C75" s="4" t="str">
        <f t="shared" si="4"/>
        <v>H1</v>
      </c>
      <c r="D75" s="2">
        <v>74</v>
      </c>
      <c r="E75" s="4">
        <v>310</v>
      </c>
      <c r="F75" s="4">
        <f t="shared" si="5"/>
        <v>356.763130533582</v>
      </c>
    </row>
    <row r="76" spans="1:6" x14ac:dyDescent="0.25">
      <c r="A76" s="4" t="s">
        <v>128</v>
      </c>
      <c r="B76" s="4">
        <f t="shared" si="3"/>
        <v>2009</v>
      </c>
      <c r="C76" s="4" t="str">
        <f t="shared" si="4"/>
        <v>H1</v>
      </c>
      <c r="D76" s="2">
        <v>75</v>
      </c>
      <c r="E76" s="4">
        <v>374</v>
      </c>
      <c r="F76" s="4">
        <f t="shared" si="5"/>
        <v>359.49496216262565</v>
      </c>
    </row>
    <row r="77" spans="1:6" x14ac:dyDescent="0.25">
      <c r="A77" s="4" t="s">
        <v>129</v>
      </c>
      <c r="B77" s="4">
        <f t="shared" si="3"/>
        <v>2009</v>
      </c>
      <c r="C77" s="4" t="str">
        <f t="shared" si="4"/>
        <v>H1</v>
      </c>
      <c r="D77" s="2">
        <v>76</v>
      </c>
      <c r="E77" s="4">
        <v>414</v>
      </c>
      <c r="F77" s="4">
        <f t="shared" si="5"/>
        <v>362.22679379166937</v>
      </c>
    </row>
    <row r="78" spans="1:6" x14ac:dyDescent="0.25">
      <c r="A78" s="4" t="s">
        <v>130</v>
      </c>
      <c r="B78" s="4">
        <f t="shared" si="3"/>
        <v>2009</v>
      </c>
      <c r="C78" s="4" t="str">
        <f t="shared" si="4"/>
        <v>H1</v>
      </c>
      <c r="D78" s="2">
        <v>77</v>
      </c>
      <c r="E78" s="4">
        <v>454</v>
      </c>
      <c r="F78" s="4">
        <f t="shared" si="5"/>
        <v>364.95862542071302</v>
      </c>
    </row>
    <row r="79" spans="1:6" x14ac:dyDescent="0.25">
      <c r="A79" s="4" t="s">
        <v>131</v>
      </c>
      <c r="B79" s="4">
        <f t="shared" si="3"/>
        <v>2009</v>
      </c>
      <c r="C79" s="4" t="str">
        <f t="shared" si="4"/>
        <v>H1</v>
      </c>
      <c r="D79" s="2">
        <v>78</v>
      </c>
      <c r="E79" s="4">
        <v>441</v>
      </c>
      <c r="F79" s="4">
        <f t="shared" si="5"/>
        <v>367.69045704975667</v>
      </c>
    </row>
    <row r="80" spans="1:6" x14ac:dyDescent="0.25">
      <c r="A80" s="4" t="s">
        <v>132</v>
      </c>
      <c r="B80" s="4">
        <f t="shared" si="3"/>
        <v>2009</v>
      </c>
      <c r="C80" s="4" t="str">
        <f t="shared" si="4"/>
        <v>H2</v>
      </c>
      <c r="D80" s="2">
        <v>79</v>
      </c>
      <c r="E80" s="4">
        <v>510</v>
      </c>
      <c r="F80" s="4">
        <f t="shared" si="5"/>
        <v>370.42228867880033</v>
      </c>
    </row>
    <row r="81" spans="1:6" x14ac:dyDescent="0.25">
      <c r="A81" s="4" t="s">
        <v>133</v>
      </c>
      <c r="B81" s="4">
        <f t="shared" si="3"/>
        <v>2009</v>
      </c>
      <c r="C81" s="4" t="str">
        <f t="shared" si="4"/>
        <v>H2</v>
      </c>
      <c r="D81" s="2">
        <v>80</v>
      </c>
      <c r="E81" s="4">
        <v>486</v>
      </c>
      <c r="F81" s="4">
        <f t="shared" si="5"/>
        <v>373.15412030784398</v>
      </c>
    </row>
    <row r="82" spans="1:6" x14ac:dyDescent="0.25">
      <c r="A82" s="4" t="s">
        <v>134</v>
      </c>
      <c r="B82" s="4">
        <f t="shared" si="3"/>
        <v>2009</v>
      </c>
      <c r="C82" s="4" t="str">
        <f t="shared" si="4"/>
        <v>H2</v>
      </c>
      <c r="D82" s="2">
        <v>81</v>
      </c>
      <c r="E82" s="4">
        <v>393</v>
      </c>
      <c r="F82" s="4">
        <f t="shared" si="5"/>
        <v>375.88595193688764</v>
      </c>
    </row>
    <row r="83" spans="1:6" x14ac:dyDescent="0.25">
      <c r="A83" s="4" t="s">
        <v>135</v>
      </c>
      <c r="B83" s="4">
        <f t="shared" si="3"/>
        <v>2009</v>
      </c>
      <c r="C83" s="4" t="str">
        <f t="shared" si="4"/>
        <v>H2</v>
      </c>
      <c r="D83" s="2">
        <v>82</v>
      </c>
      <c r="E83" s="4">
        <v>345</v>
      </c>
      <c r="F83" s="4">
        <f t="shared" si="5"/>
        <v>378.61778356593129</v>
      </c>
    </row>
    <row r="84" spans="1:6" x14ac:dyDescent="0.25">
      <c r="A84" s="4" t="s">
        <v>136</v>
      </c>
      <c r="B84" s="4">
        <f t="shared" si="3"/>
        <v>2009</v>
      </c>
      <c r="C84" s="4" t="str">
        <f t="shared" si="4"/>
        <v>H2</v>
      </c>
      <c r="D84" s="2">
        <v>83</v>
      </c>
      <c r="E84" s="4">
        <v>315</v>
      </c>
      <c r="F84" s="4">
        <f t="shared" si="5"/>
        <v>381.349615194975</v>
      </c>
    </row>
    <row r="85" spans="1:6" x14ac:dyDescent="0.25">
      <c r="A85" s="4" t="s">
        <v>137</v>
      </c>
      <c r="B85" s="4">
        <f t="shared" si="3"/>
        <v>2009</v>
      </c>
      <c r="C85" s="4" t="str">
        <f t="shared" si="4"/>
        <v>H2</v>
      </c>
      <c r="D85" s="2">
        <v>84</v>
      </c>
      <c r="E85" s="4">
        <v>389</v>
      </c>
      <c r="F85" s="4">
        <f t="shared" si="5"/>
        <v>384.08144682401866</v>
      </c>
    </row>
    <row r="86" spans="1:6" x14ac:dyDescent="0.25">
      <c r="A86" s="4" t="s">
        <v>138</v>
      </c>
      <c r="B86" s="4">
        <f t="shared" si="3"/>
        <v>2010</v>
      </c>
      <c r="C86" s="4" t="str">
        <f t="shared" si="4"/>
        <v>H1</v>
      </c>
      <c r="D86" s="2">
        <v>85</v>
      </c>
      <c r="E86" s="4">
        <v>358</v>
      </c>
      <c r="F86" s="4">
        <f t="shared" si="5"/>
        <v>386.81327845306237</v>
      </c>
    </row>
    <row r="87" spans="1:6" x14ac:dyDescent="0.25">
      <c r="A87" s="4" t="s">
        <v>139</v>
      </c>
      <c r="B87" s="4">
        <f t="shared" si="3"/>
        <v>2010</v>
      </c>
      <c r="C87" s="4" t="str">
        <f t="shared" si="4"/>
        <v>H1</v>
      </c>
      <c r="D87" s="2">
        <v>86</v>
      </c>
      <c r="E87" s="4">
        <v>368</v>
      </c>
      <c r="F87" s="4">
        <f t="shared" si="5"/>
        <v>389.54511008210602</v>
      </c>
    </row>
    <row r="88" spans="1:6" x14ac:dyDescent="0.25">
      <c r="A88" s="4" t="s">
        <v>140</v>
      </c>
      <c r="B88" s="4">
        <f t="shared" si="3"/>
        <v>2010</v>
      </c>
      <c r="C88" s="4" t="str">
        <f t="shared" si="4"/>
        <v>H1</v>
      </c>
      <c r="D88" s="2">
        <v>87</v>
      </c>
      <c r="E88" s="4">
        <v>444</v>
      </c>
      <c r="F88" s="4">
        <f t="shared" si="5"/>
        <v>392.27694171114968</v>
      </c>
    </row>
    <row r="89" spans="1:6" x14ac:dyDescent="0.25">
      <c r="A89" s="4" t="s">
        <v>141</v>
      </c>
      <c r="B89" s="4">
        <f t="shared" si="3"/>
        <v>2010</v>
      </c>
      <c r="C89" s="4" t="str">
        <f t="shared" si="4"/>
        <v>H1</v>
      </c>
      <c r="D89" s="2">
        <v>88</v>
      </c>
      <c r="E89" s="4">
        <v>482</v>
      </c>
      <c r="F89" s="4">
        <f t="shared" si="5"/>
        <v>395.00877334019333</v>
      </c>
    </row>
    <row r="90" spans="1:6" x14ac:dyDescent="0.25">
      <c r="A90" s="4" t="s">
        <v>142</v>
      </c>
      <c r="B90" s="4">
        <f t="shared" si="3"/>
        <v>2010</v>
      </c>
      <c r="C90" s="4" t="str">
        <f t="shared" si="4"/>
        <v>H1</v>
      </c>
      <c r="D90" s="2">
        <v>89</v>
      </c>
      <c r="E90" s="4">
        <v>534</v>
      </c>
      <c r="F90" s="4">
        <f t="shared" si="5"/>
        <v>397.74060496923698</v>
      </c>
    </row>
    <row r="91" spans="1:6" x14ac:dyDescent="0.25">
      <c r="A91" s="4" t="s">
        <v>143</v>
      </c>
      <c r="B91" s="4">
        <f t="shared" si="3"/>
        <v>2010</v>
      </c>
      <c r="C91" s="4" t="str">
        <f t="shared" si="4"/>
        <v>H1</v>
      </c>
      <c r="D91" s="2">
        <v>90</v>
      </c>
      <c r="E91" s="4">
        <v>524</v>
      </c>
      <c r="F91" s="4">
        <f t="shared" si="5"/>
        <v>400.47243659828064</v>
      </c>
    </row>
    <row r="92" spans="1:6" x14ac:dyDescent="0.25">
      <c r="A92" s="4" t="s">
        <v>144</v>
      </c>
      <c r="B92" s="4">
        <f t="shared" si="3"/>
        <v>2010</v>
      </c>
      <c r="C92" s="4" t="str">
        <f t="shared" si="4"/>
        <v>H2</v>
      </c>
      <c r="D92" s="2">
        <v>91</v>
      </c>
      <c r="E92" s="4">
        <v>578</v>
      </c>
      <c r="F92" s="4">
        <f t="shared" si="5"/>
        <v>403.20426822732435</v>
      </c>
    </row>
    <row r="93" spans="1:6" x14ac:dyDescent="0.25">
      <c r="A93" s="4" t="s">
        <v>145</v>
      </c>
      <c r="B93" s="4">
        <f t="shared" si="3"/>
        <v>2010</v>
      </c>
      <c r="C93" s="4" t="str">
        <f t="shared" si="4"/>
        <v>H2</v>
      </c>
      <c r="D93" s="2">
        <v>92</v>
      </c>
      <c r="E93" s="4">
        <v>567</v>
      </c>
      <c r="F93" s="4">
        <f t="shared" si="5"/>
        <v>405.936099856368</v>
      </c>
    </row>
    <row r="94" spans="1:6" x14ac:dyDescent="0.25">
      <c r="A94" s="4" t="s">
        <v>146</v>
      </c>
      <c r="B94" s="4">
        <f t="shared" si="3"/>
        <v>2010</v>
      </c>
      <c r="C94" s="4" t="str">
        <f t="shared" si="4"/>
        <v>H2</v>
      </c>
      <c r="D94" s="2">
        <v>93</v>
      </c>
      <c r="E94" s="4">
        <v>447</v>
      </c>
      <c r="F94" s="4">
        <f t="shared" si="5"/>
        <v>408.66793148541171</v>
      </c>
    </row>
    <row r="95" spans="1:6" x14ac:dyDescent="0.25">
      <c r="A95" s="4" t="s">
        <v>147</v>
      </c>
      <c r="B95" s="4">
        <f t="shared" si="3"/>
        <v>2010</v>
      </c>
      <c r="C95" s="4" t="str">
        <f t="shared" si="4"/>
        <v>H2</v>
      </c>
      <c r="D95" s="2">
        <v>94</v>
      </c>
      <c r="E95" s="4">
        <v>386</v>
      </c>
      <c r="F95" s="4">
        <f t="shared" si="5"/>
        <v>411.39976311445537</v>
      </c>
    </row>
    <row r="96" spans="1:6" x14ac:dyDescent="0.25">
      <c r="A96" s="4" t="s">
        <v>148</v>
      </c>
      <c r="B96" s="4">
        <f t="shared" si="3"/>
        <v>2010</v>
      </c>
      <c r="C96" s="4" t="str">
        <f t="shared" si="4"/>
        <v>H2</v>
      </c>
      <c r="D96" s="2">
        <v>95</v>
      </c>
      <c r="E96" s="4">
        <v>360</v>
      </c>
      <c r="F96" s="4">
        <f t="shared" si="5"/>
        <v>414.13159474349902</v>
      </c>
    </row>
    <row r="97" spans="1:6" x14ac:dyDescent="0.25">
      <c r="A97" s="4" t="s">
        <v>149</v>
      </c>
      <c r="B97" s="4">
        <f t="shared" si="3"/>
        <v>2010</v>
      </c>
      <c r="C97" s="4" t="str">
        <f t="shared" si="4"/>
        <v>H2</v>
      </c>
      <c r="D97" s="2">
        <v>96</v>
      </c>
      <c r="E97" s="4">
        <v>428</v>
      </c>
      <c r="F97" s="4">
        <f t="shared" si="5"/>
        <v>416.86342637254268</v>
      </c>
    </row>
    <row r="98" spans="1:6" x14ac:dyDescent="0.25">
      <c r="A98" s="4" t="s">
        <v>150</v>
      </c>
      <c r="B98" s="4">
        <f t="shared" si="3"/>
        <v>2011</v>
      </c>
      <c r="C98" s="4" t="str">
        <f t="shared" si="4"/>
        <v>H1</v>
      </c>
      <c r="D98" s="2">
        <v>97</v>
      </c>
      <c r="E98" s="4">
        <v>397</v>
      </c>
      <c r="F98" s="4">
        <f t="shared" si="5"/>
        <v>419.59525800158633</v>
      </c>
    </row>
    <row r="99" spans="1:6" x14ac:dyDescent="0.25">
      <c r="A99" s="4" t="s">
        <v>151</v>
      </c>
      <c r="B99" s="4">
        <f t="shared" si="3"/>
        <v>2011</v>
      </c>
      <c r="C99" s="4" t="str">
        <f t="shared" si="4"/>
        <v>H1</v>
      </c>
      <c r="D99" s="2">
        <v>98</v>
      </c>
      <c r="E99" s="4">
        <v>400</v>
      </c>
      <c r="F99" s="4">
        <f t="shared" si="5"/>
        <v>422.32708963062998</v>
      </c>
    </row>
    <row r="100" spans="1:6" x14ac:dyDescent="0.25">
      <c r="A100" s="4" t="s">
        <v>152</v>
      </c>
      <c r="B100" s="4">
        <f t="shared" si="3"/>
        <v>2011</v>
      </c>
      <c r="C100" s="4" t="str">
        <f t="shared" si="4"/>
        <v>H1</v>
      </c>
      <c r="D100" s="2">
        <v>99</v>
      </c>
      <c r="E100" s="4">
        <v>498</v>
      </c>
      <c r="F100" s="4">
        <f t="shared" si="5"/>
        <v>425.05892125967364</v>
      </c>
    </row>
    <row r="101" spans="1:6" x14ac:dyDescent="0.25">
      <c r="A101" s="4" t="s">
        <v>153</v>
      </c>
      <c r="B101" s="4">
        <f t="shared" si="3"/>
        <v>2011</v>
      </c>
      <c r="C101" s="4" t="str">
        <f t="shared" si="4"/>
        <v>H1</v>
      </c>
      <c r="D101" s="2">
        <v>100</v>
      </c>
      <c r="E101" s="4">
        <v>536</v>
      </c>
      <c r="F101" s="4">
        <f t="shared" si="5"/>
        <v>427.79075288871729</v>
      </c>
    </row>
    <row r="102" spans="1:6" x14ac:dyDescent="0.25">
      <c r="A102" s="4" t="s">
        <v>154</v>
      </c>
      <c r="B102" s="4">
        <f t="shared" si="3"/>
        <v>2011</v>
      </c>
      <c r="C102" s="4" t="str">
        <f t="shared" si="4"/>
        <v>H1</v>
      </c>
      <c r="D102" s="2">
        <v>101</v>
      </c>
      <c r="E102" s="4">
        <v>596</v>
      </c>
      <c r="F102" s="4">
        <f t="shared" si="5"/>
        <v>430.52258451776106</v>
      </c>
    </row>
    <row r="103" spans="1:6" x14ac:dyDescent="0.25">
      <c r="A103" s="4" t="s">
        <v>155</v>
      </c>
      <c r="B103" s="4">
        <f t="shared" si="3"/>
        <v>2011</v>
      </c>
      <c r="C103" s="4" t="str">
        <f t="shared" si="4"/>
        <v>H1</v>
      </c>
      <c r="D103" s="2">
        <v>102</v>
      </c>
      <c r="E103" s="4">
        <v>591</v>
      </c>
      <c r="F103" s="4">
        <f t="shared" si="5"/>
        <v>433.25441614680472</v>
      </c>
    </row>
    <row r="104" spans="1:6" x14ac:dyDescent="0.25">
      <c r="A104" s="4" t="s">
        <v>156</v>
      </c>
      <c r="B104" s="4">
        <f t="shared" si="3"/>
        <v>2011</v>
      </c>
      <c r="C104" s="4" t="str">
        <f t="shared" si="4"/>
        <v>H2</v>
      </c>
      <c r="D104" s="2">
        <v>103</v>
      </c>
      <c r="E104" s="4">
        <v>651</v>
      </c>
      <c r="F104" s="4">
        <f t="shared" si="5"/>
        <v>435.98624777584837</v>
      </c>
    </row>
    <row r="105" spans="1:6" x14ac:dyDescent="0.25">
      <c r="A105" s="4" t="s">
        <v>157</v>
      </c>
      <c r="B105" s="4">
        <f t="shared" si="3"/>
        <v>2011</v>
      </c>
      <c r="C105" s="4" t="str">
        <f t="shared" si="4"/>
        <v>H2</v>
      </c>
      <c r="D105" s="2">
        <v>104</v>
      </c>
      <c r="E105" s="4">
        <v>654</v>
      </c>
      <c r="F105" s="4">
        <f t="shared" si="5"/>
        <v>438.71807940489202</v>
      </c>
    </row>
    <row r="106" spans="1:6" x14ac:dyDescent="0.25">
      <c r="A106" s="4" t="s">
        <v>158</v>
      </c>
      <c r="B106" s="4">
        <f t="shared" si="3"/>
        <v>2011</v>
      </c>
      <c r="C106" s="4" t="str">
        <f t="shared" si="4"/>
        <v>H2</v>
      </c>
      <c r="D106" s="2">
        <v>105</v>
      </c>
      <c r="E106" s="4">
        <v>509</v>
      </c>
      <c r="F106" s="4">
        <f t="shared" si="5"/>
        <v>441.44991103393568</v>
      </c>
    </row>
    <row r="107" spans="1:6" x14ac:dyDescent="0.25">
      <c r="A107" s="4" t="s">
        <v>159</v>
      </c>
      <c r="B107" s="4">
        <f t="shared" si="3"/>
        <v>2011</v>
      </c>
      <c r="C107" s="4" t="str">
        <f t="shared" si="4"/>
        <v>H2</v>
      </c>
      <c r="D107" s="2">
        <v>106</v>
      </c>
      <c r="E107" s="4">
        <v>437</v>
      </c>
      <c r="F107" s="4">
        <f t="shared" si="5"/>
        <v>444.18174266297933</v>
      </c>
    </row>
    <row r="108" spans="1:6" x14ac:dyDescent="0.25">
      <c r="A108" s="4" t="s">
        <v>160</v>
      </c>
      <c r="B108" s="4">
        <f t="shared" si="3"/>
        <v>2011</v>
      </c>
      <c r="C108" s="4" t="str">
        <f t="shared" si="4"/>
        <v>H2</v>
      </c>
      <c r="D108" s="2">
        <v>107</v>
      </c>
      <c r="E108" s="4">
        <v>406</v>
      </c>
      <c r="F108" s="4">
        <f t="shared" si="5"/>
        <v>446.91357429202299</v>
      </c>
    </row>
    <row r="109" spans="1:6" x14ac:dyDescent="0.25">
      <c r="A109" s="4" t="s">
        <v>161</v>
      </c>
      <c r="B109" s="4">
        <f t="shared" si="3"/>
        <v>2011</v>
      </c>
      <c r="C109" s="4" t="str">
        <f t="shared" si="4"/>
        <v>H2</v>
      </c>
      <c r="D109" s="2">
        <v>108</v>
      </c>
      <c r="E109" s="4">
        <v>470</v>
      </c>
      <c r="F109" s="4">
        <f t="shared" si="5"/>
        <v>449.64540592106664</v>
      </c>
    </row>
    <row r="110" spans="1:6" x14ac:dyDescent="0.25">
      <c r="A110" s="4" t="s">
        <v>162</v>
      </c>
      <c r="B110" s="4">
        <f t="shared" si="3"/>
        <v>2012</v>
      </c>
      <c r="C110" s="4" t="str">
        <f t="shared" si="4"/>
        <v>H1</v>
      </c>
      <c r="D110" s="2">
        <v>109</v>
      </c>
      <c r="E110" s="4">
        <v>428</v>
      </c>
      <c r="F110" s="4">
        <f t="shared" si="5"/>
        <v>452.37723755011041</v>
      </c>
    </row>
    <row r="111" spans="1:6" x14ac:dyDescent="0.25">
      <c r="A111" s="4" t="s">
        <v>163</v>
      </c>
      <c r="B111" s="4">
        <f t="shared" si="3"/>
        <v>2012</v>
      </c>
      <c r="C111" s="4" t="str">
        <f t="shared" si="4"/>
        <v>H1</v>
      </c>
      <c r="D111" s="2">
        <v>110</v>
      </c>
      <c r="E111" s="4">
        <v>423</v>
      </c>
      <c r="F111" s="4">
        <f t="shared" si="5"/>
        <v>455.10906917915406</v>
      </c>
    </row>
    <row r="112" spans="1:6" x14ac:dyDescent="0.25">
      <c r="A112" s="4" t="s">
        <v>164</v>
      </c>
      <c r="B112" s="4">
        <f t="shared" si="3"/>
        <v>2012</v>
      </c>
      <c r="C112" s="4" t="str">
        <f t="shared" si="4"/>
        <v>H1</v>
      </c>
      <c r="D112" s="2">
        <v>111</v>
      </c>
      <c r="E112" s="4">
        <v>507</v>
      </c>
      <c r="F112" s="4">
        <f t="shared" si="5"/>
        <v>457.84090080819772</v>
      </c>
    </row>
    <row r="113" spans="1:6" x14ac:dyDescent="0.25">
      <c r="A113" s="4" t="s">
        <v>165</v>
      </c>
      <c r="B113" s="4">
        <f t="shared" si="3"/>
        <v>2012</v>
      </c>
      <c r="C113" s="4" t="str">
        <f t="shared" si="4"/>
        <v>H1</v>
      </c>
      <c r="D113" s="2">
        <v>112</v>
      </c>
      <c r="E113" s="4">
        <v>536</v>
      </c>
      <c r="F113" s="4">
        <f t="shared" si="5"/>
        <v>460.57273243724137</v>
      </c>
    </row>
    <row r="114" spans="1:6" x14ac:dyDescent="0.25">
      <c r="A114" s="4" t="s">
        <v>166</v>
      </c>
      <c r="B114" s="4">
        <f t="shared" si="3"/>
        <v>2012</v>
      </c>
      <c r="C114" s="4" t="str">
        <f t="shared" si="4"/>
        <v>H1</v>
      </c>
      <c r="D114" s="2">
        <v>113</v>
      </c>
      <c r="E114" s="4">
        <v>610</v>
      </c>
      <c r="F114" s="4">
        <f t="shared" si="5"/>
        <v>463.30456406628502</v>
      </c>
    </row>
    <row r="115" spans="1:6" x14ac:dyDescent="0.25">
      <c r="A115" s="4" t="s">
        <v>167</v>
      </c>
      <c r="B115" s="4">
        <f t="shared" si="3"/>
        <v>2012</v>
      </c>
      <c r="C115" s="4" t="str">
        <f t="shared" si="4"/>
        <v>H1</v>
      </c>
      <c r="D115" s="2">
        <v>114</v>
      </c>
      <c r="E115" s="4">
        <v>609</v>
      </c>
      <c r="F115" s="4">
        <f t="shared" si="5"/>
        <v>466.03639569532868</v>
      </c>
    </row>
    <row r="116" spans="1:6" x14ac:dyDescent="0.25">
      <c r="A116" s="4" t="s">
        <v>168</v>
      </c>
      <c r="B116" s="4">
        <f t="shared" si="3"/>
        <v>2012</v>
      </c>
      <c r="C116" s="4" t="str">
        <f t="shared" si="4"/>
        <v>H2</v>
      </c>
      <c r="D116" s="2">
        <v>115</v>
      </c>
      <c r="E116" s="4">
        <v>687</v>
      </c>
      <c r="F116" s="4">
        <f t="shared" si="5"/>
        <v>468.76822732437233</v>
      </c>
    </row>
    <row r="117" spans="1:6" x14ac:dyDescent="0.25">
      <c r="A117" s="4" t="s">
        <v>169</v>
      </c>
      <c r="B117" s="4">
        <f t="shared" si="3"/>
        <v>2012</v>
      </c>
      <c r="C117" s="4" t="str">
        <f t="shared" si="4"/>
        <v>H2</v>
      </c>
      <c r="D117" s="2">
        <v>116</v>
      </c>
      <c r="E117" s="4">
        <v>707</v>
      </c>
      <c r="F117" s="4">
        <f t="shared" si="5"/>
        <v>471.50005895341599</v>
      </c>
    </row>
    <row r="118" spans="1:6" x14ac:dyDescent="0.25">
      <c r="A118" s="4" t="s">
        <v>170</v>
      </c>
      <c r="B118" s="4">
        <f t="shared" si="3"/>
        <v>2012</v>
      </c>
      <c r="C118" s="4" t="str">
        <f t="shared" si="4"/>
        <v>H2</v>
      </c>
      <c r="D118" s="2">
        <v>117</v>
      </c>
      <c r="E118" s="4">
        <v>509</v>
      </c>
      <c r="F118" s="4">
        <f t="shared" si="5"/>
        <v>474.23189058245964</v>
      </c>
    </row>
    <row r="119" spans="1:6" x14ac:dyDescent="0.25">
      <c r="A119" s="4" t="s">
        <v>171</v>
      </c>
      <c r="B119" s="4">
        <f t="shared" si="3"/>
        <v>2012</v>
      </c>
      <c r="C119" s="4" t="str">
        <f t="shared" si="4"/>
        <v>H2</v>
      </c>
      <c r="D119" s="2">
        <v>118</v>
      </c>
      <c r="E119" s="4">
        <v>452</v>
      </c>
      <c r="F119" s="4">
        <f t="shared" si="5"/>
        <v>476.96372221150341</v>
      </c>
    </row>
    <row r="120" spans="1:6" x14ac:dyDescent="0.25">
      <c r="A120" s="4" t="s">
        <v>172</v>
      </c>
      <c r="B120" s="4">
        <f t="shared" si="3"/>
        <v>2012</v>
      </c>
      <c r="C120" s="4" t="str">
        <f t="shared" si="4"/>
        <v>H2</v>
      </c>
      <c r="D120" s="2">
        <v>119</v>
      </c>
      <c r="E120" s="4">
        <v>412</v>
      </c>
      <c r="F120" s="4">
        <f t="shared" si="5"/>
        <v>479.69555384054706</v>
      </c>
    </row>
    <row r="121" spans="1:6" x14ac:dyDescent="0.25">
      <c r="A121" s="4" t="s">
        <v>173</v>
      </c>
      <c r="B121" s="4">
        <f t="shared" si="3"/>
        <v>2012</v>
      </c>
      <c r="C121" s="4" t="str">
        <f t="shared" si="4"/>
        <v>H2</v>
      </c>
      <c r="D121" s="2">
        <v>120</v>
      </c>
      <c r="E121" s="4">
        <v>472</v>
      </c>
      <c r="F121" s="4">
        <f t="shared" si="5"/>
        <v>482.42738546959072</v>
      </c>
    </row>
    <row r="122" spans="1:6" x14ac:dyDescent="0.25">
      <c r="A122" s="4" t="s">
        <v>174</v>
      </c>
      <c r="B122" s="4">
        <f t="shared" si="3"/>
        <v>2013</v>
      </c>
      <c r="C122" s="4" t="str">
        <f t="shared" si="4"/>
        <v>H1</v>
      </c>
      <c r="D122" s="2">
        <v>121</v>
      </c>
      <c r="E122" s="4">
        <v>454</v>
      </c>
      <c r="F122" s="4">
        <f t="shared" si="5"/>
        <v>485.15921709863437</v>
      </c>
    </row>
    <row r="123" spans="1:6" x14ac:dyDescent="0.25">
      <c r="A123" s="4" t="s">
        <v>175</v>
      </c>
      <c r="B123" s="4">
        <f t="shared" si="3"/>
        <v>2013</v>
      </c>
      <c r="C123" s="4" t="str">
        <f t="shared" si="4"/>
        <v>H1</v>
      </c>
      <c r="D123" s="2">
        <v>122</v>
      </c>
      <c r="E123" s="4">
        <v>455</v>
      </c>
      <c r="F123" s="4">
        <f t="shared" si="5"/>
        <v>487.89104872767803</v>
      </c>
    </row>
    <row r="124" spans="1:6" x14ac:dyDescent="0.25">
      <c r="A124" s="4" t="s">
        <v>176</v>
      </c>
      <c r="B124" s="4">
        <f t="shared" si="3"/>
        <v>2013</v>
      </c>
      <c r="C124" s="4" t="str">
        <f t="shared" si="4"/>
        <v>H1</v>
      </c>
      <c r="D124" s="2">
        <v>123</v>
      </c>
      <c r="E124" s="4">
        <v>568</v>
      </c>
      <c r="F124" s="4">
        <f t="shared" si="5"/>
        <v>490.62288035672168</v>
      </c>
    </row>
    <row r="125" spans="1:6" x14ac:dyDescent="0.25">
      <c r="A125" s="4" t="s">
        <v>177</v>
      </c>
      <c r="B125" s="4">
        <f t="shared" si="3"/>
        <v>2013</v>
      </c>
      <c r="C125" s="4" t="str">
        <f t="shared" si="4"/>
        <v>H1</v>
      </c>
      <c r="D125" s="2">
        <v>124</v>
      </c>
      <c r="E125" s="4">
        <v>610</v>
      </c>
      <c r="F125" s="4">
        <f t="shared" si="5"/>
        <v>493.35471198576533</v>
      </c>
    </row>
    <row r="126" spans="1:6" x14ac:dyDescent="0.25">
      <c r="A126" s="4" t="s">
        <v>178</v>
      </c>
      <c r="B126" s="4">
        <f t="shared" si="3"/>
        <v>2013</v>
      </c>
      <c r="C126" s="4" t="str">
        <f t="shared" si="4"/>
        <v>H1</v>
      </c>
      <c r="D126" s="2">
        <v>125</v>
      </c>
      <c r="E126" s="4">
        <v>706</v>
      </c>
      <c r="F126" s="4">
        <f t="shared" si="5"/>
        <v>496.08654361480899</v>
      </c>
    </row>
    <row r="127" spans="1:6" x14ac:dyDescent="0.25">
      <c r="A127" s="4" t="s">
        <v>179</v>
      </c>
      <c r="B127" s="4">
        <f t="shared" si="3"/>
        <v>2013</v>
      </c>
      <c r="C127" s="4" t="str">
        <f t="shared" si="4"/>
        <v>H1</v>
      </c>
      <c r="D127" s="2">
        <v>126</v>
      </c>
      <c r="E127" s="4">
        <v>661</v>
      </c>
      <c r="F127" s="4">
        <f t="shared" si="5"/>
        <v>498.81837524385276</v>
      </c>
    </row>
    <row r="128" spans="1:6" x14ac:dyDescent="0.25">
      <c r="A128" s="4" t="s">
        <v>180</v>
      </c>
      <c r="B128" s="4">
        <f t="shared" si="3"/>
        <v>2013</v>
      </c>
      <c r="C128" s="4" t="str">
        <f t="shared" si="4"/>
        <v>H2</v>
      </c>
      <c r="D128" s="2">
        <v>127</v>
      </c>
      <c r="E128" s="4">
        <v>767</v>
      </c>
      <c r="F128" s="4">
        <f t="shared" si="5"/>
        <v>501.55020687289641</v>
      </c>
    </row>
    <row r="129" spans="1:6" x14ac:dyDescent="0.25">
      <c r="A129" s="4" t="s">
        <v>181</v>
      </c>
      <c r="B129" s="4">
        <f t="shared" si="3"/>
        <v>2013</v>
      </c>
      <c r="C129" s="4" t="str">
        <f t="shared" si="4"/>
        <v>H2</v>
      </c>
      <c r="D129" s="2">
        <v>128</v>
      </c>
      <c r="E129" s="4">
        <v>783</v>
      </c>
      <c r="F129" s="4">
        <f t="shared" si="5"/>
        <v>504.28203850194006</v>
      </c>
    </row>
    <row r="130" spans="1:6" x14ac:dyDescent="0.25">
      <c r="A130" s="4" t="s">
        <v>182</v>
      </c>
      <c r="B130" s="4">
        <f t="shared" si="3"/>
        <v>2013</v>
      </c>
      <c r="C130" s="4" t="str">
        <f t="shared" si="4"/>
        <v>H2</v>
      </c>
      <c r="D130" s="2">
        <v>129</v>
      </c>
      <c r="E130" s="4">
        <v>583</v>
      </c>
      <c r="F130" s="4">
        <f t="shared" si="5"/>
        <v>507.01387013098372</v>
      </c>
    </row>
    <row r="131" spans="1:6" x14ac:dyDescent="0.25">
      <c r="A131" s="4" t="s">
        <v>183</v>
      </c>
      <c r="B131" s="4">
        <f t="shared" ref="B131:B145" si="6">LEFT(A131,4)*1</f>
        <v>2013</v>
      </c>
      <c r="C131" s="4" t="str">
        <f t="shared" ref="C131:C145" si="7">IF(RIGHT(A131,2)*1&lt;=6,"H1","H2")</f>
        <v>H2</v>
      </c>
      <c r="D131" s="2">
        <v>130</v>
      </c>
      <c r="E131" s="4">
        <v>513</v>
      </c>
      <c r="F131" s="4">
        <f t="shared" ref="F131:F145" si="8">$K$17+$K$18*D131</f>
        <v>509.74570176002737</v>
      </c>
    </row>
    <row r="132" spans="1:6" x14ac:dyDescent="0.25">
      <c r="A132" s="4" t="s">
        <v>184</v>
      </c>
      <c r="B132" s="4">
        <f t="shared" si="6"/>
        <v>2013</v>
      </c>
      <c r="C132" s="4" t="str">
        <f t="shared" si="7"/>
        <v>H2</v>
      </c>
      <c r="D132" s="2">
        <v>131</v>
      </c>
      <c r="E132" s="4">
        <v>481</v>
      </c>
      <c r="F132" s="4">
        <f t="shared" si="8"/>
        <v>512.47753338907103</v>
      </c>
    </row>
    <row r="133" spans="1:6" x14ac:dyDescent="0.25">
      <c r="A133" s="4" t="s">
        <v>185</v>
      </c>
      <c r="B133" s="4">
        <f t="shared" si="6"/>
        <v>2013</v>
      </c>
      <c r="C133" s="4" t="str">
        <f t="shared" si="7"/>
        <v>H2</v>
      </c>
      <c r="D133" s="2">
        <v>132</v>
      </c>
      <c r="E133" s="4">
        <v>567</v>
      </c>
      <c r="F133" s="4">
        <f t="shared" si="8"/>
        <v>515.20936501811468</v>
      </c>
    </row>
    <row r="134" spans="1:6" x14ac:dyDescent="0.25">
      <c r="A134" s="4" t="s">
        <v>186</v>
      </c>
      <c r="B134" s="4">
        <f t="shared" si="6"/>
        <v>2014</v>
      </c>
      <c r="C134" s="4" t="str">
        <f t="shared" si="7"/>
        <v>H1</v>
      </c>
      <c r="D134" s="2">
        <v>133</v>
      </c>
      <c r="E134" s="4">
        <v>525</v>
      </c>
      <c r="F134" s="4">
        <f t="shared" si="8"/>
        <v>517.94119664715834</v>
      </c>
    </row>
    <row r="135" spans="1:6" x14ac:dyDescent="0.25">
      <c r="A135" s="4" t="s">
        <v>187</v>
      </c>
      <c r="B135" s="4">
        <f t="shared" si="6"/>
        <v>2014</v>
      </c>
      <c r="C135" s="4" t="str">
        <f t="shared" si="7"/>
        <v>H1</v>
      </c>
      <c r="D135" s="2">
        <v>134</v>
      </c>
      <c r="E135" s="4">
        <v>520</v>
      </c>
      <c r="F135" s="4">
        <f t="shared" si="8"/>
        <v>520.67302827620199</v>
      </c>
    </row>
    <row r="136" spans="1:6" x14ac:dyDescent="0.25">
      <c r="A136" s="4" t="s">
        <v>188</v>
      </c>
      <c r="B136" s="4">
        <f t="shared" si="6"/>
        <v>2014</v>
      </c>
      <c r="C136" s="4" t="str">
        <f t="shared" si="7"/>
        <v>H1</v>
      </c>
      <c r="D136" s="2">
        <v>135</v>
      </c>
      <c r="E136" s="4">
        <v>587</v>
      </c>
      <c r="F136" s="4">
        <f t="shared" si="8"/>
        <v>523.40485990524576</v>
      </c>
    </row>
    <row r="137" spans="1:6" x14ac:dyDescent="0.25">
      <c r="A137" s="4" t="s">
        <v>189</v>
      </c>
      <c r="B137" s="4">
        <f t="shared" si="6"/>
        <v>2014</v>
      </c>
      <c r="C137" s="4" t="str">
        <f t="shared" si="7"/>
        <v>H1</v>
      </c>
      <c r="D137" s="2">
        <v>136</v>
      </c>
      <c r="E137" s="4">
        <v>710</v>
      </c>
      <c r="F137" s="4">
        <f t="shared" si="8"/>
        <v>526.13669153428941</v>
      </c>
    </row>
    <row r="138" spans="1:6" x14ac:dyDescent="0.25">
      <c r="A138" s="4" t="s">
        <v>190</v>
      </c>
      <c r="B138" s="4">
        <f t="shared" si="6"/>
        <v>2014</v>
      </c>
      <c r="C138" s="4" t="str">
        <f t="shared" si="7"/>
        <v>H1</v>
      </c>
      <c r="D138" s="2">
        <v>137</v>
      </c>
      <c r="E138" s="4">
        <v>793</v>
      </c>
      <c r="F138" s="4">
        <f t="shared" si="8"/>
        <v>528.86852316333307</v>
      </c>
    </row>
    <row r="139" spans="1:6" x14ac:dyDescent="0.25">
      <c r="A139" s="4" t="s">
        <v>191</v>
      </c>
      <c r="B139" s="4">
        <f t="shared" si="6"/>
        <v>2014</v>
      </c>
      <c r="C139" s="4" t="str">
        <f t="shared" si="7"/>
        <v>H1</v>
      </c>
      <c r="D139" s="2">
        <v>138</v>
      </c>
      <c r="E139" s="4">
        <v>749</v>
      </c>
      <c r="F139" s="4">
        <f t="shared" si="8"/>
        <v>531.60035479237672</v>
      </c>
    </row>
    <row r="140" spans="1:6" x14ac:dyDescent="0.25">
      <c r="A140" s="4" t="s">
        <v>192</v>
      </c>
      <c r="B140" s="4">
        <f t="shared" si="6"/>
        <v>2014</v>
      </c>
      <c r="C140" s="4" t="str">
        <f t="shared" si="7"/>
        <v>H2</v>
      </c>
      <c r="D140" s="2">
        <v>139</v>
      </c>
      <c r="E140" s="4">
        <v>871</v>
      </c>
      <c r="F140" s="4">
        <f t="shared" si="8"/>
        <v>534.33218642142037</v>
      </c>
    </row>
    <row r="141" spans="1:6" x14ac:dyDescent="0.25">
      <c r="A141" s="4" t="s">
        <v>193</v>
      </c>
      <c r="B141" s="4">
        <f t="shared" si="6"/>
        <v>2014</v>
      </c>
      <c r="C141" s="4" t="str">
        <f t="shared" si="7"/>
        <v>H2</v>
      </c>
      <c r="D141" s="2">
        <v>140</v>
      </c>
      <c r="E141" s="4">
        <v>848</v>
      </c>
      <c r="F141" s="4">
        <f t="shared" si="8"/>
        <v>537.06401805046403</v>
      </c>
    </row>
    <row r="142" spans="1:6" x14ac:dyDescent="0.25">
      <c r="A142" s="4" t="s">
        <v>194</v>
      </c>
      <c r="B142" s="4">
        <f t="shared" si="6"/>
        <v>2014</v>
      </c>
      <c r="C142" s="4" t="str">
        <f t="shared" si="7"/>
        <v>H2</v>
      </c>
      <c r="D142" s="2">
        <v>141</v>
      </c>
      <c r="E142" s="4">
        <v>640</v>
      </c>
      <c r="F142" s="4">
        <f t="shared" si="8"/>
        <v>539.79584967950768</v>
      </c>
    </row>
    <row r="143" spans="1:6" x14ac:dyDescent="0.25">
      <c r="A143" s="4" t="s">
        <v>195</v>
      </c>
      <c r="B143" s="4">
        <f t="shared" si="6"/>
        <v>2014</v>
      </c>
      <c r="C143" s="4" t="str">
        <f t="shared" si="7"/>
        <v>H2</v>
      </c>
      <c r="D143" s="2">
        <v>142</v>
      </c>
      <c r="E143" s="4">
        <v>581</v>
      </c>
      <c r="F143" s="4">
        <f t="shared" si="8"/>
        <v>542.52768130855134</v>
      </c>
    </row>
    <row r="144" spans="1:6" x14ac:dyDescent="0.25">
      <c r="A144" s="4" t="s">
        <v>196</v>
      </c>
      <c r="B144" s="4">
        <f t="shared" si="6"/>
        <v>2014</v>
      </c>
      <c r="C144" s="4" t="str">
        <f t="shared" si="7"/>
        <v>H2</v>
      </c>
      <c r="D144" s="2">
        <v>143</v>
      </c>
      <c r="E144" s="4">
        <v>519</v>
      </c>
      <c r="F144" s="4">
        <f t="shared" si="8"/>
        <v>545.2595129375951</v>
      </c>
    </row>
    <row r="145" spans="1:6" x14ac:dyDescent="0.25">
      <c r="A145" s="4" t="s">
        <v>197</v>
      </c>
      <c r="B145" s="4">
        <f t="shared" si="6"/>
        <v>2014</v>
      </c>
      <c r="C145" s="4" t="str">
        <f t="shared" si="7"/>
        <v>H2</v>
      </c>
      <c r="D145" s="2">
        <v>144</v>
      </c>
      <c r="E145" s="4">
        <v>605</v>
      </c>
      <c r="F145" s="4">
        <f t="shared" si="8"/>
        <v>547.99134456663876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y r j Y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K u N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r j Y U k b q k e d Z A Q A A L A I A A B M A H A B G b 3 J t d W x h c y 9 T Z W N 0 a W 9 u M S 5 t I K I Y A C i g F A A A A A A A A A A A A A A A A A A A A A A A A A A A A G 2 Q T 2 v C Q B D F 7 0 K + w 7 B e F G J A a X u o 5 F B i / 1 E q r U k P x f S w J q N u u 9 m R 3 Y 0 g 4 n f v p N p a w b 3 M 7 s z j 7 W + e w 8 I r M p D u a 3 8 Y t I K W W 0 q L J b R F Z m X h y f Z S q d E J i E G j D 1 r A J 6 X a F s i d x K 2 j E R V 1 h c Z 3 7 p T G K C H j + e E 6 I r n O 3 x x a l 6 e y t n K 2 h K e 6 k j Y f o f v y t M r v l Z / g i v J M V c g A V q G D C W r p + e 8 5 O z m Q p o Q X S 5 8 M 5 0 5 k v 8 3 e L S s 8 A Z f 8 A A s / s P k J e l S 4 t e i G 0 x F q V S m P N h a h C C E h X V f G x Y O Q D Q o q l V n E / c E l P 1 9 r 8 p j 6 j c b 4 e I 3 G Z P C j G + 4 T a A u G q K i B f U B Z 8 p p N Q J m c s f A w O f Q 7 + 7 B C m B 7 6 N 1 q n h d T S u t j b + r 9 l s p R m w Y 7 Z Z o V H O 9 7 F u D n Z a g / c D F 3 n z P / h d i u e O f 1 l 7 x 2 l 5 Q U 9 K 6 H k Q H c h b M W 4 r m Z o g e b w F x X p k m W P x l 9 d R I 3 t b t c N W s q c x R l + A 1 B L A Q I t A B Q A A g A I A M q 4 2 F K l F O k U o w A A A P U A A A A S A A A A A A A A A A A A A A A A A A A A A A B D b 2 5 m a W c v U G F j a 2 F n Z S 5 4 b W x Q S w E C L Q A U A A I A C A D K u N h S D 8 r p q 6 Q A A A D p A A A A E w A A A A A A A A A A A A A A A A D v A A A A W 0 N v b n R l b n R f V H l w Z X N d L n h t b F B L A Q I t A B Q A A g A I A M q 4 2 F J G 6 p H n W Q E A A C w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J A A A A A A A A M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N 0 b 3 I t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R U M T c 6 M z E 6 M T U u N T A 1 M j g w O V o i I C 8 + P E V u d H J 5 I F R 5 c G U 9 I k Z p b G x D b 2 x 1 b W 5 U e X B l c y I g V m F s d W U 9 I n N D U U 0 9 I i A v P j x F b n R y e S B U e X B l P S J G a W x s Q 2 9 s d W 1 u T m F t Z X M i I F Z h b H V l P S J z W y Z x d W 9 0 O 0 1 v b n R o L V l l Y X I m c X V v d D s s J n F 1 b 3 Q 7 T n V t Y m V y I G 9 m I F R y Y W N 0 b 3 I g U 2 9 s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N 0 b 3 I t U 2 F s Z X M v Q X V 0 b 1 J l b W 9 2 Z W R D b 2 x 1 b W 5 z M S 5 7 T W 9 u d G g t W W V h c i w w f S Z x d W 9 0 O y w m c X V v d D t T Z W N 0 a W 9 u M S 9 U c m F j d G 9 y L V N h b G V z L 0 F 1 d G 9 S Z W 1 v d m V k Q 2 9 s d W 1 u c z E u e 0 5 1 b W J l c i B v Z i B U c m F j d G 9 y I F N v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Y 3 R v c i 1 T Y W x l c y 9 B d X R v U m V t b 3 Z l Z E N v b H V t b n M x L n t N b 2 5 0 a C 1 Z Z W F y L D B 9 J n F 1 b 3 Q 7 L C Z x d W 9 0 O 1 N l Y 3 R p b 2 4 x L 1 R y Y W N 0 b 3 I t U 2 F s Z X M v Q X V 0 b 1 J l b W 9 2 Z W R D b 2 x 1 b W 5 z M S 5 7 T n V t Y m V y I G 9 m I F R y Y W N 0 b 3 I g U 2 9 s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Y 3 R v c i 1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d G 9 y L V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0 b 3 I t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i I w 7 t k 7 k 6 V 2 7 u 6 c X f Y K w A A A A A C A A A A A A A Q Z g A A A A E A A C A A A A D a S C W 4 c L N d O Y X k f I 9 F K T e b A b M P l 9 P q 9 Z A 2 o c o D + g Y r Q A A A A A A O g A A A A A I A A C A A A A A D i V 4 y l Z K s x v 4 K Q t y f V k q Q E Q + s a l P d 5 R L N U e p x X 4 j o M 1 A A A A B g T 1 3 f R B 8 u d 1 y Q S A i I G R s c Y 5 1 z I b 9 b u o n 8 N n f S 0 y 2 y + 6 D y x a 6 d b V W k b l + g R X D S 2 3 9 e 5 S X U 3 z 1 U 6 d W D H 6 H 5 K i n F z 0 f A y X 0 D Q L z 6 B B M O 4 P 6 B 3 k A A A A A A 2 K U U J K m i S 5 W Q n c d p Q P T 8 U 5 x X 1 P E D X 6 B A V N M Z m 8 z N 2 O 3 6 W n l c k x s k 4 N v C O I i y p f Q w i r n x O E z B F 4 K p O g n X B j R S < / D a t a M a s h u p > 
</file>

<file path=customXml/itemProps1.xml><?xml version="1.0" encoding="utf-8"?>
<ds:datastoreItem xmlns:ds="http://schemas.openxmlformats.org/officeDocument/2006/customXml" ds:itemID="{298D5640-C025-4B8B-9EB9-8B1C38EA5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Tractor Sales_dataset</vt:lpstr>
      <vt:lpstr>Exponential Smoothing</vt:lpstr>
      <vt:lpstr>Level Estimations -Double Expo</vt:lpstr>
      <vt:lpstr>Double Exponential Smoothing</vt:lpstr>
      <vt:lpstr>Holt Winter's Exponential</vt:lpstr>
      <vt:lpstr>Seasonality factor Calculations</vt:lpstr>
      <vt:lpstr>Data Processing - Seasonali_V2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Kumar</cp:lastModifiedBy>
  <dcterms:created xsi:type="dcterms:W3CDTF">2020-07-10T05:07:38Z</dcterms:created>
  <dcterms:modified xsi:type="dcterms:W3CDTF">2021-06-27T21:46:26Z</dcterms:modified>
</cp:coreProperties>
</file>