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5"/>
  </bookViews>
  <sheets>
    <sheet name="Lookups" sheetId="2" r:id="rId1"/>
    <sheet name="Master Data Form-ToBeReformed" sheetId="4" r:id="rId2"/>
    <sheet name="Fields Superset" sheetId="1" r:id="rId3"/>
    <sheet name="Canada_Fields" sheetId="5" r:id="rId4"/>
    <sheet name="Australia_Fields" sheetId="7" r:id="rId5"/>
    <sheet name="NewZealand_Fields" sheetId="8" r:id="rId6"/>
  </sheets>
  <definedNames>
    <definedName name="_xlnm._FilterDatabase" localSheetId="2" hidden="1">'Fields Superset'!$B$1:$O$149</definedName>
    <definedName name="Control_Type">Lookups!$A$2:$A$7</definedName>
  </definedNames>
  <calcPr calcId="124519"/>
</workbook>
</file>

<file path=xl/calcChain.xml><?xml version="1.0" encoding="utf-8"?>
<calcChain xmlns="http://schemas.openxmlformats.org/spreadsheetml/2006/main">
  <c r="M305" i="1"/>
  <c r="F305"/>
  <c r="B305"/>
  <c r="F304"/>
  <c r="B304"/>
  <c r="B189" i="7"/>
  <c r="B190" s="1"/>
  <c r="B191" s="1"/>
  <c r="B192" s="1"/>
  <c r="B193" s="1"/>
  <c r="B194" s="1"/>
  <c r="B195" s="1"/>
  <c r="B188"/>
  <c r="B187"/>
  <c r="B186"/>
  <c r="B185"/>
  <c r="B184"/>
  <c r="B183"/>
  <c r="B303" i="1"/>
  <c r="F303"/>
  <c r="M303"/>
  <c r="B302"/>
  <c r="F302"/>
  <c r="M302"/>
  <c r="M301"/>
  <c r="M300"/>
  <c r="M299"/>
  <c r="B301"/>
  <c r="B300"/>
  <c r="F301"/>
  <c r="F300"/>
  <c r="F299"/>
  <c r="B299"/>
  <c r="M298"/>
  <c r="F298"/>
  <c r="B298"/>
  <c r="M297"/>
  <c r="F297"/>
  <c r="B297"/>
  <c r="M296"/>
  <c r="F296"/>
  <c r="B296"/>
  <c r="M295"/>
  <c r="F295"/>
  <c r="B295"/>
  <c r="P294"/>
  <c r="M294"/>
  <c r="M293"/>
  <c r="F294"/>
  <c r="B294"/>
  <c r="M274"/>
  <c r="M273"/>
  <c r="F293"/>
  <c r="B293"/>
  <c r="F292"/>
  <c r="B292"/>
  <c r="M291"/>
  <c r="F291"/>
  <c r="B291"/>
  <c r="M290"/>
  <c r="F290"/>
  <c r="F289"/>
  <c r="B289"/>
  <c r="B290" s="1"/>
  <c r="F288"/>
  <c r="B288"/>
  <c r="F287"/>
  <c r="F286"/>
  <c r="B286"/>
  <c r="B287" s="1"/>
  <c r="F285"/>
  <c r="B285"/>
  <c r="M287" s="1"/>
  <c r="M284"/>
  <c r="F284"/>
  <c r="B284"/>
  <c r="F283"/>
  <c r="B283"/>
  <c r="F282"/>
  <c r="B282"/>
  <c r="F281"/>
  <c r="B281"/>
  <c r="F280"/>
  <c r="B280"/>
  <c r="F279"/>
  <c r="B279"/>
  <c r="B278"/>
  <c r="F278"/>
  <c r="B277"/>
  <c r="F277"/>
  <c r="B276"/>
  <c r="F276"/>
  <c r="F275"/>
  <c r="B275"/>
  <c r="F274"/>
  <c r="B274"/>
  <c r="F273"/>
  <c r="B273"/>
  <c r="F272"/>
  <c r="B272"/>
  <c r="M271"/>
  <c r="F271"/>
  <c r="B271"/>
  <c r="B270"/>
  <c r="F270"/>
  <c r="B269"/>
  <c r="F269"/>
  <c r="F268"/>
  <c r="B268"/>
  <c r="M267"/>
  <c r="F267"/>
  <c r="B267"/>
  <c r="F266"/>
  <c r="B266"/>
  <c r="F265"/>
  <c r="B265"/>
  <c r="F264"/>
  <c r="F263"/>
  <c r="F262"/>
  <c r="F261"/>
  <c r="F260"/>
  <c r="F259"/>
  <c r="F258"/>
  <c r="B258"/>
  <c r="B259" s="1"/>
  <c r="B260" s="1"/>
  <c r="B261" s="1"/>
  <c r="B262" s="1"/>
  <c r="B263" s="1"/>
  <c r="F257"/>
  <c r="F256"/>
  <c r="F255"/>
  <c r="F254"/>
  <c r="F253"/>
  <c r="F252"/>
  <c r="F251"/>
  <c r="B251"/>
  <c r="B252" s="1"/>
  <c r="B253" s="1"/>
  <c r="B254" s="1"/>
  <c r="B255" s="1"/>
  <c r="B256" s="1"/>
  <c r="F250"/>
  <c r="F249"/>
  <c r="B249"/>
  <c r="B250" s="1"/>
  <c r="F248"/>
  <c r="B248"/>
  <c r="F247"/>
  <c r="B247"/>
  <c r="F246"/>
  <c r="B246"/>
  <c r="F245"/>
  <c r="F244"/>
  <c r="B245"/>
  <c r="B244"/>
  <c r="M243"/>
  <c r="F243"/>
  <c r="B243"/>
  <c r="B242"/>
  <c r="F242"/>
  <c r="M242"/>
  <c r="B241"/>
  <c r="F241"/>
  <c r="M241"/>
  <c r="B240"/>
  <c r="F240"/>
  <c r="M240"/>
  <c r="M239"/>
  <c r="M238"/>
  <c r="M237"/>
  <c r="F239"/>
  <c r="B239"/>
  <c r="F238"/>
  <c r="B238"/>
  <c r="F237"/>
  <c r="B237"/>
  <c r="F236"/>
  <c r="B236"/>
  <c r="F235"/>
  <c r="F234"/>
  <c r="F233"/>
  <c r="B233"/>
  <c r="B234" s="1"/>
  <c r="B235" s="1"/>
  <c r="F232"/>
  <c r="B232"/>
  <c r="F231"/>
  <c r="B231"/>
  <c r="F230"/>
  <c r="B230"/>
  <c r="F229"/>
  <c r="B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8"/>
  <c r="F209"/>
  <c r="F207"/>
  <c r="F206"/>
  <c r="F205"/>
  <c r="A8" i="4"/>
  <c r="F200" i="1"/>
  <c r="F204"/>
  <c r="F203"/>
  <c r="F202"/>
  <c r="F201"/>
  <c r="F199"/>
  <c r="F198"/>
  <c r="F197"/>
  <c r="F196"/>
  <c r="F195"/>
  <c r="F194"/>
  <c r="F193"/>
  <c r="F192"/>
  <c r="F191"/>
  <c r="F152"/>
  <c r="F151"/>
  <c r="F150"/>
  <c r="F190"/>
  <c r="F189"/>
  <c r="F188"/>
  <c r="F187"/>
  <c r="F172"/>
  <c r="F171"/>
  <c r="F170"/>
  <c r="F169"/>
  <c r="F168"/>
  <c r="F166"/>
  <c r="F165"/>
  <c r="F164"/>
  <c r="F163"/>
  <c r="F162"/>
  <c r="F161"/>
  <c r="F160"/>
  <c r="F159"/>
  <c r="F158"/>
  <c r="F149" i="7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5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M10"/>
  <c r="M9"/>
  <c r="M8"/>
  <c r="M7"/>
  <c r="M6"/>
  <c r="M5"/>
  <c r="M4"/>
  <c r="F157" i="1"/>
  <c r="B6" i="5"/>
  <c r="E19" i="4"/>
  <c r="E18"/>
  <c r="F27" i="1"/>
  <c r="M8"/>
  <c r="M10"/>
  <c r="M9"/>
  <c r="M7"/>
  <c r="M6"/>
  <c r="M5"/>
  <c r="M4"/>
  <c r="F186"/>
  <c r="F185"/>
  <c r="F184"/>
  <c r="F183"/>
  <c r="F182"/>
  <c r="F181"/>
  <c r="F180"/>
  <c r="F179"/>
  <c r="F178"/>
  <c r="F177"/>
  <c r="F176"/>
  <c r="F175"/>
  <c r="F174"/>
  <c r="F173"/>
  <c r="F167"/>
  <c r="F155"/>
  <c r="F156"/>
  <c r="F154"/>
  <c r="F14" i="5"/>
  <c r="F153" i="1"/>
  <c r="F13" i="5"/>
  <c r="F149" i="1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E38" i="4"/>
  <c r="E37"/>
  <c r="E36"/>
  <c r="F67" i="1"/>
  <c r="F66"/>
  <c r="E35" i="4"/>
  <c r="F65" i="1"/>
  <c r="F64"/>
  <c r="F63"/>
  <c r="E34" i="4"/>
  <c r="E33"/>
  <c r="E32"/>
  <c r="E31"/>
  <c r="E30"/>
  <c r="E29"/>
  <c r="E28"/>
  <c r="E27"/>
  <c r="E26"/>
  <c r="E25"/>
  <c r="E24"/>
  <c r="E23"/>
  <c r="E22"/>
  <c r="E21"/>
  <c r="E20"/>
  <c r="F62" i="1"/>
  <c r="F61"/>
  <c r="F60"/>
  <c r="F59"/>
  <c r="F58"/>
  <c r="F54"/>
  <c r="F57"/>
  <c r="F56"/>
  <c r="F55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E17" i="4"/>
  <c r="F28" i="1"/>
  <c r="F26"/>
  <c r="E16" i="4"/>
  <c r="E15"/>
  <c r="E14"/>
  <c r="E13"/>
  <c r="F25" i="1"/>
  <c r="F24"/>
  <c r="F23"/>
  <c r="F22"/>
  <c r="A4" i="4"/>
  <c r="A5" s="1"/>
  <c r="A6" s="1"/>
  <c r="A7" s="1"/>
  <c r="A9" s="1"/>
  <c r="A10" s="1"/>
  <c r="A11" s="1"/>
  <c r="A12" s="1"/>
  <c r="A13" s="1"/>
  <c r="A14" s="1"/>
  <c r="A15" s="1"/>
  <c r="A16" s="1"/>
  <c r="A17" s="1"/>
  <c r="L19" s="1"/>
  <c r="A3"/>
  <c r="E12"/>
  <c r="E11"/>
  <c r="E10"/>
  <c r="E9"/>
  <c r="E6"/>
  <c r="F21" i="1"/>
  <c r="F20"/>
  <c r="F19"/>
  <c r="F18"/>
  <c r="F17"/>
  <c r="F15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M27" s="1"/>
  <c r="B264" l="1"/>
  <c r="M264"/>
  <c r="B257"/>
  <c r="M257"/>
  <c r="M250"/>
  <c r="M173"/>
  <c r="M175"/>
  <c r="M174"/>
  <c r="L18" i="4"/>
  <c r="M27" i="7"/>
  <c r="B27"/>
  <c r="B28" s="1"/>
  <c r="B29" s="1"/>
  <c r="B30" s="1"/>
  <c r="M28"/>
  <c r="B27" i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M28"/>
  <c r="A18" i="4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1" i="1" l="1"/>
  <c r="B52" s="1"/>
  <c r="B53" s="1"/>
  <c r="M201"/>
  <c r="M200"/>
  <c r="B31" i="7"/>
  <c r="B32" s="1"/>
  <c r="B33" s="1"/>
  <c r="B34" s="1"/>
  <c r="B35" s="1"/>
  <c r="M31"/>
  <c r="M43" i="1"/>
  <c r="M46"/>
  <c r="M36"/>
  <c r="M37"/>
  <c r="M40"/>
  <c r="M42"/>
  <c r="M41"/>
  <c r="M39"/>
  <c r="M31"/>
  <c r="B54" l="1"/>
  <c r="B55" s="1"/>
  <c r="B56" s="1"/>
  <c r="B57" s="1"/>
  <c r="B58" s="1"/>
  <c r="B59" s="1"/>
  <c r="B60" s="1"/>
  <c r="B61" s="1"/>
  <c r="B62" s="1"/>
  <c r="B63" s="1"/>
  <c r="M192"/>
  <c r="M193"/>
  <c r="M36" i="7"/>
  <c r="M37"/>
  <c r="B36"/>
  <c r="B37" s="1"/>
  <c r="B38" s="1"/>
  <c r="B64" i="1" l="1"/>
  <c r="B65" s="1"/>
  <c r="B66" s="1"/>
  <c r="B67" s="1"/>
  <c r="B68" s="1"/>
  <c r="M65"/>
  <c r="M64"/>
  <c r="M67"/>
  <c r="M66"/>
  <c r="M40" i="7"/>
  <c r="M43"/>
  <c r="M39"/>
  <c r="M41"/>
  <c r="B39"/>
  <c r="B40" s="1"/>
  <c r="B41" s="1"/>
  <c r="B42" s="1"/>
  <c r="B43" s="1"/>
  <c r="B44" s="1"/>
  <c r="B45" s="1"/>
  <c r="M42"/>
  <c r="B69" i="1" l="1"/>
  <c r="B70" s="1"/>
  <c r="M69"/>
  <c r="M46" i="7"/>
  <c r="B46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71" i="1" l="1"/>
  <c r="B72" s="1"/>
  <c r="B73" s="1"/>
  <c r="M71"/>
  <c r="M65" i="7"/>
  <c r="M64"/>
  <c r="M67"/>
  <c r="M66"/>
  <c r="B64"/>
  <c r="B65" s="1"/>
  <c r="B66" s="1"/>
  <c r="B67" s="1"/>
  <c r="B68" s="1"/>
  <c r="B74" i="1" l="1"/>
  <c r="B75" s="1"/>
  <c r="M74"/>
  <c r="B69" i="7"/>
  <c r="B70" s="1"/>
  <c r="M69"/>
  <c r="B76" i="1" l="1"/>
  <c r="B77" s="1"/>
  <c r="B78" s="1"/>
  <c r="M76"/>
  <c r="M71" i="7"/>
  <c r="B71"/>
  <c r="B72" s="1"/>
  <c r="B73" s="1"/>
  <c r="B79" i="1" l="1"/>
  <c r="B80" s="1"/>
  <c r="B81" s="1"/>
  <c r="B82" s="1"/>
  <c r="M81"/>
  <c r="M79"/>
  <c r="M80"/>
  <c r="B74" i="7"/>
  <c r="B75" s="1"/>
  <c r="M74"/>
  <c r="B83" i="1" l="1"/>
  <c r="B84" s="1"/>
  <c r="M83"/>
  <c r="B76" i="7"/>
  <c r="B77" s="1"/>
  <c r="B78" s="1"/>
  <c r="M76"/>
  <c r="B85" i="1" l="1"/>
  <c r="B86" s="1"/>
  <c r="M85"/>
  <c r="M81" i="7"/>
  <c r="B79"/>
  <c r="B80" s="1"/>
  <c r="B81" s="1"/>
  <c r="B82" s="1"/>
  <c r="M79"/>
  <c r="M80"/>
  <c r="B87" i="1" l="1"/>
  <c r="B88" s="1"/>
  <c r="M87"/>
  <c r="B83" i="7"/>
  <c r="B84" s="1"/>
  <c r="M83"/>
  <c r="B89" i="1" l="1"/>
  <c r="B90" s="1"/>
  <c r="M89"/>
  <c r="B85" i="7"/>
  <c r="B86" s="1"/>
  <c r="M85"/>
  <c r="B91" i="1" l="1"/>
  <c r="B92" s="1"/>
  <c r="M91"/>
  <c r="B87" i="7"/>
  <c r="B88" s="1"/>
  <c r="M87"/>
  <c r="B93" i="1" l="1"/>
  <c r="B94" s="1"/>
  <c r="M93"/>
  <c r="M89" i="7"/>
  <c r="B89"/>
  <c r="B90" s="1"/>
  <c r="B95" i="1" l="1"/>
  <c r="B96" s="1"/>
  <c r="M95"/>
  <c r="B91" i="7"/>
  <c r="B92" s="1"/>
  <c r="M91"/>
  <c r="B97" i="1" l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93" i="7"/>
  <c r="B94" s="1"/>
  <c r="M93"/>
  <c r="B115" i="1" l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M121"/>
  <c r="M123"/>
  <c r="M117"/>
  <c r="M122"/>
  <c r="M119"/>
  <c r="M115"/>
  <c r="M127"/>
  <c r="M124"/>
  <c r="M125"/>
  <c r="M126"/>
  <c r="M116"/>
  <c r="M118"/>
  <c r="M128"/>
  <c r="M120"/>
  <c r="M113"/>
  <c r="B95" i="7"/>
  <c r="B96" s="1"/>
  <c r="M95"/>
  <c r="B131" i="1" l="1"/>
  <c r="B132" s="1"/>
  <c r="B133" s="1"/>
  <c r="M131"/>
  <c r="B97" i="7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34" i="1" l="1"/>
  <c r="B135" s="1"/>
  <c r="M113" i="7"/>
  <c r="M125"/>
  <c r="M121"/>
  <c r="B115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M128"/>
  <c r="M124"/>
  <c r="M120"/>
  <c r="M116"/>
  <c r="M126"/>
  <c r="M122"/>
  <c r="M118"/>
  <c r="M117"/>
  <c r="M127"/>
  <c r="M123"/>
  <c r="M119"/>
  <c r="M115"/>
  <c r="B136" i="1" l="1"/>
  <c r="M142"/>
  <c r="M141"/>
  <c r="M147"/>
  <c r="M145"/>
  <c r="M138"/>
  <c r="M140"/>
  <c r="M139"/>
  <c r="M146"/>
  <c r="M144"/>
  <c r="M143"/>
  <c r="M136"/>
  <c r="M134"/>
  <c r="M131" i="7"/>
  <c r="B131"/>
  <c r="B132" s="1"/>
  <c r="B133" s="1"/>
  <c r="B137" i="1" l="1"/>
  <c r="B138" s="1"/>
  <c r="B139" s="1"/>
  <c r="B140" s="1"/>
  <c r="B141" s="1"/>
  <c r="B142" s="1"/>
  <c r="B143" s="1"/>
  <c r="B144" s="1"/>
  <c r="B145" s="1"/>
  <c r="B146" s="1"/>
  <c r="B147" s="1"/>
  <c r="M137"/>
  <c r="B134" i="7"/>
  <c r="B135" s="1"/>
  <c r="B148" i="1" l="1"/>
  <c r="B149" s="1"/>
  <c r="B150" s="1"/>
  <c r="B151" s="1"/>
  <c r="B152" s="1"/>
  <c r="B153" s="1"/>
  <c r="B154" s="1"/>
  <c r="B155" s="1"/>
  <c r="B156" s="1"/>
  <c r="M148"/>
  <c r="M134" i="7"/>
  <c r="M144"/>
  <c r="M140"/>
  <c r="M136"/>
  <c r="M147"/>
  <c r="M143"/>
  <c r="M139"/>
  <c r="M145"/>
  <c r="M146"/>
  <c r="M142"/>
  <c r="M138"/>
  <c r="B136"/>
  <c r="M141"/>
  <c r="M165" i="1" l="1"/>
  <c r="M158"/>
  <c r="M164"/>
  <c r="M161"/>
  <c r="M166"/>
  <c r="B157"/>
  <c r="B158" s="1"/>
  <c r="B159" s="1"/>
  <c r="B160" s="1"/>
  <c r="B161" s="1"/>
  <c r="B162" s="1"/>
  <c r="B163" s="1"/>
  <c r="B164" s="1"/>
  <c r="B165" s="1"/>
  <c r="B166" s="1"/>
  <c r="B167" s="1"/>
  <c r="M163"/>
  <c r="M160"/>
  <c r="M162"/>
  <c r="M157"/>
  <c r="M159"/>
  <c r="B137" i="7"/>
  <c r="B138" s="1"/>
  <c r="B139" s="1"/>
  <c r="B140" s="1"/>
  <c r="B141" s="1"/>
  <c r="B142" s="1"/>
  <c r="B143" s="1"/>
  <c r="B144" s="1"/>
  <c r="B145" s="1"/>
  <c r="B146" s="1"/>
  <c r="B147" s="1"/>
  <c r="M137"/>
  <c r="M169" i="1" l="1"/>
  <c r="M170"/>
  <c r="M168"/>
  <c r="M171"/>
  <c r="M172"/>
  <c r="B168"/>
  <c r="B169" s="1"/>
  <c r="B170" s="1"/>
  <c r="B171" s="1"/>
  <c r="B172" s="1"/>
  <c r="B173" s="1"/>
  <c r="B174" s="1"/>
  <c r="B175" s="1"/>
  <c r="B176" s="1"/>
  <c r="M148" i="7"/>
  <c r="B148"/>
  <c r="B149" s="1"/>
  <c r="M180" i="1" l="1"/>
  <c r="M178"/>
  <c r="M182"/>
  <c r="B177"/>
  <c r="B178" s="1"/>
  <c r="B179" s="1"/>
  <c r="B180" s="1"/>
  <c r="B181" s="1"/>
  <c r="B182" s="1"/>
  <c r="B183" s="1"/>
  <c r="M181"/>
  <c r="M177"/>
  <c r="M179"/>
  <c r="M184" l="1"/>
  <c r="B184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M207" l="1"/>
  <c r="M208"/>
  <c r="M206"/>
  <c r="M204"/>
  <c r="B203"/>
  <c r="B204" s="1"/>
  <c r="B205" s="1"/>
  <c r="B206" s="1"/>
  <c r="B207" s="1"/>
  <c r="B208" s="1"/>
  <c r="B209" s="1"/>
  <c r="B210" s="1"/>
  <c r="M205"/>
  <c r="M214" l="1"/>
  <c r="B21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M216"/>
  <c r="M212"/>
  <c r="M213"/>
  <c r="M215"/>
  <c r="M226" l="1"/>
  <c r="B226"/>
  <c r="B227" s="1"/>
  <c r="B228" s="1"/>
  <c r="M222"/>
  <c r="M219"/>
  <c r="M223"/>
  <c r="M220"/>
  <c r="M221"/>
</calcChain>
</file>

<file path=xl/comments1.xml><?xml version="1.0" encoding="utf-8"?>
<comments xmlns="http://schemas.openxmlformats.org/spreadsheetml/2006/main">
  <authors>
    <author>vostro</author>
  </authors>
  <commentList>
    <comment ref="E69" authorId="0">
      <text>
        <r>
          <rPr>
            <b/>
            <sz val="9"/>
            <color indexed="81"/>
            <rFont val="Tahoma"/>
            <charset val="1"/>
          </rPr>
          <t>Full Name, Relationship to you, Name of sponsor (if applicable)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charset val="1"/>
          </rPr>
          <t>Full Name, Date of birth, Relationship to you, Their address while you are in Australia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If yes, then attach itinerary details.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4" authorId="0">
      <text>
        <r>
          <rPr>
            <b/>
            <sz val="9"/>
            <color indexed="81"/>
            <rFont val="Tahoma"/>
            <charset val="1"/>
          </rPr>
          <t>Full Name, Date of birth, Relationship to you, Address, Citizen or permanent resident of Australia (Yes/No)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6" authorId="0">
      <text>
        <r>
          <rPr>
            <b/>
            <sz val="9"/>
            <color indexed="81"/>
            <rFont val="Tahoma"/>
            <charset val="1"/>
          </rPr>
          <t>Full Name, Date of birth, Relationship to you, Address, Citizen or permanent resident of Australia (Yes/No)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3" authorId="0">
      <text>
        <r>
          <rPr>
            <sz val="9"/>
            <color indexed="81"/>
            <rFont val="Tahoma"/>
            <charset val="1"/>
          </rPr>
          <t xml:space="preserve">Country(s), From Date, To Date
</t>
        </r>
      </text>
    </comment>
    <comment ref="E131" authorId="0">
      <text>
        <r>
          <rPr>
            <sz val="9"/>
            <color indexed="81"/>
            <rFont val="Tahoma"/>
            <charset val="1"/>
          </rPr>
          <t xml:space="preserve">Full Name, Date of Birth, Relationship to you, Their address while you are in Australia, type of support (Financial/Accomodation/Other)
</t>
        </r>
      </text>
    </comment>
  </commentList>
</comments>
</file>

<file path=xl/comments2.xml><?xml version="1.0" encoding="utf-8"?>
<comments xmlns="http://schemas.openxmlformats.org/spreadsheetml/2006/main">
  <authors>
    <author>vostro</author>
  </authors>
  <commentList>
    <comment ref="E21" authorId="0">
      <text>
        <r>
          <rPr>
            <sz val="9"/>
            <color indexed="81"/>
            <rFont val="Tahoma"/>
            <charset val="1"/>
          </rPr>
          <t xml:space="preserve">Country, Status, Other From, To
</t>
        </r>
      </text>
    </comment>
    <comment ref="E23" authorId="0">
      <text>
        <r>
          <rPr>
            <sz val="9"/>
            <color indexed="81"/>
            <rFont val="Tahoma"/>
            <charset val="1"/>
          </rPr>
          <t xml:space="preserve">Country, Status, Other From, To
</t>
        </r>
      </text>
    </comment>
  </commentList>
</comments>
</file>

<file path=xl/comments3.xml><?xml version="1.0" encoding="utf-8"?>
<comments xmlns="http://schemas.openxmlformats.org/spreadsheetml/2006/main">
  <authors>
    <author>vostro</author>
  </authors>
  <commentList>
    <comment ref="E69" authorId="0">
      <text>
        <r>
          <rPr>
            <b/>
            <sz val="9"/>
            <color indexed="81"/>
            <rFont val="Tahoma"/>
            <charset val="1"/>
          </rPr>
          <t>Full Name, Relationship to you, Name of sponsor (if applicable)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charset val="1"/>
          </rPr>
          <t>Full Name, Date of birth, Relationship to you, Their address while you are in Australia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If yes, then attach itinerary details.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4" authorId="0">
      <text>
        <r>
          <rPr>
            <b/>
            <sz val="9"/>
            <color indexed="81"/>
            <rFont val="Tahoma"/>
            <charset val="1"/>
          </rPr>
          <t>Full Name, Date of birth, Relationship to you, Address, Citizen or permanent resident of Australia (Yes/No)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6" authorId="0">
      <text>
        <r>
          <rPr>
            <b/>
            <sz val="9"/>
            <color indexed="81"/>
            <rFont val="Tahoma"/>
            <charset val="1"/>
          </rPr>
          <t>Full Name, Date of birth, Relationship to you, Address, Citizen or permanent resident of Australia (Yes/No)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3" authorId="0">
      <text>
        <r>
          <rPr>
            <sz val="9"/>
            <color indexed="81"/>
            <rFont val="Tahoma"/>
            <charset val="1"/>
          </rPr>
          <t xml:space="preserve">Country(s), From Date, To Date
</t>
        </r>
      </text>
    </comment>
    <comment ref="E131" authorId="0">
      <text>
        <r>
          <rPr>
            <sz val="9"/>
            <color indexed="81"/>
            <rFont val="Tahoma"/>
            <charset val="1"/>
          </rPr>
          <t xml:space="preserve">Full Name, Date of Birth, Relationship to you, Their address while you are in Australia, type of support (Financial/Accomodation/Other)
</t>
        </r>
      </text>
    </comment>
  </commentList>
</comments>
</file>

<file path=xl/sharedStrings.xml><?xml version="1.0" encoding="utf-8"?>
<sst xmlns="http://schemas.openxmlformats.org/spreadsheetml/2006/main" count="6665" uniqueCount="482">
  <si>
    <t>India-India-Australia-Tourist Visa</t>
  </si>
  <si>
    <t>Type</t>
  </si>
  <si>
    <t>Single Selection</t>
  </si>
  <si>
    <t>Multiple Selection</t>
  </si>
  <si>
    <t>Text</t>
  </si>
  <si>
    <t>Date</t>
  </si>
  <si>
    <t>Description</t>
  </si>
  <si>
    <t>Length</t>
  </si>
  <si>
    <t>Mandatory</t>
  </si>
  <si>
    <t>Output Format</t>
  </si>
  <si>
    <t>Parent Field</t>
  </si>
  <si>
    <t>ID</t>
  </si>
  <si>
    <t>Field</t>
  </si>
  <si>
    <t>Conditional Mandatory</t>
  </si>
  <si>
    <t>NA</t>
  </si>
  <si>
    <t>Yes</t>
  </si>
  <si>
    <t>No</t>
  </si>
  <si>
    <t>When do you wish to visit?</t>
  </si>
  <si>
    <t>Applicant outside Australia</t>
  </si>
  <si>
    <t>Applying from Inside or Outside the Australia</t>
  </si>
  <si>
    <t>Master Definition Reference</t>
  </si>
  <si>
    <t>Date of birth</t>
  </si>
  <si>
    <t>Nationality of passport holder</t>
  </si>
  <si>
    <t>Date of issue</t>
  </si>
  <si>
    <t>Date of expiry</t>
  </si>
  <si>
    <t>Country</t>
  </si>
  <si>
    <t>Family Name</t>
  </si>
  <si>
    <t>Given Names</t>
  </si>
  <si>
    <t>Place of Birth</t>
  </si>
  <si>
    <t>Group</t>
  </si>
  <si>
    <t>Applying from Inside or Outside</t>
  </si>
  <si>
    <t>Parent</t>
  </si>
  <si>
    <t>Table</t>
  </si>
  <si>
    <t>Visit From Date</t>
  </si>
  <si>
    <t>Visit To Date</t>
  </si>
  <si>
    <t>Duration of Visit</t>
  </si>
  <si>
    <t>How long do you wish to stay in Australia?</t>
  </si>
  <si>
    <t>Indicate if you are applying outside Australia or in Australia</t>
  </si>
  <si>
    <t>Data Source</t>
  </si>
  <si>
    <t>Outside Australia, Inside Australia</t>
  </si>
  <si>
    <t>Up to 3 months, Up to 6 months, Up to 12 months</t>
  </si>
  <si>
    <t>Yes, No</t>
  </si>
  <si>
    <t>Give Details of entering Australia on more than one occasion</t>
  </si>
  <si>
    <t>Do you intend to enter Australia on more than one occasion?</t>
  </si>
  <si>
    <t>Yes**</t>
  </si>
  <si>
    <t>Applicant in Australia</t>
  </si>
  <si>
    <t>Specify the date you wish to extend your stay to</t>
  </si>
  <si>
    <t>Provide detailed reasons for requesting this further stay</t>
  </si>
  <si>
    <t>Passport Details</t>
  </si>
  <si>
    <t>Custom Mandatory Condition</t>
  </si>
  <si>
    <t>Sex</t>
  </si>
  <si>
    <t>Male, Female</t>
  </si>
  <si>
    <t>dd/MMM/yyyy</t>
  </si>
  <si>
    <t>Passport Number</t>
  </si>
  <si>
    <t>Country of passport</t>
  </si>
  <si>
    <t>Country List</t>
  </si>
  <si>
    <t>Place of issue</t>
  </si>
  <si>
    <t>Issuing authority</t>
  </si>
  <si>
    <t>Town/City</t>
  </si>
  <si>
    <t>Mapping</t>
  </si>
  <si>
    <t>State/Province</t>
  </si>
  <si>
    <t>Relationship status</t>
  </si>
  <si>
    <t>Married, Separated, Never married or been in a de facto relationship, Engaged, Divorced, De facto, Widowed</t>
  </si>
  <si>
    <t>Other Name</t>
  </si>
  <si>
    <t>Are you or have you been known by any other name? (including name at birth, previous married names, aliases)</t>
  </si>
  <si>
    <t>Do you currently hold an Australian visa?</t>
  </si>
  <si>
    <t>Existing Australian visa details</t>
  </si>
  <si>
    <t>Have you applied for a Parent (subclass 103) visa</t>
  </si>
  <si>
    <t>Please provide your queue date</t>
  </si>
  <si>
    <t>Do you currently hold, or have you applied for, an APEC Business Travel Card (ABTC)?</t>
  </si>
  <si>
    <t>Citizenships</t>
  </si>
  <si>
    <t>Are you a citizen of any other country?</t>
  </si>
  <si>
    <t>Other Passport Details</t>
  </si>
  <si>
    <t>Do you have other current passports?</t>
  </si>
  <si>
    <t>Other Passport Number</t>
  </si>
  <si>
    <t>Country of other passport</t>
  </si>
  <si>
    <t>List of countries</t>
  </si>
  <si>
    <t>Government Identity Card Details</t>
  </si>
  <si>
    <t>Do you hold an identity card or identity number issued to you by your
government (eg. National identity card) (if applicable)?</t>
  </si>
  <si>
    <t>Family Name on ID</t>
  </si>
  <si>
    <t>Given Names on ID</t>
  </si>
  <si>
    <t>Type of document</t>
  </si>
  <si>
    <t>Identity number</t>
  </si>
  <si>
    <t>Country of issue</t>
  </si>
  <si>
    <t>Details of current location and stay</t>
  </si>
  <si>
    <t>In what country are you currently located?</t>
  </si>
  <si>
    <t>What is your legal status in your current location?</t>
  </si>
  <si>
    <t>Citizen, Permanent resident, Visitor, Student, Work visa, No legal status, Other</t>
  </si>
  <si>
    <t>Other Legal Status of current location</t>
  </si>
  <si>
    <t>What is the purpose of your stay in your current location and what is
your visa status?</t>
  </si>
  <si>
    <t>Contact Details</t>
  </si>
  <si>
    <t>Your current residential address</t>
  </si>
  <si>
    <t xml:space="preserve">Post Code/Pin Code of residential address </t>
  </si>
  <si>
    <t>Country of residential address</t>
  </si>
  <si>
    <t>Address for correspondence (If the same as your residential address, write ‘AS ABOVE’)</t>
  </si>
  <si>
    <t>Post Code/Pin Code of address for correspondence</t>
  </si>
  <si>
    <t>Country of address for correspondence</t>
  </si>
  <si>
    <t>Physical Address Details</t>
  </si>
  <si>
    <t>Country Code (Home)</t>
  </si>
  <si>
    <t>Area Code (Home)</t>
  </si>
  <si>
    <t>Number (Home)</t>
  </si>
  <si>
    <t>Home Contact Details</t>
  </si>
  <si>
    <t>Office Contact Details</t>
  </si>
  <si>
    <t>Country Code (Office)</t>
  </si>
  <si>
    <t>Area Code (Office)</t>
  </si>
  <si>
    <t>Number (Office)</t>
  </si>
  <si>
    <t>Mobile/Cell</t>
  </si>
  <si>
    <t>If answer of Field 25 is Yes</t>
  </si>
  <si>
    <t>Do you agree to the department communicating with you by email and/or fax?</t>
  </si>
  <si>
    <t>Email address</t>
  </si>
  <si>
    <t>Country Code (fax)</t>
  </si>
  <si>
    <t>Area Code (fax)</t>
  </si>
  <si>
    <t>Number (fax)</t>
  </si>
  <si>
    <t>Family travelling to Australia with you</t>
  </si>
  <si>
    <t>Are you travelling to, or are you currently in, Australia with any family members?</t>
  </si>
  <si>
    <t>Details of Family travelling</t>
  </si>
  <si>
    <t>Family NOT travelling to Australia with you</t>
  </si>
  <si>
    <t>Do you have a partner, any children, or fiancé who will NOT be travelling, or has NOT travelled, to Australia with you?</t>
  </si>
  <si>
    <t>Details of Family not travelling</t>
  </si>
  <si>
    <t>Details of your visit to Australia</t>
  </si>
  <si>
    <t>Is it likely you will be travelling from Australia to any other country (eg. New Zealand, Singapore, Papua New Guinea) and back to Australia?</t>
  </si>
  <si>
    <t>Do you have any relatives in Australia?</t>
  </si>
  <si>
    <t>Details of relatives in Australia</t>
  </si>
  <si>
    <t>Do you have any friends or contacts in Australia?</t>
  </si>
  <si>
    <t>Details of friends or contacts in Australia</t>
  </si>
  <si>
    <t>Why do you want to visit Australia? Include details of any dates that are of special significance to your visit.</t>
  </si>
  <si>
    <t>Do you intend to do a course of study while in Australia?</t>
  </si>
  <si>
    <t>Name of the course</t>
  </si>
  <si>
    <t>Name of the institution</t>
  </si>
  <si>
    <t>How long will the course last?</t>
  </si>
  <si>
    <t>Health details</t>
  </si>
  <si>
    <t>In the last 5 years, have you visited or lived outside your country of passport for more than 3 consecutive months? (Do not include time spent in Australia.)</t>
  </si>
  <si>
    <t>Details of countries lived/visited outside your country</t>
  </si>
  <si>
    <t>Do you intend to enter a hospital or health care facility (including nursing homes) while in Australia?</t>
  </si>
  <si>
    <t>Details of hospital or health care facility you intend to enter</t>
  </si>
  <si>
    <t>Do you intend to work as, or study to be, a doctor, dentist, nurse or paramedic during your stay in Australia?</t>
  </si>
  <si>
    <t>Details of work as, or study to be, a doctor, dentist, nurse or paramedic during your stay in Australia</t>
  </si>
  <si>
    <t>Have you: ever had, or currently have, tuberculosis? been in close contact with a family member that has active tuberculosis? ever had a chest x-ray which showed an abnormality?</t>
  </si>
  <si>
    <t>Details of tuberculosis/abnormility showed in chest X-ray, family member having tuberculosis</t>
  </si>
  <si>
    <t>During your proposed visit to Australia, do you expect to incur medical costs, or require treatment or medical follow up for: blood disorder; cancer; heart disease; hepatitis B or C and/or liver disease; HIV Infection, including AIDS; kidney disease, including dialysis; mental illness; pregnancy; respiratory disease that has required hospital admission or oxygen therapy; other?</t>
  </si>
  <si>
    <t>Details of medical costs, or require treatment or medical follow up</t>
  </si>
  <si>
    <t>Do you require assistance with mobility or care due to a medical condition?</t>
  </si>
  <si>
    <t>Details of requirement of assistance with mobility or care due to a medical condition</t>
  </si>
  <si>
    <t>Have you undertaken a health examination for an Australian visa in the last 12 months?</t>
  </si>
  <si>
    <t>Details of health examination undertaken</t>
  </si>
  <si>
    <t>Character Details</t>
  </si>
  <si>
    <t>Have you ever been charged with any offence that is currently awaiting legal action?</t>
  </si>
  <si>
    <t>Have you ever been convicted of an offence in any country (including any conviction which is now removed from official records)?</t>
  </si>
  <si>
    <t>Have you ever been the subject of an arrest warrant or Interpol notice?</t>
  </si>
  <si>
    <t>Have you ever been found guilty of a sexually based offence involving a child (including where no conviction was recorded)?</t>
  </si>
  <si>
    <t>Have you ever been named on a sex offender register?</t>
  </si>
  <si>
    <t>Have you ever been acquitted of any offence on the grounds of unsoundness of mind or insanity?</t>
  </si>
  <si>
    <t>Have you ever been found by a court not fit to plead?</t>
  </si>
  <si>
    <t>Have you ever been directly or indirectly involved in, or associated with, activities which would represent a risk to national security in Australia or any other country?</t>
  </si>
  <si>
    <t>Have you ever been charged with, or indicted for: genocide, war crimes, crimes against humanity, torture, slavery, or any other crime that is otherwise of a serious international concern?</t>
  </si>
  <si>
    <t>Have you ever been associated with a person, group or organisation that has been/is involved in criminal conduct?</t>
  </si>
  <si>
    <t>Have you ever been associated with an organisation engaged in violence or engaged in acts of violence (including war, insurgency, freedom fighting, terrorism, protest) either overseas or in Australia?</t>
  </si>
  <si>
    <t>Have you ever served in a military force, police force, state sponsored/private militia or intelligence agency (including secret police)?</t>
  </si>
  <si>
    <t>Have you ever undergone any military/paramilitary training, been trained in weapons/explosives or in the manufacture of chemical/biological products?</t>
  </si>
  <si>
    <t>Have you ever been involved in people smuggling or people trafficking offences?</t>
  </si>
  <si>
    <t>Have you ever been removed, deported or excluded from any country (including Australia)?</t>
  </si>
  <si>
    <t>Have you ever overstayed a visa in any country (including Australia)?</t>
  </si>
  <si>
    <t>Have you ever had any outstanding debts to the Australian Government or any public authority in Australia?</t>
  </si>
  <si>
    <t>Provide Details if you answered ‘Yes’ to any of the questions for characters details</t>
  </si>
  <si>
    <t>Employment status</t>
  </si>
  <si>
    <t>What is your employment status?</t>
  </si>
  <si>
    <t>Employed/self-employed, Retired, Student, Other</t>
  </si>
  <si>
    <t>Employer/business name</t>
  </si>
  <si>
    <t>Employer/business address</t>
  </si>
  <si>
    <t>Employer/business POST/PIN Code</t>
  </si>
  <si>
    <t>Employer/business Telephone -  Country Code</t>
  </si>
  <si>
    <t>Employer/business Telephone -  Area Code</t>
  </si>
  <si>
    <t>Employer/business Telephone -  Number</t>
  </si>
  <si>
    <t>Employer/business Position you hold</t>
  </si>
  <si>
    <t>How long have you been employed by this employer/business?</t>
  </si>
  <si>
    <t>Year of retirement</t>
  </si>
  <si>
    <t>How long have you been studying at this institution?</t>
  </si>
  <si>
    <t>Your current course of student</t>
  </si>
  <si>
    <t>Name of educational institution of student</t>
  </si>
  <si>
    <t>Other Employment status details</t>
  </si>
  <si>
    <t>Explain why you are unemployed and give details of your last employment (if applicable)</t>
  </si>
  <si>
    <t>Funding for stay</t>
  </si>
  <si>
    <t>Give details of how you will maintain yourself financially while you are in Australia</t>
  </si>
  <si>
    <t>Is your sponsor or someone else providing support for your visit to Australia?</t>
  </si>
  <si>
    <t>Details of sponsor or someone else providing support for your visit to Australia</t>
  </si>
  <si>
    <t>Previous applications</t>
  </si>
  <si>
    <t>Have you ever been in Australia and not complied with visa conditions or departed Australia outside your authorised period of stay?</t>
  </si>
  <si>
    <t>Have you ever had an application for entry to or further stay in Australia refused, or had a visa for Australia cancelled?</t>
  </si>
  <si>
    <t>Provide Details if you answered ‘Yes’ to any of the questions for previous applications</t>
  </si>
  <si>
    <t>Assistance with this form</t>
  </si>
  <si>
    <t>Did you receive assistance in completing this form?</t>
  </si>
  <si>
    <t>Title of person who has assisted</t>
  </si>
  <si>
    <t>Mr, Mrs, Miss, Ms, Other</t>
  </si>
  <si>
    <t>Title of person who has assisted if it is not listed</t>
  </si>
  <si>
    <t>Family name of person who has assisted</t>
  </si>
  <si>
    <t>Given names of person who has assisted</t>
  </si>
  <si>
    <t>Address of person who has assisted</t>
  </si>
  <si>
    <t>POST/PIN Code of person who has assisted</t>
  </si>
  <si>
    <t>Office hours contact no (Country Code) of person who has assisted</t>
  </si>
  <si>
    <t>Office hours contact no (Area Code) of person who has assisted</t>
  </si>
  <si>
    <t>Office hours contact no (Number) of person who has assisted</t>
  </si>
  <si>
    <t>Mobile/Cell Number of person who has assisted</t>
  </si>
  <si>
    <t>Is the person an agent registered with the Office of the Migration Agents Registration Authority (Office of the MARA)?</t>
  </si>
  <si>
    <t>Is the person/agent in Australia?</t>
  </si>
  <si>
    <t>Did you pay the person/agent and/or give a gift for this assistance?</t>
  </si>
  <si>
    <t>All written communications about this application should be sent to:</t>
  </si>
  <si>
    <t>Myself, Authorized recipient, Migration Agent, Exempt Person</t>
  </si>
  <si>
    <t>Options for receiving written communications</t>
  </si>
  <si>
    <t>India-India-Canada-Tourist Visa</t>
  </si>
  <si>
    <t>1,2</t>
  </si>
  <si>
    <t>Citizenship</t>
  </si>
  <si>
    <t>Previous countries of residence</t>
  </si>
  <si>
    <t>YYYY-MM-DD</t>
  </si>
  <si>
    <t>Country Where applying</t>
  </si>
  <si>
    <t>Same as current country of residense?</t>
  </si>
  <si>
    <t>Annulled Marriage, Common-Law, Divorced, Legally Separated, Married, Single, Unknown, Widowed</t>
  </si>
  <si>
    <t>(If you are married or in a common-law relationship) Provide the date on which you were married or entered into the common-law relationship</t>
  </si>
  <si>
    <t>Current Relationship Status</t>
  </si>
  <si>
    <t>Provide family name of your current Spouse/Common-law partner</t>
  </si>
  <si>
    <t>Provide given name(s) of your current Spouse/Common-law partner</t>
  </si>
  <si>
    <t>Previous Relationship Status</t>
  </si>
  <si>
    <t>Have you previously been married or in a common-law relationship?</t>
  </si>
  <si>
    <t>Provide family name of your previous Spouse/Common-law partner</t>
  </si>
  <si>
    <t>Provide given name(s) of your previous Spouse/Common-law partner</t>
  </si>
  <si>
    <t>Provide Date of birth of your previous Spouse/Common-law partner</t>
  </si>
  <si>
    <t>Type of previous relationship</t>
  </si>
  <si>
    <t>Married, Common-Law</t>
  </si>
  <si>
    <t>Previous relationship from date</t>
  </si>
  <si>
    <t>Previous relationship to date</t>
  </si>
  <si>
    <t>Native Language/ Mother Tongue</t>
  </si>
  <si>
    <t>List of mother tongues</t>
  </si>
  <si>
    <t>If your native language is not English or French, which language do you use most frequently?</t>
  </si>
  <si>
    <t>Both, English, French, Neither</t>
  </si>
  <si>
    <t>Are you able to communicate in English and/or French?</t>
  </si>
  <si>
    <t>Field for checking custom mandatory function</t>
  </si>
  <si>
    <t>Custom Mandatory Validation</t>
  </si>
  <si>
    <t>Other Family Name</t>
  </si>
  <si>
    <t>Other Given Name</t>
  </si>
  <si>
    <t>If answer of Field 44 is Other</t>
  </si>
  <si>
    <t>Resident of Current Country From</t>
  </si>
  <si>
    <t>Resident of Current Country To</t>
  </si>
  <si>
    <t>Previous Country 1</t>
  </si>
  <si>
    <t>Citizen, Permanent resident, Visitor, Student, Work visa, Worker, Protected Person, Refugee Claimant, Foreign National, No legal status, Other</t>
  </si>
  <si>
    <t>Previous Legal Status 1</t>
  </si>
  <si>
    <t>Citizen, Permanent resident, Visitor, Student, Worker, Protected Person, Refugee Claimant, Foreign National, Other</t>
  </si>
  <si>
    <t>Remarks</t>
  </si>
  <si>
    <t>Though it is common field, data sources are country specific</t>
  </si>
  <si>
    <t>Other Previous Legal Status 1</t>
  </si>
  <si>
    <t>Resident of Previous Country 1 From</t>
  </si>
  <si>
    <t>Resident of Previous Country 1 To</t>
  </si>
  <si>
    <t>Previous Country 2</t>
  </si>
  <si>
    <t>Previous Legal Status 2</t>
  </si>
  <si>
    <t>Other Previous Legal Status 2</t>
  </si>
  <si>
    <t>Resident of Previous Country 2 From</t>
  </si>
  <si>
    <t>Resident of Previous Country 2 To</t>
  </si>
  <si>
    <t>During the past five years have you lived in any country other than your country of citizenship or your current country of residence (indicated above) for more than six months?</t>
  </si>
  <si>
    <t>Country where applying</t>
  </si>
  <si>
    <t>Legal Status of country where applying</t>
  </si>
  <si>
    <t>Other Legal Status of country where applying</t>
  </si>
  <si>
    <t>Resident of country where applying From</t>
  </si>
  <si>
    <t>Resident of country where applying To</t>
  </si>
  <si>
    <t>Married, Separated, Never married or been in a de facto relationship, Engaged, Divorced, De facto, Widowed, Annulled Marriage, Common-Law, Legally Separated, Unknown</t>
  </si>
  <si>
    <t>If answer of Field 24 is Married or Common-Law</t>
  </si>
  <si>
    <t>Have you taken a test from a designated testing agency to assess yout proficiency in English or French?</t>
  </si>
  <si>
    <t>P.O. Box</t>
  </si>
  <si>
    <t>Apt/Unit</t>
  </si>
  <si>
    <t>Street no.</t>
  </si>
  <si>
    <t>Street name</t>
  </si>
  <si>
    <t>UCI</t>
  </si>
  <si>
    <t>Only Numbers</t>
  </si>
  <si>
    <t>I want service in</t>
  </si>
  <si>
    <t>English, French</t>
  </si>
  <si>
    <t>Visitor Visa, Transit</t>
  </si>
  <si>
    <t>Visa requested</t>
  </si>
  <si>
    <t>If answer of Field 155 is Yes</t>
  </si>
  <si>
    <t>If answer of Field 166 is Yes</t>
  </si>
  <si>
    <t>If answer of Field 175 is Yes</t>
  </si>
  <si>
    <t>If answer of Field 182 is not English or French</t>
  </si>
  <si>
    <t>Language</t>
  </si>
  <si>
    <t>Current Mailing Address - P.O. Box</t>
  </si>
  <si>
    <t>Current Mailing Address - Apt/Unit</t>
  </si>
  <si>
    <t>Current Mailing Address - Street no.</t>
  </si>
  <si>
    <t>Current Mailing Address - Street name</t>
  </si>
  <si>
    <t>Current Mailing Address - City/Town</t>
  </si>
  <si>
    <t>Current Mailing Address - Province/State</t>
  </si>
  <si>
    <t>USA States List</t>
  </si>
  <si>
    <t>Current Mailing Address - District</t>
  </si>
  <si>
    <t>Same as mailing address?</t>
  </si>
  <si>
    <t>Residential Address - P.O. Box</t>
  </si>
  <si>
    <t>Residential Address - Apt/Unit</t>
  </si>
  <si>
    <t>Residential Address - Street no.</t>
  </si>
  <si>
    <t>Residential Address - Street name</t>
  </si>
  <si>
    <t>Residential Address - City/Town</t>
  </si>
  <si>
    <t>Residential Address - Province/State</t>
  </si>
  <si>
    <t>Residential Address - District</t>
  </si>
  <si>
    <t>Telephone No.?</t>
  </si>
  <si>
    <t>Canada/US, Other</t>
  </si>
  <si>
    <t>Telephone No. Type</t>
  </si>
  <si>
    <t>Residence, Cellular, Business</t>
  </si>
  <si>
    <t>Telephone - Country Code</t>
  </si>
  <si>
    <t>If answer of Field 52 is Unites States of America</t>
  </si>
  <si>
    <t>If answer of Field 52 is not Unites States of America</t>
  </si>
  <si>
    <t>If answer of Field 49 is Unites States of America</t>
  </si>
  <si>
    <t>If answer of Field 49 is not Unites States of America</t>
  </si>
  <si>
    <t>Telephone - Area Code</t>
  </si>
  <si>
    <t>Telephone - Exchange No</t>
  </si>
  <si>
    <t>Telephone - Subscriber No</t>
  </si>
  <si>
    <t>Telephone - Extension No</t>
  </si>
  <si>
    <t>Alternate Telephone No.?</t>
  </si>
  <si>
    <t>Alternate Telephone No. Type</t>
  </si>
  <si>
    <t>Alternate Telephone - Country Code</t>
  </si>
  <si>
    <t>Alternate Telephone - Area Code</t>
  </si>
  <si>
    <t>Alternate Telephone - Exchange No</t>
  </si>
  <si>
    <t>Alternate Telephone - Subscriber No</t>
  </si>
  <si>
    <t>Alternate Telephone - Extension No</t>
  </si>
  <si>
    <t>Telephone - Telephone No</t>
  </si>
  <si>
    <t>Alternate Telephone - Telephone No</t>
  </si>
  <si>
    <t>Value is fixed 1 if answer of Field 201 is Canada/US</t>
  </si>
  <si>
    <t>If answer of Field 201 is Canada/US</t>
  </si>
  <si>
    <t>If answer of Field 201 is Other</t>
  </si>
  <si>
    <t>Value is fixed 1 if answer of Field 209 is Canada/US</t>
  </si>
  <si>
    <t>If answer of Field 209 is Canada/US</t>
  </si>
  <si>
    <t>If answer of Field 209 is Other</t>
  </si>
  <si>
    <t>Country Code should not start with 11</t>
  </si>
  <si>
    <t>Fax No.?</t>
  </si>
  <si>
    <t>Fax - Country Code</t>
  </si>
  <si>
    <t>Fax - Area Code</t>
  </si>
  <si>
    <t>Fax - Exchange No</t>
  </si>
  <si>
    <t>Fax - Subscriber No</t>
  </si>
  <si>
    <t>Fax - Telephone No</t>
  </si>
  <si>
    <t>Fax - Extension No</t>
  </si>
  <si>
    <t>Value is fixed 1 if answer of Field 217 is Canada/US</t>
  </si>
  <si>
    <t>If answer of Field 217 is Canada/US</t>
  </si>
  <si>
    <t>If answer of Field 217 is Other</t>
  </si>
  <si>
    <t>Details of Visit to Canada</t>
  </si>
  <si>
    <t>Purpose of my visit</t>
  </si>
  <si>
    <t>Business, Tourism, Short-Term Studies, Returning Student, Returning Worker, Super Visa: For Parents or Grandparents, Other, Family Visit, Visit</t>
  </si>
  <si>
    <t>Purpose of my visit - Other</t>
  </si>
  <si>
    <t>Indicate how long you plan to stay - From Date</t>
  </si>
  <si>
    <t>Indicate how long you plan to stay - To Date</t>
  </si>
  <si>
    <t>Funds available for my stay (CAD)</t>
  </si>
  <si>
    <t>If answer of Field 224 is Other</t>
  </si>
  <si>
    <t>Email Address</t>
  </si>
  <si>
    <t>Name of the person 1 or institution 1 I will visit</t>
  </si>
  <si>
    <t>Relationship of the person 1</t>
  </si>
  <si>
    <t>Address in Canada of the person 1 or institution 1 I will visit</t>
  </si>
  <si>
    <t>Name of the person 2 or institution 2 I will visit</t>
  </si>
  <si>
    <t>Relationship of the person 2</t>
  </si>
  <si>
    <t>Address in Canada of the person 2 or institution 2 I will visit</t>
  </si>
  <si>
    <t>Education</t>
  </si>
  <si>
    <t>Have you had any post secondary education (including university, or college or apprenticeship training)?</t>
  </si>
  <si>
    <t>Post secondary education - From</t>
  </si>
  <si>
    <t>Post secondary education - To</t>
  </si>
  <si>
    <t>Post secondary education - Field of study</t>
  </si>
  <si>
    <t>Post secondary education - School/Facility Name</t>
  </si>
  <si>
    <t>Post secondary education - City/Town</t>
  </si>
  <si>
    <t>Post secondary education - Country</t>
  </si>
  <si>
    <t>Post secondary education - Province/State</t>
  </si>
  <si>
    <t>If answer of Field 235 is Yes</t>
  </si>
  <si>
    <t>If answer of Field 241 is Unites States of America</t>
  </si>
  <si>
    <t>YYYY-MM</t>
  </si>
  <si>
    <t>Employment</t>
  </si>
  <si>
    <t>If studying or nor working, what should be the options?</t>
  </si>
  <si>
    <t>Employment 1 - From</t>
  </si>
  <si>
    <t>Employment 1 - To</t>
  </si>
  <si>
    <t>Employment 1 - Current Activity/Occupation</t>
  </si>
  <si>
    <t>Employment 1 - Company/Employer/Facility Name</t>
  </si>
  <si>
    <t>Employment 1 - City/Town</t>
  </si>
  <si>
    <t>Employment 1 - Country</t>
  </si>
  <si>
    <t>Employment 1 - Province/State</t>
  </si>
  <si>
    <t>Employment 2 - From</t>
  </si>
  <si>
    <t>Employment 2 - To</t>
  </si>
  <si>
    <t>Employment 2 - Company/Employer/Facility Name</t>
  </si>
  <si>
    <t>Employment 2 - City/Town</t>
  </si>
  <si>
    <t>Employment 2 - Country</t>
  </si>
  <si>
    <t>Employment 2 - Province/State</t>
  </si>
  <si>
    <t>Employment 3 - From</t>
  </si>
  <si>
    <t>Employment 3 - To</t>
  </si>
  <si>
    <t>Employment 3 - Company/Employer/Facility Name</t>
  </si>
  <si>
    <t>Employment 3 - City/Town</t>
  </si>
  <si>
    <t>Employment 3 - Country</t>
  </si>
  <si>
    <t>Employment 3 - Province/State</t>
  </si>
  <si>
    <t>Within the past two years, have you or familiy member ever had tuberculosis of the lungs or been in close contact with a person with tuberculosis?</t>
  </si>
  <si>
    <t>Do you have any physical or mental disorder that would require social and/or health services, other than medication, during a stay in Canada?</t>
  </si>
  <si>
    <t>Please provide the details and the name of the family member (if applicable)</t>
  </si>
  <si>
    <t>Background Information</t>
  </si>
  <si>
    <t>Have you ever remained beyond the validity of your status, attended school without authorization or worked without authorization in Canada?</t>
  </si>
  <si>
    <t>Have you been refused a visa or permit, denied entry or ordered to leave Canada or any other country?</t>
  </si>
  <si>
    <t>Have you previously applied to enter or remain in Canada?</t>
  </si>
  <si>
    <t>Please provide the details of the stay beyond validity/denial of visa permit/previously applied visa to enter or stay in Canada</t>
  </si>
  <si>
    <t>Have you ever committed, been arrested for, been charged with or convicted of any criminal offence in any country?</t>
  </si>
  <si>
    <t>Please provide the details of any criminal offences (if applicable)</t>
  </si>
  <si>
    <t>If answer of Field 248 is Unites States of America</t>
  </si>
  <si>
    <t>If answer of Field 255 is Unites States of America</t>
  </si>
  <si>
    <t>If answer of Field 262 is Unites States of America</t>
  </si>
  <si>
    <t>If answer of one of the Fields 264-265 is Yes</t>
  </si>
  <si>
    <t>If answer of one of the Fields 267-269 is Yes</t>
  </si>
  <si>
    <t>If answer Field 271 is Yes</t>
  </si>
  <si>
    <t>Employment 2 - Previous Activity/Occupation</t>
  </si>
  <si>
    <t>Employment 3 - Previous Activity/Occupation</t>
  </si>
  <si>
    <t>Please provide the dates of services and countries where you served.</t>
  </si>
  <si>
    <t>Are you, or have you ever been a member or associated with any political party, or other group or organization which has engaged in or advocated violence as a means to achieving a political or religious objective, or which has been associated with criminal activity at any time?</t>
  </si>
  <si>
    <t>Have you ever witnessed or participated in the ill treatment of prisoners or civilians, looting or desecration of religious buildings?</t>
  </si>
  <si>
    <t>Do you consent to be contacted by CIC, or an organization by CIC's request, in the future?</t>
  </si>
  <si>
    <t>Signature</t>
  </si>
  <si>
    <t>C1 Certificate issue date</t>
  </si>
  <si>
    <t>If answer Field 106 is Yes</t>
  </si>
  <si>
    <t>Photograph Details</t>
  </si>
  <si>
    <t>Checklist Details</t>
  </si>
  <si>
    <t>Payment Details</t>
  </si>
  <si>
    <t>Visa subclass</t>
  </si>
  <si>
    <t>Base Application Charge (AUD)</t>
  </si>
  <si>
    <t>Non-internet Application Charge (if applicable)(AUD)</t>
  </si>
  <si>
    <t>Additional Applicant Charge aged 18 years or over at the time your application is lodged (AUD)</t>
  </si>
  <si>
    <t>Number of additional applicants aged 18 years or over</t>
  </si>
  <si>
    <t>ReadOnly</t>
  </si>
  <si>
    <t>Additional Applicant Charge under 18 years of age at the time your application is lodged (AUD)</t>
  </si>
  <si>
    <t>Number of additional applicants under 18 years of age</t>
  </si>
  <si>
    <t>Total Additional Applicant Charge aged 18 years or over at the time your application is lodged (AUD)</t>
  </si>
  <si>
    <t>Total Additional Applicant Charge under 18 years of age at the time your application is lodged (AUD)</t>
  </si>
  <si>
    <t>Subsequent Temporary Application Charge (if applicable) (AUD)</t>
  </si>
  <si>
    <t>Number of applicants</t>
  </si>
  <si>
    <t>Total Subsequent Temporary Application Charge (if applicable) (AUD)</t>
  </si>
  <si>
    <t>Total Amount</t>
  </si>
  <si>
    <t>How will you pay your application charge?</t>
  </si>
  <si>
    <t>Bank Cheque, Money Order, Credit Card</t>
  </si>
  <si>
    <t>Payment By</t>
  </si>
  <si>
    <t>MasterCard, Diners Club, American Express, JCB, Visa</t>
  </si>
  <si>
    <t>Australian Dollars</t>
  </si>
  <si>
    <t>Credit Card Number</t>
  </si>
  <si>
    <t>Expiry Date (Month)</t>
  </si>
  <si>
    <t>MM</t>
  </si>
  <si>
    <t>Expiry Date (Year)</t>
  </si>
  <si>
    <t>YY</t>
  </si>
  <si>
    <t>Cardholder’s name</t>
  </si>
  <si>
    <t>Telephone No. (Country Code)</t>
  </si>
  <si>
    <t>Telephone No. (Area Code)</t>
  </si>
  <si>
    <t>Telephone No. (Number)</t>
  </si>
  <si>
    <t>Address</t>
  </si>
  <si>
    <t>POSTCODE</t>
  </si>
  <si>
    <t>Multiplication of Fields 281 &amp; 282</t>
  </si>
  <si>
    <t>Multiplication of Fields 284 &amp; 285</t>
  </si>
  <si>
    <t>Multiplication of Fields 287 &amp; 288</t>
  </si>
  <si>
    <t>Addition of Fields 279, 280, 283, 286, 289</t>
  </si>
  <si>
    <t>If answer of Field 291 is Credit Card</t>
  </si>
  <si>
    <t>By default it can be value of Field 290 which can be modified by user</t>
  </si>
  <si>
    <t>Photographs Details</t>
  </si>
  <si>
    <t>Size</t>
  </si>
  <si>
    <t>Background</t>
  </si>
  <si>
    <t>Any other conditions</t>
  </si>
  <si>
    <t>Passport Size</t>
  </si>
  <si>
    <t>Not specified</t>
  </si>
  <si>
    <t>Application Checklists</t>
  </si>
  <si>
    <t>No.</t>
  </si>
  <si>
    <t>Document Description</t>
  </si>
  <si>
    <t>Document Category</t>
  </si>
  <si>
    <t>Mandatory Document</t>
  </si>
  <si>
    <t>A certified copy of the identity page (showing photo and personal details) of a valid passport and other pages which provide evidence of travel to any other countries</t>
  </si>
  <si>
    <t>A recent passport photograph (not more than 6 months old) of yourself</t>
  </si>
  <si>
    <t>The Visa Application Charge (if applicable)</t>
  </si>
  <si>
    <t>A completed form 1257 Undertaking declaration, for applicants under 18 years of age, staying in Australia with someone other than a parent, legal guardian or relative (if applicable)</t>
  </si>
  <si>
    <t>A completed form 1229 Consent to grant an Australian visa to a child under the age of 18 years, for applicants under 18 years of age, travelling alone or without one or both of their parents or legal guardians (if applicable)</t>
  </si>
  <si>
    <t>If you authorise another person to receive all written communications about your application with the department:
1. Completed Part K – Options for receiving written
2. Form 956 Advice by a migration agent/exempt person of providing immigration assistance; or
3. Form 956A Appointment or withdrawal of an authorised recipient</t>
  </si>
  <si>
    <t>When you have lodged your application, you should attach your receipt to this sheet.</t>
  </si>
  <si>
    <t>If Applicable</t>
  </si>
  <si>
    <t>Evidence of access to funds to support your stay</t>
  </si>
  <si>
    <t>Evidence of your medical/travel insurance</t>
  </si>
  <si>
    <t>If Requested</t>
  </si>
  <si>
    <t>Medical examination or tests</t>
  </si>
  <si>
    <t>A letter from your employer confirming your leave</t>
  </si>
  <si>
    <t>Evidence of enrolment at school, college or university</t>
  </si>
  <si>
    <t xml:space="preserve"> </t>
  </si>
  <si>
    <t>A letter of invitation to visit (if visiting a close family member in Australia (who is a citizen or permanent resident of Australia))</t>
  </si>
  <si>
    <t>Other information to show that you have an incentive and authority to return to your country of residence, such as property or other significant assets in your home country.</t>
  </si>
  <si>
    <t>Form No</t>
  </si>
  <si>
    <t>India-India-New Zealand-Tourist</t>
  </si>
  <si>
    <t>1,2,3</t>
  </si>
  <si>
    <t>Principal Applicant's Personal Details</t>
  </si>
  <si>
    <t>Preferred Title of Applicant</t>
  </si>
  <si>
    <t>Mr, Mrs, Miss, Ms, Dr, Other</t>
  </si>
  <si>
    <t>Other Preferred Title of Applicant</t>
  </si>
  <si>
    <t>If answer of Field 303 is Other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</si>
</sst>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/>
    <xf numFmtId="0" fontId="0" fillId="0" borderId="1" xfId="0" applyBorder="1"/>
    <xf numFmtId="0" fontId="0" fillId="0" borderId="0" xfId="0" applyFill="1" applyBorder="1"/>
    <xf numFmtId="0" fontId="0" fillId="3" borderId="0" xfId="0" applyFill="1"/>
    <xf numFmtId="0" fontId="0" fillId="0" borderId="0" xfId="0" applyBorder="1"/>
    <xf numFmtId="0" fontId="0" fillId="0" borderId="0" xfId="0" applyFont="1"/>
    <xf numFmtId="0" fontId="0" fillId="0" borderId="0" xfId="0" applyFill="1"/>
    <xf numFmtId="0" fontId="4" fillId="3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D5" sqref="D5"/>
    </sheetView>
  </sheetViews>
  <sheetFormatPr defaultRowHeight="15"/>
  <cols>
    <col min="2" max="2" width="9.140625" customWidth="1"/>
    <col min="4" max="4" width="30.85546875" bestFit="1" customWidth="1"/>
  </cols>
  <sheetData>
    <row r="1" spans="1:5">
      <c r="A1" s="1" t="s">
        <v>1</v>
      </c>
      <c r="D1" s="12" t="s">
        <v>59</v>
      </c>
      <c r="E1" s="12"/>
    </row>
    <row r="2" spans="1:5">
      <c r="A2" t="s">
        <v>2</v>
      </c>
      <c r="D2" t="s">
        <v>0</v>
      </c>
      <c r="E2">
        <v>1</v>
      </c>
    </row>
    <row r="3" spans="1:5">
      <c r="A3" t="s">
        <v>3</v>
      </c>
      <c r="D3" t="s">
        <v>208</v>
      </c>
      <c r="E3">
        <v>2</v>
      </c>
    </row>
    <row r="4" spans="1:5">
      <c r="A4" t="s">
        <v>4</v>
      </c>
      <c r="D4" t="s">
        <v>475</v>
      </c>
      <c r="E4">
        <v>3</v>
      </c>
    </row>
    <row r="5" spans="1:5">
      <c r="A5" t="s">
        <v>5</v>
      </c>
    </row>
    <row r="6" spans="1:5">
      <c r="A6" t="s">
        <v>31</v>
      </c>
    </row>
    <row r="7" spans="1:5">
      <c r="A7" t="s">
        <v>32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zoomScale="80" zoomScaleNormal="80" workbookViewId="0">
      <selection activeCell="A11" sqref="A11"/>
    </sheetView>
  </sheetViews>
  <sheetFormatPr defaultRowHeight="15"/>
  <cols>
    <col min="2" max="2" width="33" bestFit="1" customWidth="1"/>
    <col min="3" max="3" width="55.5703125" bestFit="1" customWidth="1"/>
    <col min="4" max="4" width="17.140625" bestFit="1" customWidth="1"/>
    <col min="5" max="5" width="53.5703125" bestFit="1" customWidth="1"/>
    <col min="7" max="7" width="14.140625" bestFit="1" customWidth="1"/>
    <col min="8" max="8" width="24.140625" bestFit="1" customWidth="1"/>
    <col min="9" max="9" width="15.28515625" bestFit="1" customWidth="1"/>
    <col min="10" max="10" width="13" bestFit="1" customWidth="1"/>
    <col min="12" max="12" width="30.85546875" bestFit="1" customWidth="1"/>
  </cols>
  <sheetData>
    <row r="1" spans="1:12">
      <c r="A1" t="s">
        <v>11</v>
      </c>
      <c r="B1" t="s">
        <v>29</v>
      </c>
      <c r="C1" t="s">
        <v>12</v>
      </c>
      <c r="D1" t="s">
        <v>1</v>
      </c>
      <c r="E1" t="s">
        <v>6</v>
      </c>
      <c r="F1" t="s">
        <v>7</v>
      </c>
      <c r="G1" t="s">
        <v>8</v>
      </c>
      <c r="H1" t="s">
        <v>13</v>
      </c>
      <c r="I1" t="s">
        <v>9</v>
      </c>
      <c r="J1" t="s">
        <v>10</v>
      </c>
      <c r="K1" t="s">
        <v>38</v>
      </c>
      <c r="L1" t="s">
        <v>235</v>
      </c>
    </row>
    <row r="2" spans="1:12">
      <c r="A2">
        <v>1</v>
      </c>
      <c r="B2" t="s">
        <v>48</v>
      </c>
      <c r="C2" t="s">
        <v>26</v>
      </c>
      <c r="D2" t="s">
        <v>4</v>
      </c>
      <c r="E2" t="s">
        <v>26</v>
      </c>
      <c r="F2" s="2"/>
      <c r="G2" t="s">
        <v>15</v>
      </c>
      <c r="H2" t="s">
        <v>16</v>
      </c>
      <c r="I2" t="s">
        <v>14</v>
      </c>
      <c r="J2" t="s">
        <v>14</v>
      </c>
      <c r="L2" t="s">
        <v>14</v>
      </c>
    </row>
    <row r="3" spans="1:12">
      <c r="A3">
        <f t="shared" ref="A3:A38" si="0">A2+1</f>
        <v>2</v>
      </c>
      <c r="B3" t="s">
        <v>48</v>
      </c>
      <c r="C3" t="s">
        <v>27</v>
      </c>
      <c r="D3" t="s">
        <v>4</v>
      </c>
      <c r="E3" t="s">
        <v>27</v>
      </c>
      <c r="F3" s="2"/>
      <c r="G3" t="s">
        <v>15</v>
      </c>
      <c r="H3" t="s">
        <v>16</v>
      </c>
      <c r="I3" t="s">
        <v>14</v>
      </c>
      <c r="J3" t="s">
        <v>14</v>
      </c>
      <c r="L3" t="s">
        <v>14</v>
      </c>
    </row>
    <row r="4" spans="1:12">
      <c r="A4">
        <f t="shared" si="0"/>
        <v>3</v>
      </c>
      <c r="B4" t="s">
        <v>48</v>
      </c>
      <c r="C4" t="s">
        <v>50</v>
      </c>
      <c r="D4" t="s">
        <v>2</v>
      </c>
      <c r="E4" t="s">
        <v>50</v>
      </c>
      <c r="F4" t="s">
        <v>14</v>
      </c>
      <c r="G4" t="s">
        <v>15</v>
      </c>
      <c r="H4" t="s">
        <v>16</v>
      </c>
      <c r="I4" t="s">
        <v>14</v>
      </c>
      <c r="J4" t="s">
        <v>14</v>
      </c>
      <c r="K4" t="s">
        <v>51</v>
      </c>
      <c r="L4" t="s">
        <v>14</v>
      </c>
    </row>
    <row r="5" spans="1:12">
      <c r="A5">
        <f t="shared" si="0"/>
        <v>4</v>
      </c>
      <c r="B5" t="s">
        <v>48</v>
      </c>
      <c r="C5" t="s">
        <v>21</v>
      </c>
      <c r="D5" t="s">
        <v>5</v>
      </c>
      <c r="E5" t="s">
        <v>21</v>
      </c>
      <c r="F5" t="s">
        <v>14</v>
      </c>
      <c r="G5" t="s">
        <v>15</v>
      </c>
      <c r="H5" t="s">
        <v>16</v>
      </c>
      <c r="I5" t="s">
        <v>52</v>
      </c>
      <c r="J5" t="s">
        <v>14</v>
      </c>
      <c r="L5" t="s">
        <v>14</v>
      </c>
    </row>
    <row r="6" spans="1:12">
      <c r="A6">
        <f t="shared" si="0"/>
        <v>5</v>
      </c>
      <c r="B6" t="s">
        <v>48</v>
      </c>
      <c r="C6" t="s">
        <v>53</v>
      </c>
      <c r="D6" t="s">
        <v>4</v>
      </c>
      <c r="E6" t="str">
        <f>C6</f>
        <v>Passport Number</v>
      </c>
      <c r="F6" s="2"/>
      <c r="G6" t="s">
        <v>15</v>
      </c>
      <c r="H6" t="s">
        <v>16</v>
      </c>
      <c r="I6" t="s">
        <v>14</v>
      </c>
      <c r="J6" t="s">
        <v>14</v>
      </c>
      <c r="L6" t="s">
        <v>14</v>
      </c>
    </row>
    <row r="7" spans="1:12">
      <c r="A7">
        <f t="shared" si="0"/>
        <v>6</v>
      </c>
      <c r="B7" t="s">
        <v>48</v>
      </c>
      <c r="C7" t="s">
        <v>54</v>
      </c>
      <c r="D7" t="s">
        <v>2</v>
      </c>
      <c r="E7" t="s">
        <v>54</v>
      </c>
      <c r="F7" t="s">
        <v>14</v>
      </c>
      <c r="G7" t="s">
        <v>15</v>
      </c>
      <c r="H7" t="s">
        <v>16</v>
      </c>
      <c r="I7" t="s">
        <v>14</v>
      </c>
      <c r="J7" t="s">
        <v>14</v>
      </c>
      <c r="K7" t="s">
        <v>55</v>
      </c>
      <c r="L7" t="s">
        <v>14</v>
      </c>
    </row>
    <row r="8" spans="1:12">
      <c r="A8">
        <f t="shared" si="0"/>
        <v>7</v>
      </c>
    </row>
    <row r="9" spans="1:12">
      <c r="A9">
        <f t="shared" si="0"/>
        <v>8</v>
      </c>
      <c r="B9" t="s">
        <v>48</v>
      </c>
      <c r="C9" t="s">
        <v>23</v>
      </c>
      <c r="D9" t="s">
        <v>5</v>
      </c>
      <c r="E9" t="str">
        <f t="shared" ref="E9:E38" si="1">C9</f>
        <v>Date of issue</v>
      </c>
      <c r="F9" t="s">
        <v>14</v>
      </c>
      <c r="G9" t="s">
        <v>15</v>
      </c>
      <c r="H9" t="s">
        <v>16</v>
      </c>
      <c r="I9" t="s">
        <v>52</v>
      </c>
      <c r="J9" t="s">
        <v>14</v>
      </c>
      <c r="L9" t="s">
        <v>14</v>
      </c>
    </row>
    <row r="10" spans="1:12">
      <c r="A10">
        <f t="shared" si="0"/>
        <v>9</v>
      </c>
      <c r="B10" t="s">
        <v>48</v>
      </c>
      <c r="C10" t="s">
        <v>24</v>
      </c>
      <c r="D10" t="s">
        <v>5</v>
      </c>
      <c r="E10" t="str">
        <f t="shared" si="1"/>
        <v>Date of expiry</v>
      </c>
      <c r="F10" t="s">
        <v>14</v>
      </c>
      <c r="G10" t="s">
        <v>15</v>
      </c>
      <c r="H10" t="s">
        <v>16</v>
      </c>
      <c r="I10" t="s">
        <v>52</v>
      </c>
      <c r="J10" t="s">
        <v>14</v>
      </c>
      <c r="L10" t="s">
        <v>14</v>
      </c>
    </row>
    <row r="11" spans="1:12">
      <c r="A11">
        <f t="shared" si="0"/>
        <v>10</v>
      </c>
      <c r="B11" t="s">
        <v>48</v>
      </c>
      <c r="C11" t="s">
        <v>56</v>
      </c>
      <c r="D11" t="s">
        <v>4</v>
      </c>
      <c r="E11" t="str">
        <f t="shared" si="1"/>
        <v>Place of issue</v>
      </c>
      <c r="F11" s="2"/>
      <c r="G11" t="s">
        <v>15</v>
      </c>
      <c r="H11" t="s">
        <v>16</v>
      </c>
      <c r="I11" t="s">
        <v>14</v>
      </c>
      <c r="J11" t="s">
        <v>14</v>
      </c>
      <c r="L11" t="s">
        <v>14</v>
      </c>
    </row>
    <row r="12" spans="1:12">
      <c r="A12">
        <f t="shared" si="0"/>
        <v>11</v>
      </c>
      <c r="B12" t="s">
        <v>48</v>
      </c>
      <c r="C12" t="s">
        <v>57</v>
      </c>
      <c r="D12" t="s">
        <v>4</v>
      </c>
      <c r="E12" t="str">
        <f t="shared" si="1"/>
        <v>Issuing authority</v>
      </c>
      <c r="F12" s="2"/>
      <c r="G12" t="s">
        <v>15</v>
      </c>
      <c r="H12" t="s">
        <v>16</v>
      </c>
      <c r="I12" t="s">
        <v>14</v>
      </c>
      <c r="J12" t="s">
        <v>14</v>
      </c>
      <c r="L12" t="s">
        <v>14</v>
      </c>
    </row>
    <row r="13" spans="1:12">
      <c r="A13">
        <f t="shared" si="0"/>
        <v>12</v>
      </c>
      <c r="B13" t="s">
        <v>28</v>
      </c>
      <c r="C13" t="s">
        <v>58</v>
      </c>
      <c r="D13" t="s">
        <v>4</v>
      </c>
      <c r="E13" t="str">
        <f t="shared" si="1"/>
        <v>Town/City</v>
      </c>
      <c r="F13" s="2"/>
      <c r="G13" t="s">
        <v>15</v>
      </c>
      <c r="H13" t="s">
        <v>16</v>
      </c>
      <c r="I13" t="s">
        <v>14</v>
      </c>
      <c r="J13" t="s">
        <v>14</v>
      </c>
      <c r="L13" t="s">
        <v>14</v>
      </c>
    </row>
    <row r="14" spans="1:12">
      <c r="A14">
        <f t="shared" si="0"/>
        <v>13</v>
      </c>
      <c r="B14" t="s">
        <v>28</v>
      </c>
      <c r="C14" t="s">
        <v>60</v>
      </c>
      <c r="D14" t="s">
        <v>4</v>
      </c>
      <c r="E14" t="str">
        <f t="shared" si="1"/>
        <v>State/Province</v>
      </c>
      <c r="F14" s="2"/>
      <c r="G14" t="s">
        <v>15</v>
      </c>
      <c r="H14" t="s">
        <v>16</v>
      </c>
      <c r="I14" t="s">
        <v>14</v>
      </c>
      <c r="J14" t="s">
        <v>14</v>
      </c>
      <c r="L14" t="s">
        <v>14</v>
      </c>
    </row>
    <row r="15" spans="1:12">
      <c r="A15">
        <f t="shared" si="0"/>
        <v>14</v>
      </c>
      <c r="B15" t="s">
        <v>28</v>
      </c>
      <c r="C15" t="s">
        <v>25</v>
      </c>
      <c r="D15" t="s">
        <v>2</v>
      </c>
      <c r="E15" t="str">
        <f t="shared" si="1"/>
        <v>Country</v>
      </c>
      <c r="F15" t="s">
        <v>14</v>
      </c>
      <c r="G15" t="s">
        <v>15</v>
      </c>
      <c r="H15" t="s">
        <v>16</v>
      </c>
      <c r="I15" t="s">
        <v>14</v>
      </c>
      <c r="J15" t="s">
        <v>14</v>
      </c>
      <c r="K15" t="s">
        <v>55</v>
      </c>
      <c r="L15" t="s">
        <v>14</v>
      </c>
    </row>
    <row r="16" spans="1:12">
      <c r="A16">
        <f t="shared" si="0"/>
        <v>15</v>
      </c>
      <c r="B16" t="s">
        <v>61</v>
      </c>
      <c r="C16" t="s">
        <v>61</v>
      </c>
      <c r="D16" t="s">
        <v>2</v>
      </c>
      <c r="E16" t="str">
        <f t="shared" si="1"/>
        <v>Relationship status</v>
      </c>
      <c r="F16" t="s">
        <v>14</v>
      </c>
      <c r="G16" t="s">
        <v>15</v>
      </c>
      <c r="H16" t="s">
        <v>16</v>
      </c>
      <c r="I16" t="s">
        <v>14</v>
      </c>
      <c r="J16" t="s">
        <v>14</v>
      </c>
      <c r="K16" t="s">
        <v>261</v>
      </c>
      <c r="L16" t="s">
        <v>14</v>
      </c>
    </row>
    <row r="17" spans="1:12">
      <c r="A17">
        <f t="shared" si="0"/>
        <v>16</v>
      </c>
      <c r="B17" t="s">
        <v>63</v>
      </c>
      <c r="C17" t="s">
        <v>64</v>
      </c>
      <c r="D17" t="s">
        <v>2</v>
      </c>
      <c r="E17" t="str">
        <f t="shared" si="1"/>
        <v>Are you or have you been known by any other name? (including name at birth, previous married names, aliases)</v>
      </c>
      <c r="F17" t="s">
        <v>14</v>
      </c>
      <c r="G17" t="s">
        <v>15</v>
      </c>
      <c r="H17" t="s">
        <v>16</v>
      </c>
      <c r="I17" t="s">
        <v>14</v>
      </c>
      <c r="J17" t="s">
        <v>14</v>
      </c>
      <c r="K17" t="s">
        <v>41</v>
      </c>
      <c r="L17" t="s">
        <v>14</v>
      </c>
    </row>
    <row r="18" spans="1:12">
      <c r="A18">
        <f t="shared" si="0"/>
        <v>17</v>
      </c>
      <c r="B18" t="s">
        <v>63</v>
      </c>
      <c r="C18" t="s">
        <v>236</v>
      </c>
      <c r="D18" t="s">
        <v>4</v>
      </c>
      <c r="E18" t="str">
        <f t="shared" si="1"/>
        <v>Other Family Name</v>
      </c>
      <c r="F18" s="2"/>
      <c r="G18" t="s">
        <v>16</v>
      </c>
      <c r="H18" t="s">
        <v>15</v>
      </c>
      <c r="I18" t="s">
        <v>14</v>
      </c>
      <c r="J18" t="s">
        <v>14</v>
      </c>
      <c r="L18" t="str">
        <f>"If answer of Field " &amp; $A$17 &amp; " is Yes"</f>
        <v>If answer of Field 16 is Yes</v>
      </c>
    </row>
    <row r="19" spans="1:12">
      <c r="A19">
        <f t="shared" si="0"/>
        <v>18</v>
      </c>
      <c r="B19" t="s">
        <v>63</v>
      </c>
      <c r="C19" t="s">
        <v>237</v>
      </c>
      <c r="D19" t="s">
        <v>4</v>
      </c>
      <c r="E19" t="str">
        <f t="shared" si="1"/>
        <v>Other Given Name</v>
      </c>
      <c r="F19" s="2"/>
      <c r="G19" t="s">
        <v>16</v>
      </c>
      <c r="H19" t="s">
        <v>15</v>
      </c>
      <c r="I19" t="s">
        <v>14</v>
      </c>
      <c r="J19" t="s">
        <v>14</v>
      </c>
      <c r="L19" t="str">
        <f>"If answer of Field " &amp; $A$17 &amp; " is Yes"</f>
        <v>If answer of Field 16 is Yes</v>
      </c>
    </row>
    <row r="20" spans="1:12">
      <c r="A20">
        <f t="shared" si="0"/>
        <v>19</v>
      </c>
      <c r="B20" t="s">
        <v>97</v>
      </c>
      <c r="C20" s="3" t="s">
        <v>91</v>
      </c>
      <c r="D20" t="s">
        <v>4</v>
      </c>
      <c r="E20" t="str">
        <f t="shared" si="1"/>
        <v>Your current residential address</v>
      </c>
      <c r="F20" s="2"/>
      <c r="G20" t="s">
        <v>15</v>
      </c>
      <c r="H20" t="s">
        <v>16</v>
      </c>
      <c r="I20" t="s">
        <v>14</v>
      </c>
      <c r="J20" t="s">
        <v>14</v>
      </c>
      <c r="L20" t="s">
        <v>14</v>
      </c>
    </row>
    <row r="21" spans="1:12">
      <c r="A21">
        <f t="shared" si="0"/>
        <v>20</v>
      </c>
      <c r="B21" t="s">
        <v>97</v>
      </c>
      <c r="C21" s="3" t="s">
        <v>92</v>
      </c>
      <c r="D21" t="s">
        <v>4</v>
      </c>
      <c r="E21" t="str">
        <f t="shared" si="1"/>
        <v xml:space="preserve">Post Code/Pin Code of residential address </v>
      </c>
      <c r="F21" s="2"/>
      <c r="G21" t="s">
        <v>15</v>
      </c>
      <c r="H21" t="s">
        <v>16</v>
      </c>
      <c r="I21" t="s">
        <v>14</v>
      </c>
      <c r="J21" t="s">
        <v>14</v>
      </c>
      <c r="L21" t="s">
        <v>14</v>
      </c>
    </row>
    <row r="22" spans="1:12">
      <c r="A22">
        <f t="shared" si="0"/>
        <v>21</v>
      </c>
      <c r="B22" t="s">
        <v>97</v>
      </c>
      <c r="C22" s="3" t="s">
        <v>93</v>
      </c>
      <c r="D22" t="s">
        <v>2</v>
      </c>
      <c r="E22" t="str">
        <f t="shared" si="1"/>
        <v>Country of residential address</v>
      </c>
      <c r="F22" t="s">
        <v>14</v>
      </c>
      <c r="G22" t="s">
        <v>15</v>
      </c>
      <c r="H22" t="s">
        <v>16</v>
      </c>
      <c r="I22" t="s">
        <v>14</v>
      </c>
      <c r="J22" t="s">
        <v>14</v>
      </c>
      <c r="K22" t="s">
        <v>55</v>
      </c>
      <c r="L22" t="s">
        <v>14</v>
      </c>
    </row>
    <row r="23" spans="1:12">
      <c r="A23">
        <f t="shared" si="0"/>
        <v>22</v>
      </c>
      <c r="B23" t="s">
        <v>97</v>
      </c>
      <c r="C23" s="3" t="s">
        <v>94</v>
      </c>
      <c r="D23" t="s">
        <v>4</v>
      </c>
      <c r="E23" t="str">
        <f t="shared" si="1"/>
        <v>Address for correspondence (If the same as your residential address, write ‘AS ABOVE’)</v>
      </c>
      <c r="F23" s="2"/>
      <c r="G23" t="s">
        <v>15</v>
      </c>
      <c r="H23" t="s">
        <v>16</v>
      </c>
      <c r="I23" t="s">
        <v>14</v>
      </c>
      <c r="J23" t="s">
        <v>14</v>
      </c>
      <c r="L23" t="s">
        <v>14</v>
      </c>
    </row>
    <row r="24" spans="1:12">
      <c r="A24">
        <f t="shared" si="0"/>
        <v>23</v>
      </c>
      <c r="B24" t="s">
        <v>97</v>
      </c>
      <c r="C24" s="3" t="s">
        <v>95</v>
      </c>
      <c r="D24" t="s">
        <v>4</v>
      </c>
      <c r="E24" t="str">
        <f t="shared" si="1"/>
        <v>Post Code/Pin Code of address for correspondence</v>
      </c>
      <c r="F24" s="2"/>
      <c r="G24" t="s">
        <v>15</v>
      </c>
      <c r="H24" t="s">
        <v>16</v>
      </c>
      <c r="I24" t="s">
        <v>14</v>
      </c>
      <c r="J24" t="s">
        <v>14</v>
      </c>
      <c r="L24" t="s">
        <v>14</v>
      </c>
    </row>
    <row r="25" spans="1:12">
      <c r="A25">
        <f t="shared" si="0"/>
        <v>24</v>
      </c>
      <c r="B25" t="s">
        <v>97</v>
      </c>
      <c r="C25" s="3" t="s">
        <v>96</v>
      </c>
      <c r="D25" t="s">
        <v>2</v>
      </c>
      <c r="E25" t="str">
        <f t="shared" si="1"/>
        <v>Country of address for correspondence</v>
      </c>
      <c r="F25" t="s">
        <v>14</v>
      </c>
      <c r="G25" t="s">
        <v>15</v>
      </c>
      <c r="H25" t="s">
        <v>16</v>
      </c>
      <c r="I25" t="s">
        <v>14</v>
      </c>
      <c r="J25" t="s">
        <v>14</v>
      </c>
      <c r="K25" t="s">
        <v>55</v>
      </c>
      <c r="L25" t="s">
        <v>14</v>
      </c>
    </row>
    <row r="26" spans="1:12">
      <c r="A26">
        <f t="shared" si="0"/>
        <v>25</v>
      </c>
      <c r="B26" t="s">
        <v>90</v>
      </c>
      <c r="C26" s="3" t="s">
        <v>101</v>
      </c>
      <c r="D26" t="s">
        <v>31</v>
      </c>
      <c r="E26" t="str">
        <f t="shared" si="1"/>
        <v>Home Contact Details</v>
      </c>
      <c r="F26" s="2"/>
      <c r="G26" t="s">
        <v>15</v>
      </c>
      <c r="H26" t="s">
        <v>16</v>
      </c>
      <c r="I26" t="s">
        <v>14</v>
      </c>
      <c r="J26" t="s">
        <v>14</v>
      </c>
      <c r="L26" t="s">
        <v>14</v>
      </c>
    </row>
    <row r="27" spans="1:12">
      <c r="A27">
        <f t="shared" si="0"/>
        <v>26</v>
      </c>
      <c r="B27" t="s">
        <v>90</v>
      </c>
      <c r="C27" s="3" t="s">
        <v>98</v>
      </c>
      <c r="D27" t="s">
        <v>4</v>
      </c>
      <c r="E27" t="str">
        <f t="shared" si="1"/>
        <v>Country Code (Home)</v>
      </c>
      <c r="F27" s="2"/>
      <c r="G27" t="s">
        <v>15</v>
      </c>
      <c r="H27" t="s">
        <v>16</v>
      </c>
      <c r="I27" t="s">
        <v>14</v>
      </c>
      <c r="J27" t="s">
        <v>14</v>
      </c>
      <c r="L27" t="s">
        <v>14</v>
      </c>
    </row>
    <row r="28" spans="1:12">
      <c r="A28">
        <f t="shared" si="0"/>
        <v>27</v>
      </c>
      <c r="B28" t="s">
        <v>90</v>
      </c>
      <c r="C28" s="3" t="s">
        <v>99</v>
      </c>
      <c r="D28" t="s">
        <v>4</v>
      </c>
      <c r="E28" t="str">
        <f t="shared" si="1"/>
        <v>Area Code (Home)</v>
      </c>
      <c r="F28" s="2"/>
      <c r="G28" t="s">
        <v>15</v>
      </c>
      <c r="H28" t="s">
        <v>16</v>
      </c>
      <c r="I28" t="s">
        <v>14</v>
      </c>
      <c r="J28" t="s">
        <v>14</v>
      </c>
      <c r="L28" t="s">
        <v>14</v>
      </c>
    </row>
    <row r="29" spans="1:12">
      <c r="A29">
        <f t="shared" si="0"/>
        <v>28</v>
      </c>
      <c r="B29" t="s">
        <v>90</v>
      </c>
      <c r="C29" s="3" t="s">
        <v>100</v>
      </c>
      <c r="D29" t="s">
        <v>4</v>
      </c>
      <c r="E29" t="str">
        <f t="shared" si="1"/>
        <v>Number (Home)</v>
      </c>
      <c r="F29" s="2"/>
      <c r="G29" t="s">
        <v>15</v>
      </c>
      <c r="H29" t="s">
        <v>16</v>
      </c>
      <c r="I29" t="s">
        <v>14</v>
      </c>
      <c r="J29" t="s">
        <v>14</v>
      </c>
      <c r="L29" t="s">
        <v>14</v>
      </c>
    </row>
    <row r="30" spans="1:12">
      <c r="A30">
        <f t="shared" si="0"/>
        <v>29</v>
      </c>
      <c r="B30" t="s">
        <v>90</v>
      </c>
      <c r="C30" s="3" t="s">
        <v>102</v>
      </c>
      <c r="D30" t="s">
        <v>31</v>
      </c>
      <c r="E30" t="str">
        <f t="shared" si="1"/>
        <v>Office Contact Details</v>
      </c>
      <c r="F30" s="2"/>
      <c r="G30" t="s">
        <v>15</v>
      </c>
      <c r="H30" t="s">
        <v>16</v>
      </c>
      <c r="I30" t="s">
        <v>14</v>
      </c>
      <c r="J30" t="s">
        <v>14</v>
      </c>
      <c r="L30" t="s">
        <v>14</v>
      </c>
    </row>
    <row r="31" spans="1:12">
      <c r="A31">
        <f t="shared" si="0"/>
        <v>30</v>
      </c>
      <c r="B31" t="s">
        <v>90</v>
      </c>
      <c r="C31" s="3" t="s">
        <v>103</v>
      </c>
      <c r="D31" t="s">
        <v>4</v>
      </c>
      <c r="E31" t="str">
        <f t="shared" si="1"/>
        <v>Country Code (Office)</v>
      </c>
      <c r="F31" s="2"/>
      <c r="G31" t="s">
        <v>15</v>
      </c>
      <c r="H31" t="s">
        <v>16</v>
      </c>
      <c r="I31" t="s">
        <v>14</v>
      </c>
      <c r="J31" t="s">
        <v>14</v>
      </c>
      <c r="L31" t="s">
        <v>14</v>
      </c>
    </row>
    <row r="32" spans="1:12">
      <c r="A32">
        <f t="shared" si="0"/>
        <v>31</v>
      </c>
      <c r="B32" t="s">
        <v>90</v>
      </c>
      <c r="C32" s="3" t="s">
        <v>104</v>
      </c>
      <c r="D32" t="s">
        <v>4</v>
      </c>
      <c r="E32" t="str">
        <f t="shared" si="1"/>
        <v>Area Code (Office)</v>
      </c>
      <c r="F32" s="2"/>
      <c r="G32" t="s">
        <v>15</v>
      </c>
      <c r="H32" t="s">
        <v>16</v>
      </c>
      <c r="I32" t="s">
        <v>14</v>
      </c>
      <c r="J32" t="s">
        <v>14</v>
      </c>
      <c r="L32" t="s">
        <v>14</v>
      </c>
    </row>
    <row r="33" spans="1:12">
      <c r="A33">
        <f t="shared" si="0"/>
        <v>32</v>
      </c>
      <c r="B33" t="s">
        <v>90</v>
      </c>
      <c r="C33" s="3" t="s">
        <v>105</v>
      </c>
      <c r="D33" t="s">
        <v>4</v>
      </c>
      <c r="E33" t="str">
        <f t="shared" si="1"/>
        <v>Number (Office)</v>
      </c>
      <c r="F33" s="2"/>
      <c r="G33" t="s">
        <v>15</v>
      </c>
      <c r="H33" t="s">
        <v>16</v>
      </c>
      <c r="I33" t="s">
        <v>14</v>
      </c>
      <c r="J33" t="s">
        <v>14</v>
      </c>
      <c r="L33" t="s">
        <v>14</v>
      </c>
    </row>
    <row r="34" spans="1:12">
      <c r="A34">
        <f t="shared" si="0"/>
        <v>33</v>
      </c>
      <c r="B34" t="s">
        <v>90</v>
      </c>
      <c r="C34" s="3" t="s">
        <v>106</v>
      </c>
      <c r="D34" t="s">
        <v>4</v>
      </c>
      <c r="E34" t="str">
        <f t="shared" si="1"/>
        <v>Mobile/Cell</v>
      </c>
      <c r="F34" s="2"/>
      <c r="G34" t="s">
        <v>15</v>
      </c>
      <c r="H34" t="s">
        <v>16</v>
      </c>
      <c r="I34" t="s">
        <v>14</v>
      </c>
      <c r="J34" t="s">
        <v>14</v>
      </c>
      <c r="L34" t="s">
        <v>14</v>
      </c>
    </row>
    <row r="35" spans="1:12">
      <c r="A35">
        <f t="shared" si="0"/>
        <v>34</v>
      </c>
      <c r="B35" t="s">
        <v>90</v>
      </c>
      <c r="C35" s="3" t="s">
        <v>109</v>
      </c>
      <c r="D35" t="s">
        <v>4</v>
      </c>
      <c r="E35" t="str">
        <f t="shared" si="1"/>
        <v>Email address</v>
      </c>
      <c r="F35" s="2"/>
      <c r="G35" t="s">
        <v>15</v>
      </c>
      <c r="H35" t="s">
        <v>16</v>
      </c>
      <c r="I35" t="s">
        <v>14</v>
      </c>
      <c r="J35" t="s">
        <v>14</v>
      </c>
      <c r="L35" t="s">
        <v>14</v>
      </c>
    </row>
    <row r="36" spans="1:12">
      <c r="A36">
        <f t="shared" si="0"/>
        <v>35</v>
      </c>
      <c r="B36" t="s">
        <v>90</v>
      </c>
      <c r="C36" s="3" t="s">
        <v>110</v>
      </c>
      <c r="D36" t="s">
        <v>4</v>
      </c>
      <c r="E36" t="str">
        <f t="shared" si="1"/>
        <v>Country Code (fax)</v>
      </c>
      <c r="F36" s="2"/>
      <c r="G36" t="s">
        <v>16</v>
      </c>
      <c r="H36" t="s">
        <v>15</v>
      </c>
      <c r="I36" t="s">
        <v>14</v>
      </c>
      <c r="J36" t="s">
        <v>14</v>
      </c>
      <c r="L36" t="s">
        <v>14</v>
      </c>
    </row>
    <row r="37" spans="1:12">
      <c r="A37">
        <f t="shared" si="0"/>
        <v>36</v>
      </c>
      <c r="B37" t="s">
        <v>90</v>
      </c>
      <c r="C37" s="3" t="s">
        <v>111</v>
      </c>
      <c r="D37" t="s">
        <v>4</v>
      </c>
      <c r="E37" t="str">
        <f t="shared" si="1"/>
        <v>Area Code (fax)</v>
      </c>
      <c r="F37" s="2"/>
      <c r="G37" t="s">
        <v>16</v>
      </c>
      <c r="H37" t="s">
        <v>15</v>
      </c>
      <c r="I37" t="s">
        <v>14</v>
      </c>
      <c r="J37" t="s">
        <v>14</v>
      </c>
      <c r="L37" t="s">
        <v>14</v>
      </c>
    </row>
    <row r="38" spans="1:12">
      <c r="A38">
        <f t="shared" si="0"/>
        <v>37</v>
      </c>
      <c r="B38" t="s">
        <v>90</v>
      </c>
      <c r="C38" s="3" t="s">
        <v>112</v>
      </c>
      <c r="D38" t="s">
        <v>4</v>
      </c>
      <c r="E38" t="str">
        <f t="shared" si="1"/>
        <v>Number (fax)</v>
      </c>
      <c r="F38" s="2"/>
      <c r="G38" t="s">
        <v>16</v>
      </c>
      <c r="H38" t="s">
        <v>15</v>
      </c>
      <c r="I38" t="s">
        <v>14</v>
      </c>
      <c r="J38" t="s">
        <v>14</v>
      </c>
      <c r="L38" t="s">
        <v>14</v>
      </c>
    </row>
  </sheetData>
  <dataValidations count="1">
    <dataValidation type="list" allowBlank="1" showInputMessage="1" showErrorMessage="1" sqref="D36:D38 D2:D34">
      <formula1>Control_Type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05"/>
  <sheetViews>
    <sheetView topLeftCell="F1" zoomScale="80" zoomScaleNormal="80" workbookViewId="0">
      <pane ySplit="1" topLeftCell="A2" activePane="bottomLeft" state="frozen"/>
      <selection pane="bottomLeft" activeCell="O12" sqref="O12"/>
    </sheetView>
  </sheetViews>
  <sheetFormatPr defaultRowHeight="15"/>
  <cols>
    <col min="3" max="3" width="47" bestFit="1" customWidth="1"/>
    <col min="4" max="4" width="55.5703125" bestFit="1" customWidth="1"/>
    <col min="5" max="5" width="19.5703125" bestFit="1" customWidth="1"/>
    <col min="6" max="6" width="53.5703125" bestFit="1" customWidth="1"/>
    <col min="8" max="8" width="14.140625" bestFit="1" customWidth="1"/>
    <col min="9" max="9" width="24.140625" bestFit="1" customWidth="1"/>
    <col min="10" max="10" width="15.28515625" bestFit="1" customWidth="1"/>
    <col min="11" max="11" width="13" bestFit="1" customWidth="1"/>
    <col min="12" max="12" width="14.7109375" customWidth="1"/>
    <col min="13" max="13" width="44.85546875" bestFit="1" customWidth="1"/>
    <col min="14" max="14" width="29.5703125" bestFit="1" customWidth="1"/>
  </cols>
  <sheetData>
    <row r="1" spans="1:16">
      <c r="B1" s="1" t="s">
        <v>11</v>
      </c>
      <c r="C1" s="1" t="s">
        <v>29</v>
      </c>
      <c r="D1" s="1" t="s">
        <v>12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13</v>
      </c>
      <c r="J1" s="1" t="s">
        <v>9</v>
      </c>
      <c r="K1" s="1" t="s">
        <v>10</v>
      </c>
      <c r="L1" s="1" t="s">
        <v>38</v>
      </c>
      <c r="M1" s="1" t="s">
        <v>234</v>
      </c>
      <c r="N1" s="1" t="s">
        <v>20</v>
      </c>
      <c r="O1" s="1" t="s">
        <v>59</v>
      </c>
      <c r="P1" s="1" t="s">
        <v>245</v>
      </c>
    </row>
    <row r="2" spans="1:16">
      <c r="A2">
        <v>1</v>
      </c>
      <c r="B2">
        <v>1</v>
      </c>
      <c r="C2" t="s">
        <v>30</v>
      </c>
      <c r="D2" t="s">
        <v>19</v>
      </c>
      <c r="E2" t="s">
        <v>2</v>
      </c>
      <c r="F2" t="s">
        <v>37</v>
      </c>
      <c r="G2" t="s">
        <v>14</v>
      </c>
      <c r="H2" t="s">
        <v>15</v>
      </c>
      <c r="I2" t="s">
        <v>16</v>
      </c>
      <c r="J2" t="s">
        <v>14</v>
      </c>
      <c r="K2" t="s">
        <v>14</v>
      </c>
      <c r="L2" t="s">
        <v>39</v>
      </c>
      <c r="M2" t="s">
        <v>14</v>
      </c>
      <c r="N2" t="s">
        <v>14</v>
      </c>
      <c r="O2">
        <v>1</v>
      </c>
    </row>
    <row r="3" spans="1:16">
      <c r="A3">
        <v>1</v>
      </c>
      <c r="B3">
        <v>2</v>
      </c>
      <c r="C3" t="s">
        <v>18</v>
      </c>
      <c r="D3" t="s">
        <v>17</v>
      </c>
      <c r="E3" t="s">
        <v>31</v>
      </c>
      <c r="F3" t="s">
        <v>17</v>
      </c>
      <c r="G3" t="s">
        <v>14</v>
      </c>
      <c r="H3" t="s">
        <v>16</v>
      </c>
      <c r="I3" t="s">
        <v>16</v>
      </c>
      <c r="J3" t="s">
        <v>14</v>
      </c>
      <c r="K3" t="s">
        <v>14</v>
      </c>
      <c r="M3" t="s">
        <v>14</v>
      </c>
      <c r="N3" t="s">
        <v>14</v>
      </c>
      <c r="O3">
        <v>1</v>
      </c>
    </row>
    <row r="4" spans="1:16">
      <c r="A4">
        <v>1</v>
      </c>
      <c r="B4">
        <v>3</v>
      </c>
      <c r="C4" t="s">
        <v>18</v>
      </c>
      <c r="D4" t="s">
        <v>33</v>
      </c>
      <c r="E4" t="s">
        <v>5</v>
      </c>
      <c r="F4" t="s">
        <v>33</v>
      </c>
      <c r="G4" t="s">
        <v>14</v>
      </c>
      <c r="H4" t="s">
        <v>16</v>
      </c>
      <c r="I4" t="s">
        <v>15</v>
      </c>
      <c r="J4" t="s">
        <v>52</v>
      </c>
      <c r="K4">
        <v>2</v>
      </c>
      <c r="M4" t="str">
        <f>"If answer of Field " &amp; $B$2 &amp; " is Outside Australia"</f>
        <v>If answer of Field 1 is Outside Australia</v>
      </c>
      <c r="N4" t="s">
        <v>14</v>
      </c>
      <c r="O4">
        <v>1</v>
      </c>
    </row>
    <row r="5" spans="1:16">
      <c r="A5">
        <v>1</v>
      </c>
      <c r="B5">
        <v>4</v>
      </c>
      <c r="C5" t="s">
        <v>18</v>
      </c>
      <c r="D5" t="s">
        <v>34</v>
      </c>
      <c r="E5" t="s">
        <v>5</v>
      </c>
      <c r="F5" t="s">
        <v>34</v>
      </c>
      <c r="G5" t="s">
        <v>14</v>
      </c>
      <c r="H5" t="s">
        <v>16</v>
      </c>
      <c r="I5" t="s">
        <v>15</v>
      </c>
      <c r="J5" t="s">
        <v>52</v>
      </c>
      <c r="K5">
        <v>2</v>
      </c>
      <c r="M5" t="str">
        <f t="shared" ref="M5:M7" si="0">"If answer of Field " &amp; $B$2 &amp; " is Outside Australia"</f>
        <v>If answer of Field 1 is Outside Australia</v>
      </c>
      <c r="N5" t="s">
        <v>14</v>
      </c>
      <c r="O5">
        <v>1</v>
      </c>
    </row>
    <row r="6" spans="1:16">
      <c r="A6">
        <v>1</v>
      </c>
      <c r="B6">
        <v>5</v>
      </c>
      <c r="C6" t="s">
        <v>18</v>
      </c>
      <c r="D6" t="s">
        <v>35</v>
      </c>
      <c r="E6" t="s">
        <v>2</v>
      </c>
      <c r="F6" t="s">
        <v>36</v>
      </c>
      <c r="G6" t="s">
        <v>14</v>
      </c>
      <c r="H6" t="s">
        <v>16</v>
      </c>
      <c r="I6" t="s">
        <v>15</v>
      </c>
      <c r="J6" t="s">
        <v>14</v>
      </c>
      <c r="K6" t="s">
        <v>14</v>
      </c>
      <c r="L6" t="s">
        <v>40</v>
      </c>
      <c r="M6" t="str">
        <f t="shared" si="0"/>
        <v>If answer of Field 1 is Outside Australia</v>
      </c>
      <c r="N6" t="s">
        <v>14</v>
      </c>
      <c r="O6">
        <v>1</v>
      </c>
    </row>
    <row r="7" spans="1:16">
      <c r="A7">
        <v>1</v>
      </c>
      <c r="B7">
        <v>6</v>
      </c>
      <c r="C7" t="s">
        <v>18</v>
      </c>
      <c r="D7" t="s">
        <v>43</v>
      </c>
      <c r="E7" t="s">
        <v>2</v>
      </c>
      <c r="F7" t="s">
        <v>43</v>
      </c>
      <c r="G7" t="s">
        <v>14</v>
      </c>
      <c r="H7" t="s">
        <v>16</v>
      </c>
      <c r="I7" t="s">
        <v>15</v>
      </c>
      <c r="J7" t="s">
        <v>14</v>
      </c>
      <c r="K7" t="s">
        <v>14</v>
      </c>
      <c r="L7" t="s">
        <v>41</v>
      </c>
      <c r="M7" t="str">
        <f t="shared" si="0"/>
        <v>If answer of Field 1 is Outside Australia</v>
      </c>
      <c r="N7" t="s">
        <v>14</v>
      </c>
      <c r="O7">
        <v>1</v>
      </c>
    </row>
    <row r="8" spans="1:16">
      <c r="A8">
        <v>1</v>
      </c>
      <c r="B8">
        <v>7</v>
      </c>
      <c r="C8" t="s">
        <v>18</v>
      </c>
      <c r="D8" t="s">
        <v>42</v>
      </c>
      <c r="E8" t="s">
        <v>4</v>
      </c>
      <c r="F8" t="s">
        <v>42</v>
      </c>
      <c r="G8" s="2"/>
      <c r="H8" t="s">
        <v>16</v>
      </c>
      <c r="I8" t="s">
        <v>44</v>
      </c>
      <c r="J8" t="s">
        <v>14</v>
      </c>
      <c r="K8" t="s">
        <v>14</v>
      </c>
      <c r="M8" t="str">
        <f>"If answer of Field " &amp; B7 &amp; " is Yes"</f>
        <v>If answer of Field 6 is Yes</v>
      </c>
      <c r="N8" t="s">
        <v>14</v>
      </c>
      <c r="O8">
        <v>1</v>
      </c>
    </row>
    <row r="9" spans="1:16">
      <c r="A9">
        <v>1</v>
      </c>
      <c r="B9">
        <v>8</v>
      </c>
      <c r="C9" t="s">
        <v>45</v>
      </c>
      <c r="D9" t="s">
        <v>46</v>
      </c>
      <c r="E9" t="s">
        <v>5</v>
      </c>
      <c r="F9" t="s">
        <v>46</v>
      </c>
      <c r="G9" t="s">
        <v>14</v>
      </c>
      <c r="H9" t="s">
        <v>16</v>
      </c>
      <c r="I9" t="s">
        <v>15</v>
      </c>
      <c r="J9" t="s">
        <v>52</v>
      </c>
      <c r="K9" t="s">
        <v>14</v>
      </c>
      <c r="M9" t="str">
        <f>"If answer of Field " &amp; $B$2 &amp; " is In Australia"</f>
        <v>If answer of Field 1 is In Australia</v>
      </c>
      <c r="N9" t="s">
        <v>14</v>
      </c>
      <c r="O9">
        <v>1</v>
      </c>
    </row>
    <row r="10" spans="1:16">
      <c r="A10">
        <v>1</v>
      </c>
      <c r="B10">
        <v>9</v>
      </c>
      <c r="C10" t="s">
        <v>45</v>
      </c>
      <c r="D10" t="s">
        <v>47</v>
      </c>
      <c r="E10" t="s">
        <v>4</v>
      </c>
      <c r="F10" t="s">
        <v>47</v>
      </c>
      <c r="G10" s="2"/>
      <c r="H10" t="s">
        <v>16</v>
      </c>
      <c r="I10" t="s">
        <v>15</v>
      </c>
      <c r="J10" t="s">
        <v>14</v>
      </c>
      <c r="K10" t="s">
        <v>14</v>
      </c>
      <c r="M10" t="str">
        <f>"If answer of Field " &amp; $B$2 &amp; " is In Australia"</f>
        <v>If answer of Field 1 is In Australia</v>
      </c>
      <c r="N10" t="s">
        <v>14</v>
      </c>
      <c r="O10">
        <v>1</v>
      </c>
    </row>
    <row r="11" spans="1:16">
      <c r="A11">
        <v>1</v>
      </c>
      <c r="B11">
        <v>10</v>
      </c>
      <c r="C11" t="s">
        <v>48</v>
      </c>
      <c r="D11" t="s">
        <v>26</v>
      </c>
      <c r="E11" t="s">
        <v>4</v>
      </c>
      <c r="F11" t="s">
        <v>26</v>
      </c>
      <c r="G11" s="2"/>
      <c r="H11" t="s">
        <v>15</v>
      </c>
      <c r="I11" t="s">
        <v>16</v>
      </c>
      <c r="J11" t="s">
        <v>14</v>
      </c>
      <c r="K11" t="s">
        <v>14</v>
      </c>
      <c r="M11" t="s">
        <v>14</v>
      </c>
      <c r="N11">
        <v>1</v>
      </c>
      <c r="O11" t="s">
        <v>476</v>
      </c>
    </row>
    <row r="12" spans="1:16">
      <c r="A12">
        <v>1</v>
      </c>
      <c r="B12">
        <f t="shared" ref="B12:B75" si="1">B11+1</f>
        <v>11</v>
      </c>
      <c r="C12" t="s">
        <v>48</v>
      </c>
      <c r="D12" t="s">
        <v>27</v>
      </c>
      <c r="E12" t="s">
        <v>4</v>
      </c>
      <c r="F12" t="s">
        <v>27</v>
      </c>
      <c r="G12" s="2"/>
      <c r="H12" t="s">
        <v>15</v>
      </c>
      <c r="I12" t="s">
        <v>16</v>
      </c>
      <c r="J12" t="s">
        <v>14</v>
      </c>
      <c r="K12" t="s">
        <v>14</v>
      </c>
      <c r="M12" t="s">
        <v>14</v>
      </c>
      <c r="N12">
        <v>2</v>
      </c>
      <c r="O12" t="s">
        <v>476</v>
      </c>
    </row>
    <row r="13" spans="1:16">
      <c r="A13">
        <v>1</v>
      </c>
      <c r="B13">
        <f t="shared" si="1"/>
        <v>12</v>
      </c>
      <c r="C13" t="s">
        <v>48</v>
      </c>
      <c r="D13" t="s">
        <v>50</v>
      </c>
      <c r="E13" t="s">
        <v>2</v>
      </c>
      <c r="F13" t="s">
        <v>50</v>
      </c>
      <c r="G13" t="s">
        <v>14</v>
      </c>
      <c r="H13" t="s">
        <v>15</v>
      </c>
      <c r="I13" t="s">
        <v>16</v>
      </c>
      <c r="J13" t="s">
        <v>14</v>
      </c>
      <c r="K13" t="s">
        <v>14</v>
      </c>
      <c r="L13" t="s">
        <v>51</v>
      </c>
      <c r="M13" t="s">
        <v>14</v>
      </c>
      <c r="N13">
        <v>3</v>
      </c>
      <c r="O13" t="s">
        <v>209</v>
      </c>
    </row>
    <row r="14" spans="1:16">
      <c r="A14">
        <v>1</v>
      </c>
      <c r="B14">
        <f t="shared" si="1"/>
        <v>13</v>
      </c>
      <c r="C14" t="s">
        <v>48</v>
      </c>
      <c r="D14" t="s">
        <v>21</v>
      </c>
      <c r="E14" t="s">
        <v>5</v>
      </c>
      <c r="F14" t="s">
        <v>21</v>
      </c>
      <c r="G14" t="s">
        <v>14</v>
      </c>
      <c r="H14" t="s">
        <v>15</v>
      </c>
      <c r="I14" t="s">
        <v>16</v>
      </c>
      <c r="J14" t="s">
        <v>52</v>
      </c>
      <c r="K14" t="s">
        <v>14</v>
      </c>
      <c r="M14" t="s">
        <v>14</v>
      </c>
      <c r="N14">
        <v>4</v>
      </c>
      <c r="O14" t="s">
        <v>209</v>
      </c>
    </row>
    <row r="15" spans="1:16">
      <c r="A15">
        <v>1</v>
      </c>
      <c r="B15">
        <f t="shared" si="1"/>
        <v>14</v>
      </c>
      <c r="C15" t="s">
        <v>48</v>
      </c>
      <c r="D15" t="s">
        <v>53</v>
      </c>
      <c r="E15" t="s">
        <v>4</v>
      </c>
      <c r="F15" t="str">
        <f>D15</f>
        <v>Passport Number</v>
      </c>
      <c r="G15" s="2"/>
      <c r="H15" t="s">
        <v>15</v>
      </c>
      <c r="I15" t="s">
        <v>16</v>
      </c>
      <c r="J15" t="s">
        <v>14</v>
      </c>
      <c r="K15" t="s">
        <v>14</v>
      </c>
      <c r="M15" t="s">
        <v>14</v>
      </c>
      <c r="N15">
        <v>5</v>
      </c>
      <c r="O15" t="s">
        <v>209</v>
      </c>
    </row>
    <row r="16" spans="1:16">
      <c r="A16">
        <v>1</v>
      </c>
      <c r="B16">
        <f t="shared" si="1"/>
        <v>15</v>
      </c>
      <c r="C16" t="s">
        <v>48</v>
      </c>
      <c r="D16" t="s">
        <v>54</v>
      </c>
      <c r="E16" t="s">
        <v>2</v>
      </c>
      <c r="F16" t="s">
        <v>54</v>
      </c>
      <c r="G16" t="s">
        <v>14</v>
      </c>
      <c r="H16" t="s">
        <v>15</v>
      </c>
      <c r="I16" t="s">
        <v>16</v>
      </c>
      <c r="J16" t="s">
        <v>14</v>
      </c>
      <c r="K16" t="s">
        <v>14</v>
      </c>
      <c r="L16" t="s">
        <v>55</v>
      </c>
      <c r="M16" t="s">
        <v>14</v>
      </c>
      <c r="N16">
        <v>6</v>
      </c>
      <c r="O16" t="s">
        <v>209</v>
      </c>
    </row>
    <row r="17" spans="1:16">
      <c r="A17">
        <v>1</v>
      </c>
      <c r="B17">
        <f t="shared" si="1"/>
        <v>16</v>
      </c>
      <c r="C17" t="s">
        <v>48</v>
      </c>
      <c r="D17" t="s">
        <v>22</v>
      </c>
      <c r="E17" t="s">
        <v>4</v>
      </c>
      <c r="F17" t="str">
        <f t="shared" ref="F17:F67" si="2">D17</f>
        <v>Nationality of passport holder</v>
      </c>
      <c r="G17" s="2"/>
      <c r="H17" t="s">
        <v>15</v>
      </c>
      <c r="I17" t="s">
        <v>16</v>
      </c>
      <c r="J17" t="s">
        <v>14</v>
      </c>
      <c r="K17" t="s">
        <v>14</v>
      </c>
      <c r="M17" t="s">
        <v>14</v>
      </c>
      <c r="N17">
        <v>7</v>
      </c>
      <c r="O17">
        <v>1</v>
      </c>
    </row>
    <row r="18" spans="1:16">
      <c r="A18">
        <v>1</v>
      </c>
      <c r="B18">
        <f t="shared" si="1"/>
        <v>17</v>
      </c>
      <c r="C18" t="s">
        <v>48</v>
      </c>
      <c r="D18" t="s">
        <v>23</v>
      </c>
      <c r="E18" t="s">
        <v>5</v>
      </c>
      <c r="F18" t="str">
        <f t="shared" si="2"/>
        <v>Date of issue</v>
      </c>
      <c r="G18" t="s">
        <v>14</v>
      </c>
      <c r="H18" t="s">
        <v>15</v>
      </c>
      <c r="I18" t="s">
        <v>16</v>
      </c>
      <c r="J18" t="s">
        <v>52</v>
      </c>
      <c r="K18" t="s">
        <v>14</v>
      </c>
      <c r="M18" t="s">
        <v>14</v>
      </c>
      <c r="N18">
        <v>8</v>
      </c>
      <c r="O18" t="s">
        <v>209</v>
      </c>
    </row>
    <row r="19" spans="1:16">
      <c r="A19">
        <v>1</v>
      </c>
      <c r="B19">
        <f t="shared" si="1"/>
        <v>18</v>
      </c>
      <c r="C19" t="s">
        <v>48</v>
      </c>
      <c r="D19" t="s">
        <v>24</v>
      </c>
      <c r="E19" t="s">
        <v>5</v>
      </c>
      <c r="F19" t="str">
        <f t="shared" si="2"/>
        <v>Date of expiry</v>
      </c>
      <c r="G19" t="s">
        <v>14</v>
      </c>
      <c r="H19" t="s">
        <v>15</v>
      </c>
      <c r="I19" t="s">
        <v>16</v>
      </c>
      <c r="J19" t="s">
        <v>52</v>
      </c>
      <c r="K19" t="s">
        <v>14</v>
      </c>
      <c r="M19" t="s">
        <v>14</v>
      </c>
      <c r="N19">
        <v>9</v>
      </c>
      <c r="O19" t="s">
        <v>209</v>
      </c>
    </row>
    <row r="20" spans="1:16">
      <c r="A20">
        <v>1</v>
      </c>
      <c r="B20">
        <f t="shared" si="1"/>
        <v>19</v>
      </c>
      <c r="C20" t="s">
        <v>48</v>
      </c>
      <c r="D20" t="s">
        <v>56</v>
      </c>
      <c r="E20" t="s">
        <v>4</v>
      </c>
      <c r="F20" t="str">
        <f t="shared" si="2"/>
        <v>Place of issue</v>
      </c>
      <c r="G20" s="2"/>
      <c r="H20" t="s">
        <v>15</v>
      </c>
      <c r="I20" t="s">
        <v>16</v>
      </c>
      <c r="J20" t="s">
        <v>14</v>
      </c>
      <c r="K20" t="s">
        <v>14</v>
      </c>
      <c r="M20" t="s">
        <v>14</v>
      </c>
      <c r="N20">
        <v>10</v>
      </c>
      <c r="O20">
        <v>1</v>
      </c>
    </row>
    <row r="21" spans="1:16">
      <c r="A21">
        <v>1</v>
      </c>
      <c r="B21">
        <f t="shared" si="1"/>
        <v>20</v>
      </c>
      <c r="C21" t="s">
        <v>48</v>
      </c>
      <c r="D21" t="s">
        <v>57</v>
      </c>
      <c r="E21" t="s">
        <v>4</v>
      </c>
      <c r="F21" t="str">
        <f t="shared" si="2"/>
        <v>Issuing authority</v>
      </c>
      <c r="G21" s="2"/>
      <c r="H21" t="s">
        <v>15</v>
      </c>
      <c r="I21" t="s">
        <v>16</v>
      </c>
      <c r="J21" t="s">
        <v>14</v>
      </c>
      <c r="K21" t="s">
        <v>14</v>
      </c>
      <c r="M21" t="s">
        <v>14</v>
      </c>
      <c r="N21">
        <v>11</v>
      </c>
      <c r="O21">
        <v>1</v>
      </c>
    </row>
    <row r="22" spans="1:16">
      <c r="A22">
        <v>1</v>
      </c>
      <c r="B22">
        <f t="shared" si="1"/>
        <v>21</v>
      </c>
      <c r="C22" t="s">
        <v>28</v>
      </c>
      <c r="D22" t="s">
        <v>58</v>
      </c>
      <c r="E22" t="s">
        <v>4</v>
      </c>
      <c r="F22" t="str">
        <f t="shared" si="2"/>
        <v>Town/City</v>
      </c>
      <c r="G22" s="2"/>
      <c r="H22" t="s">
        <v>15</v>
      </c>
      <c r="I22" t="s">
        <v>16</v>
      </c>
      <c r="J22" t="s">
        <v>14</v>
      </c>
      <c r="K22" t="s">
        <v>14</v>
      </c>
      <c r="M22" t="s">
        <v>14</v>
      </c>
      <c r="N22">
        <v>12</v>
      </c>
      <c r="O22" t="s">
        <v>209</v>
      </c>
    </row>
    <row r="23" spans="1:16">
      <c r="A23">
        <v>1</v>
      </c>
      <c r="B23">
        <f t="shared" si="1"/>
        <v>22</v>
      </c>
      <c r="C23" t="s">
        <v>28</v>
      </c>
      <c r="D23" t="s">
        <v>60</v>
      </c>
      <c r="E23" t="s">
        <v>4</v>
      </c>
      <c r="F23" t="str">
        <f t="shared" si="2"/>
        <v>State/Province</v>
      </c>
      <c r="G23" s="2"/>
      <c r="H23" t="s">
        <v>15</v>
      </c>
      <c r="I23" t="s">
        <v>16</v>
      </c>
      <c r="J23" t="s">
        <v>14</v>
      </c>
      <c r="K23" t="s">
        <v>14</v>
      </c>
      <c r="M23" t="s">
        <v>14</v>
      </c>
      <c r="N23">
        <v>13</v>
      </c>
      <c r="O23">
        <v>1</v>
      </c>
    </row>
    <row r="24" spans="1:16">
      <c r="A24">
        <v>1</v>
      </c>
      <c r="B24">
        <f t="shared" si="1"/>
        <v>23</v>
      </c>
      <c r="C24" t="s">
        <v>28</v>
      </c>
      <c r="D24" t="s">
        <v>25</v>
      </c>
      <c r="E24" t="s">
        <v>2</v>
      </c>
      <c r="F24" t="str">
        <f t="shared" si="2"/>
        <v>Country</v>
      </c>
      <c r="G24" t="s">
        <v>14</v>
      </c>
      <c r="H24" t="s">
        <v>15</v>
      </c>
      <c r="I24" t="s">
        <v>16</v>
      </c>
      <c r="J24" t="s">
        <v>14</v>
      </c>
      <c r="K24" t="s">
        <v>14</v>
      </c>
      <c r="L24" t="s">
        <v>55</v>
      </c>
      <c r="M24" t="s">
        <v>14</v>
      </c>
      <c r="N24">
        <v>14</v>
      </c>
      <c r="O24" t="s">
        <v>209</v>
      </c>
    </row>
    <row r="25" spans="1:16">
      <c r="A25">
        <v>1</v>
      </c>
      <c r="B25">
        <f t="shared" si="1"/>
        <v>24</v>
      </c>
      <c r="C25" t="s">
        <v>61</v>
      </c>
      <c r="D25" t="s">
        <v>61</v>
      </c>
      <c r="E25" t="s">
        <v>2</v>
      </c>
      <c r="F25" t="str">
        <f t="shared" si="2"/>
        <v>Relationship status</v>
      </c>
      <c r="G25" t="s">
        <v>14</v>
      </c>
      <c r="H25" t="s">
        <v>15</v>
      </c>
      <c r="I25" t="s">
        <v>16</v>
      </c>
      <c r="J25" t="s">
        <v>14</v>
      </c>
      <c r="K25" t="s">
        <v>14</v>
      </c>
      <c r="L25" t="s">
        <v>261</v>
      </c>
      <c r="M25" t="s">
        <v>14</v>
      </c>
      <c r="N25">
        <v>15</v>
      </c>
      <c r="O25" t="s">
        <v>209</v>
      </c>
      <c r="P25" t="s">
        <v>246</v>
      </c>
    </row>
    <row r="26" spans="1:16">
      <c r="A26">
        <v>1</v>
      </c>
      <c r="B26">
        <f t="shared" si="1"/>
        <v>25</v>
      </c>
      <c r="C26" t="s">
        <v>63</v>
      </c>
      <c r="D26" t="s">
        <v>64</v>
      </c>
      <c r="E26" t="s">
        <v>2</v>
      </c>
      <c r="F26" t="str">
        <f t="shared" si="2"/>
        <v>Are you or have you been known by any other name? (including name at birth, previous married names, aliases)</v>
      </c>
      <c r="G26" t="s">
        <v>14</v>
      </c>
      <c r="H26" t="s">
        <v>15</v>
      </c>
      <c r="I26" t="s">
        <v>16</v>
      </c>
      <c r="J26" t="s">
        <v>14</v>
      </c>
      <c r="K26" t="s">
        <v>14</v>
      </c>
      <c r="L26" t="s">
        <v>41</v>
      </c>
      <c r="M26" t="s">
        <v>14</v>
      </c>
      <c r="N26">
        <v>16</v>
      </c>
      <c r="O26" t="s">
        <v>209</v>
      </c>
    </row>
    <row r="27" spans="1:16">
      <c r="A27">
        <v>1</v>
      </c>
      <c r="B27">
        <f t="shared" si="1"/>
        <v>26</v>
      </c>
      <c r="C27" t="s">
        <v>63</v>
      </c>
      <c r="D27" t="s">
        <v>236</v>
      </c>
      <c r="E27" t="s">
        <v>4</v>
      </c>
      <c r="F27" t="str">
        <f t="shared" si="2"/>
        <v>Other Family Name</v>
      </c>
      <c r="G27" s="2"/>
      <c r="H27" t="s">
        <v>16</v>
      </c>
      <c r="I27" t="s">
        <v>15</v>
      </c>
      <c r="J27" t="s">
        <v>14</v>
      </c>
      <c r="K27" t="s">
        <v>14</v>
      </c>
      <c r="M27" t="str">
        <f>"If answer of Field " &amp; $B$26 &amp; " is Yes"</f>
        <v>If answer of Field 25 is Yes</v>
      </c>
      <c r="N27">
        <v>17</v>
      </c>
      <c r="O27" t="s">
        <v>209</v>
      </c>
    </row>
    <row r="28" spans="1:16">
      <c r="A28">
        <v>1</v>
      </c>
      <c r="B28">
        <f t="shared" si="1"/>
        <v>27</v>
      </c>
      <c r="C28" t="s">
        <v>63</v>
      </c>
      <c r="D28" t="s">
        <v>237</v>
      </c>
      <c r="E28" t="s">
        <v>4</v>
      </c>
      <c r="F28" t="str">
        <f t="shared" si="2"/>
        <v>Other Given Name</v>
      </c>
      <c r="G28" s="2"/>
      <c r="H28" t="s">
        <v>16</v>
      </c>
      <c r="I28" t="s">
        <v>15</v>
      </c>
      <c r="J28" t="s">
        <v>14</v>
      </c>
      <c r="K28" t="s">
        <v>14</v>
      </c>
      <c r="M28" t="str">
        <f>"If answer of Field " &amp; $B$26 &amp; " is Yes"</f>
        <v>If answer of Field 25 is Yes</v>
      </c>
      <c r="N28">
        <v>18</v>
      </c>
      <c r="O28" t="s">
        <v>209</v>
      </c>
    </row>
    <row r="29" spans="1:16">
      <c r="A29">
        <v>1</v>
      </c>
      <c r="B29">
        <f t="shared" si="1"/>
        <v>28</v>
      </c>
      <c r="C29" t="s">
        <v>66</v>
      </c>
      <c r="D29" t="s">
        <v>65</v>
      </c>
      <c r="E29" t="s">
        <v>2</v>
      </c>
      <c r="F29" t="str">
        <f t="shared" si="2"/>
        <v>Do you currently hold an Australian visa?</v>
      </c>
      <c r="G29" t="s">
        <v>14</v>
      </c>
      <c r="H29" t="s">
        <v>15</v>
      </c>
      <c r="I29" t="s">
        <v>16</v>
      </c>
      <c r="J29" t="s">
        <v>14</v>
      </c>
      <c r="K29" t="s">
        <v>14</v>
      </c>
      <c r="L29" t="s">
        <v>41</v>
      </c>
      <c r="M29" t="s">
        <v>14</v>
      </c>
      <c r="N29" t="s">
        <v>14</v>
      </c>
      <c r="O29" t="s">
        <v>209</v>
      </c>
    </row>
    <row r="30" spans="1:16">
      <c r="A30">
        <v>1</v>
      </c>
      <c r="B30">
        <f t="shared" si="1"/>
        <v>29</v>
      </c>
      <c r="C30" t="s">
        <v>66</v>
      </c>
      <c r="D30" t="s">
        <v>67</v>
      </c>
      <c r="E30" t="s">
        <v>2</v>
      </c>
      <c r="F30" t="str">
        <f t="shared" si="2"/>
        <v>Have you applied for a Parent (subclass 103) visa</v>
      </c>
      <c r="G30" t="s">
        <v>14</v>
      </c>
      <c r="H30" t="s">
        <v>15</v>
      </c>
      <c r="I30" t="s">
        <v>16</v>
      </c>
      <c r="J30" t="s">
        <v>14</v>
      </c>
      <c r="K30" t="s">
        <v>14</v>
      </c>
      <c r="L30" t="s">
        <v>41</v>
      </c>
      <c r="M30" t="s">
        <v>14</v>
      </c>
      <c r="N30" t="s">
        <v>14</v>
      </c>
      <c r="O30">
        <v>1</v>
      </c>
    </row>
    <row r="31" spans="1:16">
      <c r="A31">
        <v>1</v>
      </c>
      <c r="B31">
        <f t="shared" si="1"/>
        <v>30</v>
      </c>
      <c r="C31" t="s">
        <v>66</v>
      </c>
      <c r="D31" t="s">
        <v>68</v>
      </c>
      <c r="E31" t="s">
        <v>5</v>
      </c>
      <c r="F31" t="str">
        <f t="shared" si="2"/>
        <v>Please provide your queue date</v>
      </c>
      <c r="G31" t="s">
        <v>14</v>
      </c>
      <c r="H31" t="s">
        <v>16</v>
      </c>
      <c r="I31" t="s">
        <v>15</v>
      </c>
      <c r="J31" t="s">
        <v>52</v>
      </c>
      <c r="K31" t="s">
        <v>14</v>
      </c>
      <c r="M31" t="str">
        <f>"If answer of Field " &amp; B30 &amp; " is Yes"</f>
        <v>If answer of Field 29 is Yes</v>
      </c>
      <c r="N31" t="s">
        <v>14</v>
      </c>
      <c r="O31">
        <v>1</v>
      </c>
    </row>
    <row r="32" spans="1:16">
      <c r="A32">
        <v>1</v>
      </c>
      <c r="B32">
        <f t="shared" si="1"/>
        <v>31</v>
      </c>
      <c r="C32" t="s">
        <v>66</v>
      </c>
      <c r="D32" s="3" t="s">
        <v>69</v>
      </c>
      <c r="E32" t="s">
        <v>2</v>
      </c>
      <c r="F32" t="str">
        <f t="shared" si="2"/>
        <v>Do you currently hold, or have you applied for, an APEC Business Travel Card (ABTC)?</v>
      </c>
      <c r="G32" t="s">
        <v>14</v>
      </c>
      <c r="H32" t="s">
        <v>15</v>
      </c>
      <c r="I32" t="s">
        <v>16</v>
      </c>
      <c r="J32" t="s">
        <v>14</v>
      </c>
      <c r="K32" t="s">
        <v>14</v>
      </c>
      <c r="L32" t="s">
        <v>41</v>
      </c>
      <c r="M32" t="s">
        <v>14</v>
      </c>
      <c r="N32" t="s">
        <v>14</v>
      </c>
      <c r="O32">
        <v>1</v>
      </c>
    </row>
    <row r="33" spans="1:16">
      <c r="A33">
        <v>1</v>
      </c>
      <c r="B33">
        <f t="shared" si="1"/>
        <v>32</v>
      </c>
      <c r="C33" t="s">
        <v>70</v>
      </c>
      <c r="D33" t="s">
        <v>71</v>
      </c>
      <c r="E33" t="s">
        <v>2</v>
      </c>
      <c r="F33" t="str">
        <f t="shared" si="2"/>
        <v>Are you a citizen of any other country?</v>
      </c>
      <c r="G33" t="s">
        <v>14</v>
      </c>
      <c r="H33" t="s">
        <v>15</v>
      </c>
      <c r="I33" t="s">
        <v>16</v>
      </c>
      <c r="J33" t="s">
        <v>14</v>
      </c>
      <c r="K33" t="s">
        <v>14</v>
      </c>
      <c r="L33" t="s">
        <v>41</v>
      </c>
      <c r="M33" t="s">
        <v>14</v>
      </c>
      <c r="N33" t="s">
        <v>14</v>
      </c>
      <c r="O33">
        <v>1</v>
      </c>
    </row>
    <row r="34" spans="1:16">
      <c r="A34">
        <v>1</v>
      </c>
      <c r="B34">
        <f t="shared" si="1"/>
        <v>33</v>
      </c>
      <c r="C34" t="s">
        <v>70</v>
      </c>
      <c r="D34" t="s">
        <v>76</v>
      </c>
      <c r="E34" t="s">
        <v>3</v>
      </c>
      <c r="F34" t="str">
        <f t="shared" si="2"/>
        <v>List of countries</v>
      </c>
      <c r="G34" t="s">
        <v>14</v>
      </c>
      <c r="H34" t="s">
        <v>15</v>
      </c>
      <c r="I34" t="s">
        <v>16</v>
      </c>
      <c r="J34" t="s">
        <v>14</v>
      </c>
      <c r="K34" t="s">
        <v>14</v>
      </c>
      <c r="L34" t="s">
        <v>55</v>
      </c>
      <c r="M34" t="s">
        <v>14</v>
      </c>
      <c r="N34" t="s">
        <v>14</v>
      </c>
      <c r="O34">
        <v>1</v>
      </c>
    </row>
    <row r="35" spans="1:16">
      <c r="A35">
        <v>1</v>
      </c>
      <c r="B35">
        <f t="shared" si="1"/>
        <v>34</v>
      </c>
      <c r="C35" t="s">
        <v>72</v>
      </c>
      <c r="D35" t="s">
        <v>73</v>
      </c>
      <c r="E35" t="s">
        <v>2</v>
      </c>
      <c r="F35" t="str">
        <f t="shared" si="2"/>
        <v>Do you have other current passports?</v>
      </c>
      <c r="G35" t="s">
        <v>14</v>
      </c>
      <c r="H35" t="s">
        <v>15</v>
      </c>
      <c r="I35" t="s">
        <v>16</v>
      </c>
      <c r="J35" t="s">
        <v>14</v>
      </c>
      <c r="K35" t="s">
        <v>14</v>
      </c>
      <c r="L35" t="s">
        <v>41</v>
      </c>
      <c r="M35" t="s">
        <v>14</v>
      </c>
      <c r="N35" t="s">
        <v>14</v>
      </c>
      <c r="O35">
        <v>1</v>
      </c>
    </row>
    <row r="36" spans="1:16">
      <c r="A36">
        <v>1</v>
      </c>
      <c r="B36">
        <f t="shared" si="1"/>
        <v>35</v>
      </c>
      <c r="C36" t="s">
        <v>72</v>
      </c>
      <c r="D36" t="s">
        <v>74</v>
      </c>
      <c r="E36" t="s">
        <v>4</v>
      </c>
      <c r="F36" t="str">
        <f t="shared" si="2"/>
        <v>Other Passport Number</v>
      </c>
      <c r="G36" s="2"/>
      <c r="H36" t="s">
        <v>16</v>
      </c>
      <c r="I36" t="s">
        <v>15</v>
      </c>
      <c r="J36" t="s">
        <v>14</v>
      </c>
      <c r="K36" t="s">
        <v>14</v>
      </c>
      <c r="M36" t="str">
        <f>"If answer of Field " &amp; $B$35 &amp; " is Yes"</f>
        <v>If answer of Field 34 is Yes</v>
      </c>
      <c r="N36" t="s">
        <v>14</v>
      </c>
      <c r="O36">
        <v>1</v>
      </c>
    </row>
    <row r="37" spans="1:16">
      <c r="A37">
        <v>1</v>
      </c>
      <c r="B37">
        <f t="shared" si="1"/>
        <v>36</v>
      </c>
      <c r="C37" t="s">
        <v>72</v>
      </c>
      <c r="D37" t="s">
        <v>75</v>
      </c>
      <c r="E37" t="s">
        <v>2</v>
      </c>
      <c r="F37" t="str">
        <f t="shared" si="2"/>
        <v>Country of other passport</v>
      </c>
      <c r="G37" t="s">
        <v>14</v>
      </c>
      <c r="H37" t="s">
        <v>16</v>
      </c>
      <c r="I37" t="s">
        <v>15</v>
      </c>
      <c r="J37" t="s">
        <v>14</v>
      </c>
      <c r="K37" t="s">
        <v>14</v>
      </c>
      <c r="M37" t="str">
        <f>"If answer of Field " &amp; $B$35 &amp; " is Yes"</f>
        <v>If answer of Field 34 is Yes</v>
      </c>
      <c r="N37" t="s">
        <v>14</v>
      </c>
      <c r="O37">
        <v>1</v>
      </c>
    </row>
    <row r="38" spans="1:16">
      <c r="A38">
        <v>1</v>
      </c>
      <c r="B38">
        <f t="shared" si="1"/>
        <v>37</v>
      </c>
      <c r="C38" t="s">
        <v>77</v>
      </c>
      <c r="D38" s="3" t="s">
        <v>78</v>
      </c>
      <c r="E38" t="s">
        <v>2</v>
      </c>
      <c r="F38" t="str">
        <f t="shared" si="2"/>
        <v>Do you hold an identity card or identity number issued to you by your
government (eg. National identity card) (if applicable)?</v>
      </c>
      <c r="G38" t="s">
        <v>14</v>
      </c>
      <c r="H38" t="s">
        <v>15</v>
      </c>
      <c r="I38" t="s">
        <v>16</v>
      </c>
      <c r="J38" t="s">
        <v>14</v>
      </c>
      <c r="K38" t="s">
        <v>14</v>
      </c>
      <c r="L38" t="s">
        <v>41</v>
      </c>
      <c r="M38" t="s">
        <v>14</v>
      </c>
      <c r="N38" t="s">
        <v>14</v>
      </c>
      <c r="O38">
        <v>1</v>
      </c>
    </row>
    <row r="39" spans="1:16">
      <c r="A39">
        <v>1</v>
      </c>
      <c r="B39">
        <f t="shared" si="1"/>
        <v>38</v>
      </c>
      <c r="C39" t="s">
        <v>77</v>
      </c>
      <c r="D39" s="3" t="s">
        <v>79</v>
      </c>
      <c r="E39" t="s">
        <v>4</v>
      </c>
      <c r="F39" t="str">
        <f t="shared" si="2"/>
        <v>Family Name on ID</v>
      </c>
      <c r="G39" s="2"/>
      <c r="H39" t="s">
        <v>16</v>
      </c>
      <c r="I39" t="s">
        <v>15</v>
      </c>
      <c r="J39" t="s">
        <v>14</v>
      </c>
      <c r="K39" t="s">
        <v>14</v>
      </c>
      <c r="M39" t="str">
        <f>"If answer of Field " &amp; $B$38 &amp; " is Yes"</f>
        <v>If answer of Field 37 is Yes</v>
      </c>
      <c r="N39" t="s">
        <v>14</v>
      </c>
      <c r="O39">
        <v>1</v>
      </c>
    </row>
    <row r="40" spans="1:16">
      <c r="A40">
        <v>1</v>
      </c>
      <c r="B40">
        <f t="shared" si="1"/>
        <v>39</v>
      </c>
      <c r="C40" t="s">
        <v>77</v>
      </c>
      <c r="D40" s="3" t="s">
        <v>80</v>
      </c>
      <c r="E40" t="s">
        <v>4</v>
      </c>
      <c r="F40" t="str">
        <f t="shared" si="2"/>
        <v>Given Names on ID</v>
      </c>
      <c r="G40" s="2"/>
      <c r="H40" t="s">
        <v>16</v>
      </c>
      <c r="I40" t="s">
        <v>15</v>
      </c>
      <c r="J40" t="s">
        <v>14</v>
      </c>
      <c r="K40" t="s">
        <v>14</v>
      </c>
      <c r="M40" t="str">
        <f t="shared" ref="M40:M43" si="3">"If answer of Field " &amp; $B$38 &amp; " is Yes"</f>
        <v>If answer of Field 37 is Yes</v>
      </c>
      <c r="N40" t="s">
        <v>14</v>
      </c>
      <c r="O40">
        <v>1</v>
      </c>
    </row>
    <row r="41" spans="1:16">
      <c r="A41">
        <v>1</v>
      </c>
      <c r="B41">
        <f t="shared" si="1"/>
        <v>40</v>
      </c>
      <c r="C41" t="s">
        <v>77</v>
      </c>
      <c r="D41" s="3" t="s">
        <v>81</v>
      </c>
      <c r="E41" t="s">
        <v>4</v>
      </c>
      <c r="F41" t="str">
        <f t="shared" si="2"/>
        <v>Type of document</v>
      </c>
      <c r="G41" s="2"/>
      <c r="H41" t="s">
        <v>16</v>
      </c>
      <c r="I41" t="s">
        <v>15</v>
      </c>
      <c r="J41" t="s">
        <v>14</v>
      </c>
      <c r="K41" t="s">
        <v>14</v>
      </c>
      <c r="M41" t="str">
        <f t="shared" si="3"/>
        <v>If answer of Field 37 is Yes</v>
      </c>
      <c r="N41" t="s">
        <v>14</v>
      </c>
      <c r="O41">
        <v>1</v>
      </c>
    </row>
    <row r="42" spans="1:16">
      <c r="A42">
        <v>1</v>
      </c>
      <c r="B42">
        <f t="shared" si="1"/>
        <v>41</v>
      </c>
      <c r="C42" t="s">
        <v>77</v>
      </c>
      <c r="D42" s="3" t="s">
        <v>82</v>
      </c>
      <c r="E42" t="s">
        <v>4</v>
      </c>
      <c r="F42" t="str">
        <f t="shared" si="2"/>
        <v>Identity number</v>
      </c>
      <c r="G42" s="2"/>
      <c r="H42" t="s">
        <v>16</v>
      </c>
      <c r="I42" t="s">
        <v>15</v>
      </c>
      <c r="J42" t="s">
        <v>14</v>
      </c>
      <c r="K42" t="s">
        <v>14</v>
      </c>
      <c r="M42" t="str">
        <f t="shared" si="3"/>
        <v>If answer of Field 37 is Yes</v>
      </c>
      <c r="N42" t="s">
        <v>14</v>
      </c>
      <c r="O42">
        <v>1</v>
      </c>
    </row>
    <row r="43" spans="1:16">
      <c r="A43">
        <v>1</v>
      </c>
      <c r="B43">
        <f t="shared" si="1"/>
        <v>42</v>
      </c>
      <c r="C43" t="s">
        <v>77</v>
      </c>
      <c r="D43" s="3" t="s">
        <v>83</v>
      </c>
      <c r="E43" t="s">
        <v>2</v>
      </c>
      <c r="F43" t="str">
        <f t="shared" si="2"/>
        <v>Country of issue</v>
      </c>
      <c r="G43" t="s">
        <v>14</v>
      </c>
      <c r="H43" t="s">
        <v>16</v>
      </c>
      <c r="I43" t="s">
        <v>15</v>
      </c>
      <c r="J43" t="s">
        <v>14</v>
      </c>
      <c r="K43" t="s">
        <v>14</v>
      </c>
      <c r="L43" t="s">
        <v>55</v>
      </c>
      <c r="M43" t="str">
        <f t="shared" si="3"/>
        <v>If answer of Field 37 is Yes</v>
      </c>
      <c r="N43" t="s">
        <v>14</v>
      </c>
      <c r="O43">
        <v>1</v>
      </c>
    </row>
    <row r="44" spans="1:16">
      <c r="A44">
        <v>1</v>
      </c>
      <c r="B44">
        <f t="shared" si="1"/>
        <v>43</v>
      </c>
      <c r="C44" t="s">
        <v>84</v>
      </c>
      <c r="D44" s="3" t="s">
        <v>85</v>
      </c>
      <c r="E44" t="s">
        <v>2</v>
      </c>
      <c r="F44" t="str">
        <f t="shared" si="2"/>
        <v>In what country are you currently located?</v>
      </c>
      <c r="G44" t="s">
        <v>14</v>
      </c>
      <c r="H44" t="s">
        <v>15</v>
      </c>
      <c r="I44" t="s">
        <v>16</v>
      </c>
      <c r="J44" t="s">
        <v>14</v>
      </c>
      <c r="K44" t="s">
        <v>14</v>
      </c>
      <c r="L44" t="s">
        <v>55</v>
      </c>
      <c r="M44" t="s">
        <v>14</v>
      </c>
      <c r="N44" t="s">
        <v>14</v>
      </c>
      <c r="O44" t="s">
        <v>209</v>
      </c>
    </row>
    <row r="45" spans="1:16">
      <c r="A45">
        <v>1</v>
      </c>
      <c r="B45">
        <f t="shared" si="1"/>
        <v>44</v>
      </c>
      <c r="C45" t="s">
        <v>84</v>
      </c>
      <c r="D45" s="3" t="s">
        <v>86</v>
      </c>
      <c r="E45" t="s">
        <v>2</v>
      </c>
      <c r="F45" t="str">
        <f t="shared" si="2"/>
        <v>What is your legal status in your current location?</v>
      </c>
      <c r="G45" t="s">
        <v>14</v>
      </c>
      <c r="H45" t="s">
        <v>15</v>
      </c>
      <c r="I45" t="s">
        <v>16</v>
      </c>
      <c r="J45" t="s">
        <v>14</v>
      </c>
      <c r="K45" t="s">
        <v>14</v>
      </c>
      <c r="L45" t="s">
        <v>242</v>
      </c>
      <c r="M45" t="s">
        <v>14</v>
      </c>
      <c r="N45" t="s">
        <v>14</v>
      </c>
      <c r="O45" t="s">
        <v>209</v>
      </c>
      <c r="P45" t="s">
        <v>246</v>
      </c>
    </row>
    <row r="46" spans="1:16">
      <c r="A46">
        <v>1</v>
      </c>
      <c r="B46">
        <f t="shared" si="1"/>
        <v>45</v>
      </c>
      <c r="C46" t="s">
        <v>84</v>
      </c>
      <c r="D46" s="3" t="s">
        <v>88</v>
      </c>
      <c r="E46" t="s">
        <v>4</v>
      </c>
      <c r="F46" t="str">
        <f t="shared" si="2"/>
        <v>Other Legal Status of current location</v>
      </c>
      <c r="G46" s="2"/>
      <c r="H46" t="s">
        <v>16</v>
      </c>
      <c r="I46" t="s">
        <v>15</v>
      </c>
      <c r="J46" t="s">
        <v>14</v>
      </c>
      <c r="K46" t="s">
        <v>14</v>
      </c>
      <c r="M46" t="str">
        <f>"If answer of Field " &amp; B45 &amp; " is Other"</f>
        <v>If answer of Field 44 is Other</v>
      </c>
      <c r="N46" t="s">
        <v>14</v>
      </c>
      <c r="O46" t="s">
        <v>209</v>
      </c>
    </row>
    <row r="47" spans="1:16">
      <c r="A47">
        <v>1</v>
      </c>
      <c r="B47">
        <f t="shared" si="1"/>
        <v>46</v>
      </c>
      <c r="C47" t="s">
        <v>84</v>
      </c>
      <c r="D47" s="3" t="s">
        <v>89</v>
      </c>
      <c r="E47" t="s">
        <v>4</v>
      </c>
      <c r="F47" t="str">
        <f t="shared" si="2"/>
        <v>What is the purpose of your stay in your current location and what is
your visa status?</v>
      </c>
      <c r="G47" s="2"/>
      <c r="H47" t="s">
        <v>15</v>
      </c>
      <c r="I47" t="s">
        <v>16</v>
      </c>
      <c r="J47" t="s">
        <v>14</v>
      </c>
      <c r="K47" t="s">
        <v>14</v>
      </c>
      <c r="M47" t="s">
        <v>14</v>
      </c>
      <c r="N47" t="s">
        <v>14</v>
      </c>
      <c r="O47">
        <v>1</v>
      </c>
    </row>
    <row r="48" spans="1:16">
      <c r="A48">
        <v>1</v>
      </c>
      <c r="B48">
        <f t="shared" si="1"/>
        <v>47</v>
      </c>
      <c r="C48" t="s">
        <v>97</v>
      </c>
      <c r="D48" s="3" t="s">
        <v>91</v>
      </c>
      <c r="E48" t="s">
        <v>4</v>
      </c>
      <c r="F48" t="str">
        <f t="shared" si="2"/>
        <v>Your current residential address</v>
      </c>
      <c r="G48" s="2"/>
      <c r="H48" t="s">
        <v>15</v>
      </c>
      <c r="I48" t="s">
        <v>16</v>
      </c>
      <c r="J48" t="s">
        <v>14</v>
      </c>
      <c r="K48" t="s">
        <v>14</v>
      </c>
      <c r="M48" t="s">
        <v>14</v>
      </c>
      <c r="N48">
        <v>19</v>
      </c>
      <c r="O48">
        <v>1</v>
      </c>
    </row>
    <row r="49" spans="1:15">
      <c r="A49">
        <v>1</v>
      </c>
      <c r="B49">
        <f t="shared" si="1"/>
        <v>48</v>
      </c>
      <c r="C49" t="s">
        <v>97</v>
      </c>
      <c r="D49" s="3" t="s">
        <v>92</v>
      </c>
      <c r="E49" t="s">
        <v>4</v>
      </c>
      <c r="F49" t="str">
        <f t="shared" si="2"/>
        <v xml:space="preserve">Post Code/Pin Code of residential address </v>
      </c>
      <c r="G49" s="2"/>
      <c r="H49" t="s">
        <v>15</v>
      </c>
      <c r="I49" t="s">
        <v>16</v>
      </c>
      <c r="J49" t="s">
        <v>14</v>
      </c>
      <c r="K49" t="s">
        <v>14</v>
      </c>
      <c r="M49" t="s">
        <v>14</v>
      </c>
      <c r="N49">
        <v>20</v>
      </c>
      <c r="O49" t="s">
        <v>209</v>
      </c>
    </row>
    <row r="50" spans="1:15">
      <c r="A50">
        <v>1</v>
      </c>
      <c r="B50">
        <f t="shared" si="1"/>
        <v>49</v>
      </c>
      <c r="C50" t="s">
        <v>97</v>
      </c>
      <c r="D50" s="3" t="s">
        <v>93</v>
      </c>
      <c r="E50" t="s">
        <v>2</v>
      </c>
      <c r="F50" t="str">
        <f t="shared" si="2"/>
        <v>Country of residential address</v>
      </c>
      <c r="G50" t="s">
        <v>14</v>
      </c>
      <c r="H50" t="s">
        <v>15</v>
      </c>
      <c r="I50" t="s">
        <v>16</v>
      </c>
      <c r="J50" t="s">
        <v>14</v>
      </c>
      <c r="K50" t="s">
        <v>14</v>
      </c>
      <c r="L50" t="s">
        <v>55</v>
      </c>
      <c r="M50" t="s">
        <v>14</v>
      </c>
      <c r="N50">
        <v>21</v>
      </c>
      <c r="O50" t="s">
        <v>209</v>
      </c>
    </row>
    <row r="51" spans="1:15">
      <c r="A51">
        <v>1</v>
      </c>
      <c r="B51">
        <f t="shared" si="1"/>
        <v>50</v>
      </c>
      <c r="C51" t="s">
        <v>97</v>
      </c>
      <c r="D51" s="3" t="s">
        <v>94</v>
      </c>
      <c r="E51" t="s">
        <v>4</v>
      </c>
      <c r="F51" t="str">
        <f t="shared" si="2"/>
        <v>Address for correspondence (If the same as your residential address, write ‘AS ABOVE’)</v>
      </c>
      <c r="G51" s="2"/>
      <c r="H51" t="s">
        <v>15</v>
      </c>
      <c r="I51" t="s">
        <v>16</v>
      </c>
      <c r="J51" t="s">
        <v>14</v>
      </c>
      <c r="K51" t="s">
        <v>14</v>
      </c>
      <c r="M51" t="s">
        <v>14</v>
      </c>
      <c r="N51">
        <v>22</v>
      </c>
      <c r="O51">
        <v>1</v>
      </c>
    </row>
    <row r="52" spans="1:15">
      <c r="A52">
        <v>1</v>
      </c>
      <c r="B52">
        <f t="shared" si="1"/>
        <v>51</v>
      </c>
      <c r="C52" t="s">
        <v>97</v>
      </c>
      <c r="D52" s="3" t="s">
        <v>95</v>
      </c>
      <c r="E52" t="s">
        <v>4</v>
      </c>
      <c r="F52" t="str">
        <f t="shared" si="2"/>
        <v>Post Code/Pin Code of address for correspondence</v>
      </c>
      <c r="G52" s="2"/>
      <c r="H52" t="s">
        <v>15</v>
      </c>
      <c r="I52" t="s">
        <v>16</v>
      </c>
      <c r="J52" t="s">
        <v>14</v>
      </c>
      <c r="K52" t="s">
        <v>14</v>
      </c>
      <c r="M52" t="s">
        <v>14</v>
      </c>
      <c r="N52">
        <v>23</v>
      </c>
      <c r="O52" t="s">
        <v>209</v>
      </c>
    </row>
    <row r="53" spans="1:15">
      <c r="A53">
        <v>1</v>
      </c>
      <c r="B53">
        <f t="shared" si="1"/>
        <v>52</v>
      </c>
      <c r="C53" t="s">
        <v>97</v>
      </c>
      <c r="D53" s="3" t="s">
        <v>96</v>
      </c>
      <c r="E53" t="s">
        <v>2</v>
      </c>
      <c r="F53" t="str">
        <f t="shared" si="2"/>
        <v>Country of address for correspondence</v>
      </c>
      <c r="G53" t="s">
        <v>14</v>
      </c>
      <c r="H53" t="s">
        <v>15</v>
      </c>
      <c r="I53" t="s">
        <v>16</v>
      </c>
      <c r="J53" t="s">
        <v>14</v>
      </c>
      <c r="K53" t="s">
        <v>14</v>
      </c>
      <c r="L53" t="s">
        <v>55</v>
      </c>
      <c r="M53" t="s">
        <v>14</v>
      </c>
      <c r="N53">
        <v>24</v>
      </c>
      <c r="O53" t="s">
        <v>209</v>
      </c>
    </row>
    <row r="54" spans="1:15">
      <c r="A54">
        <v>1</v>
      </c>
      <c r="B54">
        <f t="shared" si="1"/>
        <v>53</v>
      </c>
      <c r="C54" t="s">
        <v>90</v>
      </c>
      <c r="D54" s="3" t="s">
        <v>101</v>
      </c>
      <c r="E54" t="s">
        <v>31</v>
      </c>
      <c r="F54" t="str">
        <f t="shared" si="2"/>
        <v>Home Contact Details</v>
      </c>
      <c r="G54" s="2"/>
      <c r="H54" t="s">
        <v>15</v>
      </c>
      <c r="I54" t="s">
        <v>16</v>
      </c>
      <c r="J54" t="s">
        <v>14</v>
      </c>
      <c r="K54" t="s">
        <v>14</v>
      </c>
      <c r="M54" t="s">
        <v>14</v>
      </c>
      <c r="N54">
        <v>25</v>
      </c>
      <c r="O54">
        <v>1</v>
      </c>
    </row>
    <row r="55" spans="1:15">
      <c r="A55">
        <v>1</v>
      </c>
      <c r="B55">
        <f t="shared" si="1"/>
        <v>54</v>
      </c>
      <c r="C55" t="s">
        <v>90</v>
      </c>
      <c r="D55" s="3" t="s">
        <v>98</v>
      </c>
      <c r="E55" t="s">
        <v>4</v>
      </c>
      <c r="F55" t="str">
        <f t="shared" si="2"/>
        <v>Country Code (Home)</v>
      </c>
      <c r="G55" s="2"/>
      <c r="H55" t="s">
        <v>15</v>
      </c>
      <c r="I55" t="s">
        <v>16</v>
      </c>
      <c r="J55" t="s">
        <v>14</v>
      </c>
      <c r="K55" t="s">
        <v>14</v>
      </c>
      <c r="M55" t="s">
        <v>14</v>
      </c>
      <c r="N55">
        <v>26</v>
      </c>
      <c r="O55">
        <v>1</v>
      </c>
    </row>
    <row r="56" spans="1:15">
      <c r="A56">
        <v>1</v>
      </c>
      <c r="B56">
        <f t="shared" si="1"/>
        <v>55</v>
      </c>
      <c r="C56" t="s">
        <v>90</v>
      </c>
      <c r="D56" s="3" t="s">
        <v>99</v>
      </c>
      <c r="E56" t="s">
        <v>4</v>
      </c>
      <c r="F56" t="str">
        <f t="shared" si="2"/>
        <v>Area Code (Home)</v>
      </c>
      <c r="G56" s="2"/>
      <c r="H56" t="s">
        <v>15</v>
      </c>
      <c r="I56" t="s">
        <v>16</v>
      </c>
      <c r="J56" t="s">
        <v>14</v>
      </c>
      <c r="K56" t="s">
        <v>14</v>
      </c>
      <c r="M56" t="s">
        <v>14</v>
      </c>
      <c r="N56">
        <v>27</v>
      </c>
      <c r="O56">
        <v>1</v>
      </c>
    </row>
    <row r="57" spans="1:15">
      <c r="A57">
        <v>1</v>
      </c>
      <c r="B57">
        <f t="shared" si="1"/>
        <v>56</v>
      </c>
      <c r="C57" t="s">
        <v>90</v>
      </c>
      <c r="D57" s="3" t="s">
        <v>100</v>
      </c>
      <c r="E57" t="s">
        <v>4</v>
      </c>
      <c r="F57" t="str">
        <f t="shared" si="2"/>
        <v>Number (Home)</v>
      </c>
      <c r="G57" s="2"/>
      <c r="H57" t="s">
        <v>15</v>
      </c>
      <c r="I57" t="s">
        <v>16</v>
      </c>
      <c r="J57" t="s">
        <v>14</v>
      </c>
      <c r="K57" t="s">
        <v>14</v>
      </c>
      <c r="M57" t="s">
        <v>14</v>
      </c>
      <c r="N57">
        <v>28</v>
      </c>
      <c r="O57">
        <v>1</v>
      </c>
    </row>
    <row r="58" spans="1:15">
      <c r="A58">
        <v>1</v>
      </c>
      <c r="B58">
        <f t="shared" si="1"/>
        <v>57</v>
      </c>
      <c r="C58" t="s">
        <v>90</v>
      </c>
      <c r="D58" s="3" t="s">
        <v>102</v>
      </c>
      <c r="E58" t="s">
        <v>31</v>
      </c>
      <c r="F58" t="str">
        <f t="shared" si="2"/>
        <v>Office Contact Details</v>
      </c>
      <c r="G58" t="s">
        <v>14</v>
      </c>
      <c r="H58" t="s">
        <v>15</v>
      </c>
      <c r="I58" t="s">
        <v>16</v>
      </c>
      <c r="J58" t="s">
        <v>14</v>
      </c>
      <c r="K58" t="s">
        <v>14</v>
      </c>
      <c r="M58" t="s">
        <v>14</v>
      </c>
      <c r="N58">
        <v>29</v>
      </c>
      <c r="O58">
        <v>1</v>
      </c>
    </row>
    <row r="59" spans="1:15">
      <c r="A59">
        <v>1</v>
      </c>
      <c r="B59">
        <f t="shared" si="1"/>
        <v>58</v>
      </c>
      <c r="C59" t="s">
        <v>90</v>
      </c>
      <c r="D59" s="3" t="s">
        <v>103</v>
      </c>
      <c r="E59" t="s">
        <v>4</v>
      </c>
      <c r="F59" t="str">
        <f t="shared" si="2"/>
        <v>Country Code (Office)</v>
      </c>
      <c r="G59" s="2"/>
      <c r="H59" t="s">
        <v>15</v>
      </c>
      <c r="I59" t="s">
        <v>16</v>
      </c>
      <c r="J59" t="s">
        <v>14</v>
      </c>
      <c r="K59" t="s">
        <v>14</v>
      </c>
      <c r="M59" t="s">
        <v>14</v>
      </c>
      <c r="N59">
        <v>30</v>
      </c>
      <c r="O59">
        <v>1</v>
      </c>
    </row>
    <row r="60" spans="1:15">
      <c r="A60">
        <v>1</v>
      </c>
      <c r="B60">
        <f t="shared" si="1"/>
        <v>59</v>
      </c>
      <c r="C60" t="s">
        <v>90</v>
      </c>
      <c r="D60" s="3" t="s">
        <v>104</v>
      </c>
      <c r="E60" t="s">
        <v>4</v>
      </c>
      <c r="F60" t="str">
        <f t="shared" si="2"/>
        <v>Area Code (Office)</v>
      </c>
      <c r="G60" s="2"/>
      <c r="H60" t="s">
        <v>15</v>
      </c>
      <c r="I60" t="s">
        <v>16</v>
      </c>
      <c r="J60" t="s">
        <v>14</v>
      </c>
      <c r="K60" t="s">
        <v>14</v>
      </c>
      <c r="M60" t="s">
        <v>14</v>
      </c>
      <c r="N60">
        <v>31</v>
      </c>
      <c r="O60">
        <v>1</v>
      </c>
    </row>
    <row r="61" spans="1:15">
      <c r="A61">
        <v>1</v>
      </c>
      <c r="B61">
        <f t="shared" si="1"/>
        <v>60</v>
      </c>
      <c r="C61" t="s">
        <v>90</v>
      </c>
      <c r="D61" s="3" t="s">
        <v>105</v>
      </c>
      <c r="E61" t="s">
        <v>4</v>
      </c>
      <c r="F61" t="str">
        <f t="shared" si="2"/>
        <v>Number (Office)</v>
      </c>
      <c r="G61" s="2"/>
      <c r="H61" t="s">
        <v>15</v>
      </c>
      <c r="I61" t="s">
        <v>16</v>
      </c>
      <c r="J61" t="s">
        <v>14</v>
      </c>
      <c r="K61" t="s">
        <v>14</v>
      </c>
      <c r="M61" t="s">
        <v>14</v>
      </c>
      <c r="N61">
        <v>32</v>
      </c>
      <c r="O61">
        <v>1</v>
      </c>
    </row>
    <row r="62" spans="1:15">
      <c r="A62">
        <v>1</v>
      </c>
      <c r="B62">
        <f t="shared" si="1"/>
        <v>61</v>
      </c>
      <c r="C62" t="s">
        <v>90</v>
      </c>
      <c r="D62" s="3" t="s">
        <v>106</v>
      </c>
      <c r="E62" t="s">
        <v>4</v>
      </c>
      <c r="F62" t="str">
        <f t="shared" si="2"/>
        <v>Mobile/Cell</v>
      </c>
      <c r="G62" s="2"/>
      <c r="H62" t="s">
        <v>15</v>
      </c>
      <c r="I62" t="s">
        <v>16</v>
      </c>
      <c r="J62" t="s">
        <v>14</v>
      </c>
      <c r="K62" t="s">
        <v>14</v>
      </c>
      <c r="M62" t="s">
        <v>14</v>
      </c>
      <c r="N62">
        <v>33</v>
      </c>
      <c r="O62">
        <v>1</v>
      </c>
    </row>
    <row r="63" spans="1:15">
      <c r="A63">
        <v>1</v>
      </c>
      <c r="B63">
        <f t="shared" si="1"/>
        <v>62</v>
      </c>
      <c r="C63" t="s">
        <v>90</v>
      </c>
      <c r="D63" s="3" t="s">
        <v>108</v>
      </c>
      <c r="E63" t="s">
        <v>2</v>
      </c>
      <c r="F63" t="str">
        <f t="shared" si="2"/>
        <v>Do you agree to the department communicating with you by email and/or fax?</v>
      </c>
      <c r="G63" t="s">
        <v>14</v>
      </c>
      <c r="H63" t="s">
        <v>15</v>
      </c>
      <c r="I63" t="s">
        <v>16</v>
      </c>
      <c r="J63" t="s">
        <v>14</v>
      </c>
      <c r="K63" t="s">
        <v>14</v>
      </c>
      <c r="L63" t="s">
        <v>41</v>
      </c>
      <c r="M63" t="s">
        <v>14</v>
      </c>
      <c r="N63" t="s">
        <v>14</v>
      </c>
      <c r="O63">
        <v>1</v>
      </c>
    </row>
    <row r="64" spans="1:15">
      <c r="A64">
        <v>1</v>
      </c>
      <c r="B64">
        <f t="shared" si="1"/>
        <v>63</v>
      </c>
      <c r="C64" t="s">
        <v>90</v>
      </c>
      <c r="D64" s="3" t="s">
        <v>109</v>
      </c>
      <c r="E64" t="s">
        <v>4</v>
      </c>
      <c r="F64" t="str">
        <f t="shared" si="2"/>
        <v>Email address</v>
      </c>
      <c r="G64" s="2"/>
      <c r="H64" t="s">
        <v>16</v>
      </c>
      <c r="I64" t="s">
        <v>15</v>
      </c>
      <c r="J64" t="s">
        <v>109</v>
      </c>
      <c r="K64" t="s">
        <v>14</v>
      </c>
      <c r="M64" t="str">
        <f>"If answer of Field " &amp; $B$63 &amp; " is Yes"</f>
        <v>If answer of Field 62 is Yes</v>
      </c>
      <c r="N64">
        <v>34</v>
      </c>
      <c r="O64" t="s">
        <v>209</v>
      </c>
    </row>
    <row r="65" spans="1:15">
      <c r="A65">
        <v>1</v>
      </c>
      <c r="B65">
        <f t="shared" si="1"/>
        <v>64</v>
      </c>
      <c r="C65" t="s">
        <v>90</v>
      </c>
      <c r="D65" s="3" t="s">
        <v>110</v>
      </c>
      <c r="E65" t="s">
        <v>4</v>
      </c>
      <c r="F65" t="str">
        <f t="shared" si="2"/>
        <v>Country Code (fax)</v>
      </c>
      <c r="G65" s="2"/>
      <c r="H65" t="s">
        <v>16</v>
      </c>
      <c r="I65" t="s">
        <v>15</v>
      </c>
      <c r="J65" t="s">
        <v>14</v>
      </c>
      <c r="K65" t="s">
        <v>14</v>
      </c>
      <c r="M65" t="str">
        <f>"If answer of Field " &amp; $B$63 &amp; " is Yes"</f>
        <v>If answer of Field 62 is Yes</v>
      </c>
      <c r="N65">
        <v>35</v>
      </c>
      <c r="O65">
        <v>1</v>
      </c>
    </row>
    <row r="66" spans="1:15">
      <c r="A66">
        <v>1</v>
      </c>
      <c r="B66">
        <f t="shared" si="1"/>
        <v>65</v>
      </c>
      <c r="C66" t="s">
        <v>90</v>
      </c>
      <c r="D66" s="3" t="s">
        <v>111</v>
      </c>
      <c r="E66" t="s">
        <v>4</v>
      </c>
      <c r="F66" t="str">
        <f t="shared" si="2"/>
        <v>Area Code (fax)</v>
      </c>
      <c r="G66" s="2"/>
      <c r="H66" t="s">
        <v>16</v>
      </c>
      <c r="I66" t="s">
        <v>15</v>
      </c>
      <c r="J66" t="s">
        <v>14</v>
      </c>
      <c r="K66" t="s">
        <v>14</v>
      </c>
      <c r="M66" t="str">
        <f>"If answer of Field " &amp; $B$63 &amp; " is Yes"</f>
        <v>If answer of Field 62 is Yes</v>
      </c>
      <c r="N66">
        <v>36</v>
      </c>
      <c r="O66">
        <v>1</v>
      </c>
    </row>
    <row r="67" spans="1:15">
      <c r="A67">
        <v>1</v>
      </c>
      <c r="B67">
        <f t="shared" si="1"/>
        <v>66</v>
      </c>
      <c r="C67" t="s">
        <v>90</v>
      </c>
      <c r="D67" s="3" t="s">
        <v>112</v>
      </c>
      <c r="E67" t="s">
        <v>4</v>
      </c>
      <c r="F67" t="str">
        <f t="shared" si="2"/>
        <v>Number (fax)</v>
      </c>
      <c r="G67" s="2"/>
      <c r="H67" t="s">
        <v>16</v>
      </c>
      <c r="I67" t="s">
        <v>15</v>
      </c>
      <c r="J67" t="s">
        <v>14</v>
      </c>
      <c r="K67" t="s">
        <v>14</v>
      </c>
      <c r="M67" t="str">
        <f>"If answer of Field " &amp; $B$63 &amp; " is Yes"</f>
        <v>If answer of Field 62 is Yes</v>
      </c>
      <c r="N67">
        <v>37</v>
      </c>
      <c r="O67">
        <v>1</v>
      </c>
    </row>
    <row r="68" spans="1:15">
      <c r="A68">
        <v>1</v>
      </c>
      <c r="B68">
        <f t="shared" si="1"/>
        <v>67</v>
      </c>
      <c r="C68" t="s">
        <v>113</v>
      </c>
      <c r="D68" t="s">
        <v>114</v>
      </c>
      <c r="E68" t="s">
        <v>2</v>
      </c>
      <c r="F68" t="str">
        <f t="shared" ref="F68:F69" si="4">D68</f>
        <v>Are you travelling to, or are you currently in, Australia with any family members?</v>
      </c>
      <c r="G68" t="s">
        <v>14</v>
      </c>
      <c r="H68" t="s">
        <v>15</v>
      </c>
      <c r="I68" t="s">
        <v>16</v>
      </c>
      <c r="J68" t="s">
        <v>14</v>
      </c>
      <c r="K68" t="s">
        <v>14</v>
      </c>
      <c r="L68" t="s">
        <v>41</v>
      </c>
      <c r="M68" t="s">
        <v>14</v>
      </c>
      <c r="N68" t="s">
        <v>14</v>
      </c>
      <c r="O68">
        <v>1</v>
      </c>
    </row>
    <row r="69" spans="1:15">
      <c r="A69">
        <v>1</v>
      </c>
      <c r="B69">
        <f t="shared" si="1"/>
        <v>68</v>
      </c>
      <c r="C69" t="s">
        <v>113</v>
      </c>
      <c r="D69" t="s">
        <v>115</v>
      </c>
      <c r="E69" t="s">
        <v>32</v>
      </c>
      <c r="F69" t="str">
        <f t="shared" si="4"/>
        <v>Details of Family travelling</v>
      </c>
      <c r="G69" t="s">
        <v>14</v>
      </c>
      <c r="H69" t="s">
        <v>16</v>
      </c>
      <c r="I69" t="s">
        <v>15</v>
      </c>
      <c r="J69" t="s">
        <v>14</v>
      </c>
      <c r="K69" t="s">
        <v>14</v>
      </c>
      <c r="M69" t="str">
        <f>"If answer of Field " &amp; B68 &amp; " is Yes"</f>
        <v>If answer of Field 67 is Yes</v>
      </c>
      <c r="N69" t="s">
        <v>14</v>
      </c>
      <c r="O69">
        <v>1</v>
      </c>
    </row>
    <row r="70" spans="1:15">
      <c r="A70">
        <v>1</v>
      </c>
      <c r="B70">
        <f t="shared" si="1"/>
        <v>69</v>
      </c>
      <c r="C70" t="s">
        <v>116</v>
      </c>
      <c r="D70" t="s">
        <v>117</v>
      </c>
      <c r="E70" t="s">
        <v>2</v>
      </c>
      <c r="F70" t="str">
        <f t="shared" ref="F70:F71" si="5">D70</f>
        <v>Do you have a partner, any children, or fiancé who will NOT be travelling, or has NOT travelled, to Australia with you?</v>
      </c>
      <c r="G70" t="s">
        <v>14</v>
      </c>
      <c r="H70" t="s">
        <v>15</v>
      </c>
      <c r="I70" t="s">
        <v>16</v>
      </c>
      <c r="J70" t="s">
        <v>14</v>
      </c>
      <c r="K70" t="s">
        <v>14</v>
      </c>
      <c r="L70" t="s">
        <v>41</v>
      </c>
      <c r="M70" t="s">
        <v>14</v>
      </c>
      <c r="N70" t="s">
        <v>14</v>
      </c>
      <c r="O70">
        <v>1</v>
      </c>
    </row>
    <row r="71" spans="1:15">
      <c r="A71">
        <v>1</v>
      </c>
      <c r="B71">
        <f t="shared" si="1"/>
        <v>70</v>
      </c>
      <c r="C71" t="s">
        <v>116</v>
      </c>
      <c r="D71" t="s">
        <v>118</v>
      </c>
      <c r="E71" t="s">
        <v>32</v>
      </c>
      <c r="F71" t="str">
        <f t="shared" si="5"/>
        <v>Details of Family not travelling</v>
      </c>
      <c r="G71" t="s">
        <v>14</v>
      </c>
      <c r="H71" t="s">
        <v>16</v>
      </c>
      <c r="I71" t="s">
        <v>15</v>
      </c>
      <c r="J71" t="s">
        <v>14</v>
      </c>
      <c r="K71" t="s">
        <v>14</v>
      </c>
      <c r="M71" t="str">
        <f>"If answer of Field " &amp; B70 &amp; " is Yes"</f>
        <v>If answer of Field 69 is Yes</v>
      </c>
      <c r="N71" t="s">
        <v>14</v>
      </c>
      <c r="O71">
        <v>1</v>
      </c>
    </row>
    <row r="72" spans="1:15">
      <c r="A72">
        <v>1</v>
      </c>
      <c r="B72">
        <f t="shared" si="1"/>
        <v>71</v>
      </c>
      <c r="C72" t="s">
        <v>119</v>
      </c>
      <c r="D72" t="s">
        <v>120</v>
      </c>
      <c r="E72" t="s">
        <v>2</v>
      </c>
      <c r="F72" t="str">
        <f t="shared" ref="F72" si="6">D72</f>
        <v>Is it likely you will be travelling from Australia to any other country (eg. New Zealand, Singapore, Papua New Guinea) and back to Australia?</v>
      </c>
      <c r="G72" t="s">
        <v>14</v>
      </c>
      <c r="H72" t="s">
        <v>15</v>
      </c>
      <c r="I72" t="s">
        <v>16</v>
      </c>
      <c r="J72" t="s">
        <v>14</v>
      </c>
      <c r="K72" t="s">
        <v>14</v>
      </c>
      <c r="L72" t="s">
        <v>41</v>
      </c>
      <c r="M72" t="s">
        <v>14</v>
      </c>
      <c r="N72" t="s">
        <v>14</v>
      </c>
      <c r="O72">
        <v>1</v>
      </c>
    </row>
    <row r="73" spans="1:15">
      <c r="A73">
        <v>1</v>
      </c>
      <c r="B73">
        <f t="shared" si="1"/>
        <v>72</v>
      </c>
      <c r="C73" t="s">
        <v>119</v>
      </c>
      <c r="D73" t="s">
        <v>121</v>
      </c>
      <c r="E73" t="s">
        <v>2</v>
      </c>
      <c r="F73" t="str">
        <f t="shared" ref="F73:F74" si="7">D73</f>
        <v>Do you have any relatives in Australia?</v>
      </c>
      <c r="G73" t="s">
        <v>14</v>
      </c>
      <c r="H73" t="s">
        <v>15</v>
      </c>
      <c r="I73" t="s">
        <v>16</v>
      </c>
      <c r="J73" t="s">
        <v>14</v>
      </c>
      <c r="K73" t="s">
        <v>14</v>
      </c>
      <c r="L73" t="s">
        <v>41</v>
      </c>
      <c r="M73" t="s">
        <v>14</v>
      </c>
      <c r="N73" t="s">
        <v>14</v>
      </c>
      <c r="O73">
        <v>1</v>
      </c>
    </row>
    <row r="74" spans="1:15">
      <c r="A74">
        <v>1</v>
      </c>
      <c r="B74">
        <f t="shared" si="1"/>
        <v>73</v>
      </c>
      <c r="C74" t="s">
        <v>119</v>
      </c>
      <c r="D74" t="s">
        <v>122</v>
      </c>
      <c r="E74" t="s">
        <v>32</v>
      </c>
      <c r="F74" t="str">
        <f t="shared" si="7"/>
        <v>Details of relatives in Australia</v>
      </c>
      <c r="G74" t="s">
        <v>14</v>
      </c>
      <c r="H74" t="s">
        <v>16</v>
      </c>
      <c r="I74" t="s">
        <v>15</v>
      </c>
      <c r="J74" t="s">
        <v>14</v>
      </c>
      <c r="K74" t="s">
        <v>14</v>
      </c>
      <c r="M74" t="str">
        <f>"If answer of Field " &amp; B73 &amp; " is Yes"</f>
        <v>If answer of Field 72 is Yes</v>
      </c>
      <c r="N74" t="s">
        <v>14</v>
      </c>
      <c r="O74">
        <v>1</v>
      </c>
    </row>
    <row r="75" spans="1:15">
      <c r="A75">
        <v>1</v>
      </c>
      <c r="B75">
        <f t="shared" si="1"/>
        <v>74</v>
      </c>
      <c r="C75" t="s">
        <v>119</v>
      </c>
      <c r="D75" t="s">
        <v>123</v>
      </c>
      <c r="E75" t="s">
        <v>2</v>
      </c>
      <c r="F75" t="str">
        <f t="shared" ref="F75:F77" si="8">D75</f>
        <v>Do you have any friends or contacts in Australia?</v>
      </c>
      <c r="G75" t="s">
        <v>14</v>
      </c>
      <c r="H75" t="s">
        <v>15</v>
      </c>
      <c r="I75" t="s">
        <v>16</v>
      </c>
      <c r="J75" t="s">
        <v>14</v>
      </c>
      <c r="K75" t="s">
        <v>14</v>
      </c>
      <c r="L75" t="s">
        <v>41</v>
      </c>
      <c r="M75" t="s">
        <v>14</v>
      </c>
      <c r="N75" t="s">
        <v>14</v>
      </c>
      <c r="O75">
        <v>1</v>
      </c>
    </row>
    <row r="76" spans="1:15">
      <c r="A76">
        <v>1</v>
      </c>
      <c r="B76">
        <f t="shared" ref="B76:B139" si="9">B75+1</f>
        <v>75</v>
      </c>
      <c r="C76" t="s">
        <v>119</v>
      </c>
      <c r="D76" t="s">
        <v>124</v>
      </c>
      <c r="E76" t="s">
        <v>32</v>
      </c>
      <c r="F76" t="str">
        <f t="shared" si="8"/>
        <v>Details of friends or contacts in Australia</v>
      </c>
      <c r="G76" t="s">
        <v>14</v>
      </c>
      <c r="H76" t="s">
        <v>16</v>
      </c>
      <c r="I76" t="s">
        <v>15</v>
      </c>
      <c r="J76" t="s">
        <v>14</v>
      </c>
      <c r="K76" t="s">
        <v>14</v>
      </c>
      <c r="M76" t="str">
        <f>"If answer of Field " &amp; B75 &amp; " is Yes"</f>
        <v>If answer of Field 74 is Yes</v>
      </c>
      <c r="N76" t="s">
        <v>14</v>
      </c>
      <c r="O76">
        <v>1</v>
      </c>
    </row>
    <row r="77" spans="1:15">
      <c r="A77">
        <v>1</v>
      </c>
      <c r="B77">
        <f t="shared" si="9"/>
        <v>76</v>
      </c>
      <c r="C77" t="s">
        <v>119</v>
      </c>
      <c r="D77" t="s">
        <v>125</v>
      </c>
      <c r="E77" t="s">
        <v>4</v>
      </c>
      <c r="F77" t="str">
        <f t="shared" si="8"/>
        <v>Why do you want to visit Australia? Include details of any dates that are of special significance to your visit.</v>
      </c>
      <c r="G77" s="2"/>
      <c r="H77" t="s">
        <v>15</v>
      </c>
      <c r="I77" t="s">
        <v>16</v>
      </c>
      <c r="J77" t="s">
        <v>14</v>
      </c>
      <c r="K77" t="s">
        <v>14</v>
      </c>
      <c r="M77" t="s">
        <v>14</v>
      </c>
      <c r="N77" t="s">
        <v>14</v>
      </c>
      <c r="O77">
        <v>1</v>
      </c>
    </row>
    <row r="78" spans="1:15">
      <c r="A78">
        <v>1</v>
      </c>
      <c r="B78">
        <f t="shared" si="9"/>
        <v>77</v>
      </c>
      <c r="C78" t="s">
        <v>119</v>
      </c>
      <c r="D78" t="s">
        <v>126</v>
      </c>
      <c r="E78" t="s">
        <v>2</v>
      </c>
      <c r="F78" t="str">
        <f t="shared" ref="F78:F79" si="10">D78</f>
        <v>Do you intend to do a course of study while in Australia?</v>
      </c>
      <c r="G78" t="s">
        <v>14</v>
      </c>
      <c r="H78" t="s">
        <v>15</v>
      </c>
      <c r="I78" t="s">
        <v>16</v>
      </c>
      <c r="J78" t="s">
        <v>14</v>
      </c>
      <c r="K78" t="s">
        <v>14</v>
      </c>
      <c r="L78" t="s">
        <v>41</v>
      </c>
      <c r="M78" t="s">
        <v>14</v>
      </c>
      <c r="N78" t="s">
        <v>14</v>
      </c>
      <c r="O78">
        <v>1</v>
      </c>
    </row>
    <row r="79" spans="1:15">
      <c r="A79">
        <v>1</v>
      </c>
      <c r="B79">
        <f t="shared" si="9"/>
        <v>78</v>
      </c>
      <c r="C79" t="s">
        <v>119</v>
      </c>
      <c r="D79" t="s">
        <v>127</v>
      </c>
      <c r="E79" t="s">
        <v>4</v>
      </c>
      <c r="F79" t="str">
        <f t="shared" si="10"/>
        <v>Name of the course</v>
      </c>
      <c r="G79" s="2"/>
      <c r="H79" t="s">
        <v>16</v>
      </c>
      <c r="I79" t="s">
        <v>15</v>
      </c>
      <c r="J79" t="s">
        <v>14</v>
      </c>
      <c r="K79" t="s">
        <v>14</v>
      </c>
      <c r="M79" t="str">
        <f>"If answer of Field " &amp; $B$78 &amp; " is Yes"</f>
        <v>If answer of Field 77 is Yes</v>
      </c>
      <c r="N79" t="s">
        <v>14</v>
      </c>
      <c r="O79">
        <v>1</v>
      </c>
    </row>
    <row r="80" spans="1:15">
      <c r="A80">
        <v>1</v>
      </c>
      <c r="B80">
        <f t="shared" si="9"/>
        <v>79</v>
      </c>
      <c r="C80" t="s">
        <v>119</v>
      </c>
      <c r="D80" t="s">
        <v>128</v>
      </c>
      <c r="E80" t="s">
        <v>4</v>
      </c>
      <c r="F80" t="str">
        <f t="shared" ref="F80" si="11">D80</f>
        <v>Name of the institution</v>
      </c>
      <c r="G80" s="2"/>
      <c r="H80" t="s">
        <v>16</v>
      </c>
      <c r="I80" t="s">
        <v>15</v>
      </c>
      <c r="J80" t="s">
        <v>14</v>
      </c>
      <c r="K80" t="s">
        <v>14</v>
      </c>
      <c r="M80" t="str">
        <f t="shared" ref="M80:M81" si="12">"If answer of Field " &amp; $B$78 &amp; " is Yes"</f>
        <v>If answer of Field 77 is Yes</v>
      </c>
      <c r="N80" t="s">
        <v>14</v>
      </c>
      <c r="O80">
        <v>1</v>
      </c>
    </row>
    <row r="81" spans="1:15">
      <c r="A81">
        <v>1</v>
      </c>
      <c r="B81">
        <f t="shared" si="9"/>
        <v>80</v>
      </c>
      <c r="C81" t="s">
        <v>119</v>
      </c>
      <c r="D81" t="s">
        <v>129</v>
      </c>
      <c r="E81" t="s">
        <v>4</v>
      </c>
      <c r="F81" t="str">
        <f t="shared" ref="F81:F83" si="13">D81</f>
        <v>How long will the course last?</v>
      </c>
      <c r="G81" s="2"/>
      <c r="H81" t="s">
        <v>16</v>
      </c>
      <c r="I81" t="s">
        <v>15</v>
      </c>
      <c r="J81" t="s">
        <v>14</v>
      </c>
      <c r="K81" t="s">
        <v>14</v>
      </c>
      <c r="M81" t="str">
        <f t="shared" si="12"/>
        <v>If answer of Field 77 is Yes</v>
      </c>
      <c r="N81" t="s">
        <v>14</v>
      </c>
      <c r="O81">
        <v>1</v>
      </c>
    </row>
    <row r="82" spans="1:15">
      <c r="A82">
        <v>1</v>
      </c>
      <c r="B82">
        <f t="shared" si="9"/>
        <v>81</v>
      </c>
      <c r="C82" t="s">
        <v>130</v>
      </c>
      <c r="D82" t="s">
        <v>131</v>
      </c>
      <c r="E82" t="s">
        <v>2</v>
      </c>
      <c r="F82" t="str">
        <f t="shared" si="13"/>
        <v>In the last 5 years, have you visited or lived outside your country of passport for more than 3 consecutive months? (Do not include time spent in Australia.)</v>
      </c>
      <c r="G82" t="s">
        <v>14</v>
      </c>
      <c r="H82" t="s">
        <v>15</v>
      </c>
      <c r="I82" t="s">
        <v>16</v>
      </c>
      <c r="J82" t="s">
        <v>14</v>
      </c>
      <c r="K82" t="s">
        <v>14</v>
      </c>
      <c r="L82" t="s">
        <v>41</v>
      </c>
      <c r="M82" t="s">
        <v>14</v>
      </c>
      <c r="N82" t="s">
        <v>14</v>
      </c>
      <c r="O82">
        <v>1</v>
      </c>
    </row>
    <row r="83" spans="1:15">
      <c r="A83">
        <v>1</v>
      </c>
      <c r="B83">
        <f t="shared" si="9"/>
        <v>82</v>
      </c>
      <c r="C83" t="s">
        <v>130</v>
      </c>
      <c r="D83" t="s">
        <v>132</v>
      </c>
      <c r="E83" t="s">
        <v>32</v>
      </c>
      <c r="F83" t="str">
        <f t="shared" si="13"/>
        <v>Details of countries lived/visited outside your country</v>
      </c>
      <c r="G83" t="s">
        <v>14</v>
      </c>
      <c r="H83" t="s">
        <v>16</v>
      </c>
      <c r="I83" t="s">
        <v>15</v>
      </c>
      <c r="J83" t="s">
        <v>14</v>
      </c>
      <c r="K83" t="s">
        <v>14</v>
      </c>
      <c r="M83" t="str">
        <f>"If answer of Field " &amp; B82 &amp; " is Yes"</f>
        <v>If answer of Field 81 is Yes</v>
      </c>
      <c r="N83" t="s">
        <v>14</v>
      </c>
      <c r="O83">
        <v>1</v>
      </c>
    </row>
    <row r="84" spans="1:15">
      <c r="A84">
        <v>1</v>
      </c>
      <c r="B84">
        <f t="shared" si="9"/>
        <v>83</v>
      </c>
      <c r="C84" t="s">
        <v>130</v>
      </c>
      <c r="D84" t="s">
        <v>133</v>
      </c>
      <c r="E84" t="s">
        <v>2</v>
      </c>
      <c r="F84" t="str">
        <f t="shared" ref="F84:F85" si="14">D84</f>
        <v>Do you intend to enter a hospital or health care facility (including nursing homes) while in Australia?</v>
      </c>
      <c r="G84" t="s">
        <v>14</v>
      </c>
      <c r="H84" t="s">
        <v>15</v>
      </c>
      <c r="I84" t="s">
        <v>16</v>
      </c>
      <c r="J84" t="s">
        <v>14</v>
      </c>
      <c r="K84" t="s">
        <v>14</v>
      </c>
      <c r="L84" t="s">
        <v>41</v>
      </c>
      <c r="M84" t="s">
        <v>14</v>
      </c>
      <c r="N84" t="s">
        <v>14</v>
      </c>
      <c r="O84">
        <v>1</v>
      </c>
    </row>
    <row r="85" spans="1:15">
      <c r="A85">
        <v>1</v>
      </c>
      <c r="B85">
        <f t="shared" si="9"/>
        <v>84</v>
      </c>
      <c r="C85" t="s">
        <v>130</v>
      </c>
      <c r="D85" t="s">
        <v>134</v>
      </c>
      <c r="E85" t="s">
        <v>4</v>
      </c>
      <c r="F85" t="str">
        <f t="shared" si="14"/>
        <v>Details of hospital or health care facility you intend to enter</v>
      </c>
      <c r="G85" s="2"/>
      <c r="H85" t="s">
        <v>16</v>
      </c>
      <c r="I85" t="s">
        <v>15</v>
      </c>
      <c r="J85" t="s">
        <v>14</v>
      </c>
      <c r="K85" t="s">
        <v>14</v>
      </c>
      <c r="M85" t="str">
        <f>"If answer of Field " &amp; B84 &amp; " is Yes"</f>
        <v>If answer of Field 83 is Yes</v>
      </c>
      <c r="N85" t="s">
        <v>14</v>
      </c>
      <c r="O85">
        <v>1</v>
      </c>
    </row>
    <row r="86" spans="1:15">
      <c r="A86">
        <v>1</v>
      </c>
      <c r="B86">
        <f t="shared" si="9"/>
        <v>85</v>
      </c>
      <c r="C86" t="s">
        <v>130</v>
      </c>
      <c r="D86" t="s">
        <v>135</v>
      </c>
      <c r="E86" t="s">
        <v>2</v>
      </c>
      <c r="F86" t="str">
        <f t="shared" ref="F86:F87" si="15">D86</f>
        <v>Do you intend to work as, or study to be, a doctor, dentist, nurse or paramedic during your stay in Australia?</v>
      </c>
      <c r="G86" t="s">
        <v>14</v>
      </c>
      <c r="H86" t="s">
        <v>15</v>
      </c>
      <c r="I86" t="s">
        <v>16</v>
      </c>
      <c r="J86" t="s">
        <v>14</v>
      </c>
      <c r="K86" t="s">
        <v>14</v>
      </c>
      <c r="L86" t="s">
        <v>41</v>
      </c>
      <c r="M86" t="s">
        <v>14</v>
      </c>
      <c r="N86" t="s">
        <v>14</v>
      </c>
      <c r="O86">
        <v>1</v>
      </c>
    </row>
    <row r="87" spans="1:15">
      <c r="A87">
        <v>1</v>
      </c>
      <c r="B87">
        <f t="shared" si="9"/>
        <v>86</v>
      </c>
      <c r="C87" t="s">
        <v>130</v>
      </c>
      <c r="D87" t="s">
        <v>136</v>
      </c>
      <c r="E87" t="s">
        <v>4</v>
      </c>
      <c r="F87" t="str">
        <f t="shared" si="15"/>
        <v>Details of work as, or study to be, a doctor, dentist, nurse or paramedic during your stay in Australia</v>
      </c>
      <c r="G87" s="2"/>
      <c r="H87" t="s">
        <v>16</v>
      </c>
      <c r="I87" t="s">
        <v>15</v>
      </c>
      <c r="J87" t="s">
        <v>14</v>
      </c>
      <c r="K87" t="s">
        <v>14</v>
      </c>
      <c r="M87" t="str">
        <f>"If answer of Field " &amp; B86 &amp; " is Yes"</f>
        <v>If answer of Field 85 is Yes</v>
      </c>
      <c r="N87" t="s">
        <v>14</v>
      </c>
      <c r="O87">
        <v>1</v>
      </c>
    </row>
    <row r="88" spans="1:15">
      <c r="A88">
        <v>1</v>
      </c>
      <c r="B88">
        <f t="shared" si="9"/>
        <v>87</v>
      </c>
      <c r="C88" t="s">
        <v>130</v>
      </c>
      <c r="D88" t="s">
        <v>137</v>
      </c>
      <c r="E88" t="s">
        <v>2</v>
      </c>
      <c r="F88" t="str">
        <f t="shared" ref="F88:F89" si="16">D88</f>
        <v>Have you: ever had, or currently have, tuberculosis? been in close contact with a family member that has active tuberculosis? ever had a chest x-ray which showed an abnormality?</v>
      </c>
      <c r="G88" t="s">
        <v>14</v>
      </c>
      <c r="H88" t="s">
        <v>15</v>
      </c>
      <c r="I88" t="s">
        <v>16</v>
      </c>
      <c r="J88" t="s">
        <v>14</v>
      </c>
      <c r="K88" t="s">
        <v>14</v>
      </c>
      <c r="L88" t="s">
        <v>41</v>
      </c>
      <c r="M88" t="s">
        <v>14</v>
      </c>
      <c r="N88" t="s">
        <v>14</v>
      </c>
      <c r="O88">
        <v>1</v>
      </c>
    </row>
    <row r="89" spans="1:15">
      <c r="A89">
        <v>1</v>
      </c>
      <c r="B89">
        <f t="shared" si="9"/>
        <v>88</v>
      </c>
      <c r="C89" t="s">
        <v>130</v>
      </c>
      <c r="D89" t="s">
        <v>138</v>
      </c>
      <c r="E89" t="s">
        <v>4</v>
      </c>
      <c r="F89" t="str">
        <f t="shared" si="16"/>
        <v>Details of tuberculosis/abnormility showed in chest X-ray, family member having tuberculosis</v>
      </c>
      <c r="G89" s="2"/>
      <c r="H89" t="s">
        <v>16</v>
      </c>
      <c r="I89" t="s">
        <v>15</v>
      </c>
      <c r="J89" t="s">
        <v>14</v>
      </c>
      <c r="K89" t="s">
        <v>14</v>
      </c>
      <c r="M89" t="str">
        <f>"If answer of Field " &amp; B88 &amp; " is Yes"</f>
        <v>If answer of Field 87 is Yes</v>
      </c>
      <c r="N89" t="s">
        <v>14</v>
      </c>
      <c r="O89">
        <v>1</v>
      </c>
    </row>
    <row r="90" spans="1:15">
      <c r="A90">
        <v>1</v>
      </c>
      <c r="B90">
        <f t="shared" si="9"/>
        <v>89</v>
      </c>
      <c r="C90" t="s">
        <v>130</v>
      </c>
      <c r="D90" t="s">
        <v>139</v>
      </c>
      <c r="E90" t="s">
        <v>2</v>
      </c>
      <c r="F90" t="str">
        <f t="shared" ref="F90:F91" si="17">D90</f>
        <v>During your proposed visit to Australia, do you expect to incur medical costs, or require treatment or medical follow up for: blood disorder; cancer; heart disease; hepatitis B or C and/or liver disease; HIV Infection, including AIDS; kidney disease, including dialysis; mental illness; pregnancy; respiratory disease that has required hospital admission or oxygen therapy; other?</v>
      </c>
      <c r="G90" t="s">
        <v>14</v>
      </c>
      <c r="H90" t="s">
        <v>15</v>
      </c>
      <c r="I90" t="s">
        <v>16</v>
      </c>
      <c r="J90" t="s">
        <v>14</v>
      </c>
      <c r="K90" t="s">
        <v>14</v>
      </c>
      <c r="L90" t="s">
        <v>41</v>
      </c>
      <c r="M90" t="s">
        <v>14</v>
      </c>
      <c r="N90" t="s">
        <v>14</v>
      </c>
      <c r="O90">
        <v>1</v>
      </c>
    </row>
    <row r="91" spans="1:15">
      <c r="A91">
        <v>1</v>
      </c>
      <c r="B91">
        <f t="shared" si="9"/>
        <v>90</v>
      </c>
      <c r="C91" t="s">
        <v>130</v>
      </c>
      <c r="D91" t="s">
        <v>140</v>
      </c>
      <c r="E91" t="s">
        <v>4</v>
      </c>
      <c r="F91" t="str">
        <f t="shared" si="17"/>
        <v>Details of medical costs, or require treatment or medical follow up</v>
      </c>
      <c r="G91" s="2"/>
      <c r="H91" t="s">
        <v>16</v>
      </c>
      <c r="I91" t="s">
        <v>15</v>
      </c>
      <c r="J91" t="s">
        <v>14</v>
      </c>
      <c r="K91" t="s">
        <v>14</v>
      </c>
      <c r="M91" t="str">
        <f>"If answer of Field " &amp; B90 &amp; " is Yes"</f>
        <v>If answer of Field 89 is Yes</v>
      </c>
      <c r="N91" t="s">
        <v>14</v>
      </c>
      <c r="O91">
        <v>1</v>
      </c>
    </row>
    <row r="92" spans="1:15">
      <c r="A92">
        <v>1</v>
      </c>
      <c r="B92">
        <f t="shared" si="9"/>
        <v>91</v>
      </c>
      <c r="C92" t="s">
        <v>130</v>
      </c>
      <c r="D92" t="s">
        <v>141</v>
      </c>
      <c r="E92" t="s">
        <v>2</v>
      </c>
      <c r="F92" t="str">
        <f t="shared" ref="F92:F93" si="18">D92</f>
        <v>Do you require assistance with mobility or care due to a medical condition?</v>
      </c>
      <c r="G92" t="s">
        <v>14</v>
      </c>
      <c r="H92" t="s">
        <v>15</v>
      </c>
      <c r="I92" t="s">
        <v>16</v>
      </c>
      <c r="J92" t="s">
        <v>14</v>
      </c>
      <c r="K92" t="s">
        <v>14</v>
      </c>
      <c r="L92" t="s">
        <v>41</v>
      </c>
      <c r="M92" t="s">
        <v>14</v>
      </c>
      <c r="N92" t="s">
        <v>14</v>
      </c>
      <c r="O92">
        <v>1</v>
      </c>
    </row>
    <row r="93" spans="1:15">
      <c r="A93">
        <v>1</v>
      </c>
      <c r="B93">
        <f t="shared" si="9"/>
        <v>92</v>
      </c>
      <c r="C93" t="s">
        <v>130</v>
      </c>
      <c r="D93" t="s">
        <v>142</v>
      </c>
      <c r="E93" t="s">
        <v>4</v>
      </c>
      <c r="F93" t="str">
        <f t="shared" si="18"/>
        <v>Details of requirement of assistance with mobility or care due to a medical condition</v>
      </c>
      <c r="G93" s="2"/>
      <c r="H93" t="s">
        <v>16</v>
      </c>
      <c r="I93" t="s">
        <v>15</v>
      </c>
      <c r="J93" t="s">
        <v>14</v>
      </c>
      <c r="K93" t="s">
        <v>14</v>
      </c>
      <c r="M93" t="str">
        <f>"If answer of Field " &amp; B92 &amp; " is Yes"</f>
        <v>If answer of Field 91 is Yes</v>
      </c>
      <c r="N93" t="s">
        <v>14</v>
      </c>
      <c r="O93">
        <v>1</v>
      </c>
    </row>
    <row r="94" spans="1:15">
      <c r="A94">
        <v>1</v>
      </c>
      <c r="B94">
        <f t="shared" si="9"/>
        <v>93</v>
      </c>
      <c r="C94" t="s">
        <v>130</v>
      </c>
      <c r="D94" t="s">
        <v>143</v>
      </c>
      <c r="E94" t="s">
        <v>2</v>
      </c>
      <c r="F94" t="str">
        <f t="shared" ref="F94:F95" si="19">D94</f>
        <v>Have you undertaken a health examination for an Australian visa in the last 12 months?</v>
      </c>
      <c r="G94" t="s">
        <v>14</v>
      </c>
      <c r="H94" t="s">
        <v>15</v>
      </c>
      <c r="I94" t="s">
        <v>16</v>
      </c>
      <c r="J94" t="s">
        <v>14</v>
      </c>
      <c r="K94" t="s">
        <v>14</v>
      </c>
      <c r="L94" t="s">
        <v>41</v>
      </c>
      <c r="M94" t="s">
        <v>14</v>
      </c>
      <c r="N94" t="s">
        <v>14</v>
      </c>
      <c r="O94">
        <v>1</v>
      </c>
    </row>
    <row r="95" spans="1:15">
      <c r="A95">
        <v>1</v>
      </c>
      <c r="B95">
        <f t="shared" si="9"/>
        <v>94</v>
      </c>
      <c r="C95" t="s">
        <v>130</v>
      </c>
      <c r="D95" t="s">
        <v>144</v>
      </c>
      <c r="E95" t="s">
        <v>4</v>
      </c>
      <c r="F95" t="str">
        <f t="shared" si="19"/>
        <v>Details of health examination undertaken</v>
      </c>
      <c r="G95" s="2"/>
      <c r="H95" t="s">
        <v>16</v>
      </c>
      <c r="I95" t="s">
        <v>15</v>
      </c>
      <c r="J95" t="s">
        <v>14</v>
      </c>
      <c r="K95" t="s">
        <v>14</v>
      </c>
      <c r="M95" t="str">
        <f>"If answer of Field " &amp; B94 &amp; " is Yes"</f>
        <v>If answer of Field 93 is Yes</v>
      </c>
      <c r="N95" t="s">
        <v>14</v>
      </c>
      <c r="O95">
        <v>1</v>
      </c>
    </row>
    <row r="96" spans="1:15">
      <c r="A96">
        <v>1</v>
      </c>
      <c r="B96">
        <f t="shared" si="9"/>
        <v>95</v>
      </c>
      <c r="C96" t="s">
        <v>145</v>
      </c>
      <c r="D96" t="s">
        <v>146</v>
      </c>
      <c r="E96" t="s">
        <v>2</v>
      </c>
      <c r="F96" t="str">
        <f t="shared" ref="F96" si="20">D96</f>
        <v>Have you ever been charged with any offence that is currently awaiting legal action?</v>
      </c>
      <c r="G96" t="s">
        <v>14</v>
      </c>
      <c r="H96" t="s">
        <v>15</v>
      </c>
      <c r="I96" t="s">
        <v>16</v>
      </c>
      <c r="J96" t="s">
        <v>14</v>
      </c>
      <c r="K96" t="s">
        <v>14</v>
      </c>
      <c r="L96" t="s">
        <v>41</v>
      </c>
      <c r="M96" t="s">
        <v>14</v>
      </c>
      <c r="N96" t="s">
        <v>14</v>
      </c>
      <c r="O96">
        <v>1</v>
      </c>
    </row>
    <row r="97" spans="1:15">
      <c r="A97">
        <v>1</v>
      </c>
      <c r="B97">
        <f t="shared" si="9"/>
        <v>96</v>
      </c>
      <c r="C97" t="s">
        <v>145</v>
      </c>
      <c r="D97" t="s">
        <v>147</v>
      </c>
      <c r="E97" t="s">
        <v>2</v>
      </c>
      <c r="F97" t="str">
        <f t="shared" ref="F97:F115" si="21">D97</f>
        <v>Have you ever been convicted of an offence in any country (including any conviction which is now removed from official records)?</v>
      </c>
      <c r="G97" t="s">
        <v>14</v>
      </c>
      <c r="H97" t="s">
        <v>15</v>
      </c>
      <c r="I97" t="s">
        <v>16</v>
      </c>
      <c r="J97" t="s">
        <v>14</v>
      </c>
      <c r="K97" t="s">
        <v>14</v>
      </c>
      <c r="L97" t="s">
        <v>41</v>
      </c>
      <c r="M97" t="s">
        <v>14</v>
      </c>
      <c r="N97" t="s">
        <v>14</v>
      </c>
      <c r="O97">
        <v>1</v>
      </c>
    </row>
    <row r="98" spans="1:15">
      <c r="A98">
        <v>1</v>
      </c>
      <c r="B98">
        <f t="shared" si="9"/>
        <v>97</v>
      </c>
      <c r="C98" t="s">
        <v>145</v>
      </c>
      <c r="D98" t="s">
        <v>148</v>
      </c>
      <c r="E98" t="s">
        <v>2</v>
      </c>
      <c r="F98" t="str">
        <f t="shared" si="21"/>
        <v>Have you ever been the subject of an arrest warrant or Interpol notice?</v>
      </c>
      <c r="G98" t="s">
        <v>14</v>
      </c>
      <c r="H98" t="s">
        <v>15</v>
      </c>
      <c r="I98" t="s">
        <v>16</v>
      </c>
      <c r="J98" t="s">
        <v>14</v>
      </c>
      <c r="K98" t="s">
        <v>14</v>
      </c>
      <c r="L98" t="s">
        <v>41</v>
      </c>
      <c r="M98" t="s">
        <v>14</v>
      </c>
      <c r="N98" t="s">
        <v>14</v>
      </c>
      <c r="O98">
        <v>1</v>
      </c>
    </row>
    <row r="99" spans="1:15">
      <c r="A99">
        <v>1</v>
      </c>
      <c r="B99">
        <f t="shared" si="9"/>
        <v>98</v>
      </c>
      <c r="C99" t="s">
        <v>145</v>
      </c>
      <c r="D99" t="s">
        <v>149</v>
      </c>
      <c r="E99" t="s">
        <v>2</v>
      </c>
      <c r="F99" t="str">
        <f t="shared" si="21"/>
        <v>Have you ever been found guilty of a sexually based offence involving a child (including where no conviction was recorded)?</v>
      </c>
      <c r="G99" t="s">
        <v>14</v>
      </c>
      <c r="H99" t="s">
        <v>15</v>
      </c>
      <c r="I99" t="s">
        <v>16</v>
      </c>
      <c r="J99" t="s">
        <v>14</v>
      </c>
      <c r="K99" t="s">
        <v>14</v>
      </c>
      <c r="L99" t="s">
        <v>41</v>
      </c>
      <c r="M99" t="s">
        <v>14</v>
      </c>
      <c r="N99" t="s">
        <v>14</v>
      </c>
      <c r="O99">
        <v>1</v>
      </c>
    </row>
    <row r="100" spans="1:15">
      <c r="A100">
        <v>1</v>
      </c>
      <c r="B100">
        <f t="shared" si="9"/>
        <v>99</v>
      </c>
      <c r="C100" t="s">
        <v>145</v>
      </c>
      <c r="D100" t="s">
        <v>150</v>
      </c>
      <c r="E100" t="s">
        <v>2</v>
      </c>
      <c r="F100" t="str">
        <f t="shared" si="21"/>
        <v>Have you ever been named on a sex offender register?</v>
      </c>
      <c r="G100" t="s">
        <v>14</v>
      </c>
      <c r="H100" t="s">
        <v>15</v>
      </c>
      <c r="I100" t="s">
        <v>16</v>
      </c>
      <c r="J100" t="s">
        <v>14</v>
      </c>
      <c r="K100" t="s">
        <v>14</v>
      </c>
      <c r="L100" t="s">
        <v>41</v>
      </c>
      <c r="M100" t="s">
        <v>14</v>
      </c>
      <c r="N100" t="s">
        <v>14</v>
      </c>
      <c r="O100">
        <v>1</v>
      </c>
    </row>
    <row r="101" spans="1:15">
      <c r="A101">
        <v>1</v>
      </c>
      <c r="B101">
        <f t="shared" si="9"/>
        <v>100</v>
      </c>
      <c r="C101" t="s">
        <v>145</v>
      </c>
      <c r="D101" t="s">
        <v>151</v>
      </c>
      <c r="E101" t="s">
        <v>2</v>
      </c>
      <c r="F101" t="str">
        <f t="shared" si="21"/>
        <v>Have you ever been acquitted of any offence on the grounds of unsoundness of mind or insanity?</v>
      </c>
      <c r="G101" t="s">
        <v>14</v>
      </c>
      <c r="H101" t="s">
        <v>15</v>
      </c>
      <c r="I101" t="s">
        <v>16</v>
      </c>
      <c r="J101" t="s">
        <v>14</v>
      </c>
      <c r="K101" t="s">
        <v>14</v>
      </c>
      <c r="L101" t="s">
        <v>41</v>
      </c>
      <c r="M101" t="s">
        <v>14</v>
      </c>
      <c r="N101" t="s">
        <v>14</v>
      </c>
      <c r="O101">
        <v>1</v>
      </c>
    </row>
    <row r="102" spans="1:15">
      <c r="A102">
        <v>1</v>
      </c>
      <c r="B102">
        <f t="shared" si="9"/>
        <v>101</v>
      </c>
      <c r="C102" t="s">
        <v>145</v>
      </c>
      <c r="D102" t="s">
        <v>152</v>
      </c>
      <c r="E102" t="s">
        <v>2</v>
      </c>
      <c r="F102" t="str">
        <f t="shared" si="21"/>
        <v>Have you ever been found by a court not fit to plead?</v>
      </c>
      <c r="G102" t="s">
        <v>14</v>
      </c>
      <c r="H102" t="s">
        <v>15</v>
      </c>
      <c r="I102" t="s">
        <v>16</v>
      </c>
      <c r="J102" t="s">
        <v>14</v>
      </c>
      <c r="K102" t="s">
        <v>14</v>
      </c>
      <c r="L102" t="s">
        <v>41</v>
      </c>
      <c r="M102" t="s">
        <v>14</v>
      </c>
      <c r="N102" t="s">
        <v>14</v>
      </c>
      <c r="O102">
        <v>1</v>
      </c>
    </row>
    <row r="103" spans="1:15">
      <c r="A103">
        <v>1</v>
      </c>
      <c r="B103">
        <f t="shared" si="9"/>
        <v>102</v>
      </c>
      <c r="C103" t="s">
        <v>145</v>
      </c>
      <c r="D103" t="s">
        <v>153</v>
      </c>
      <c r="E103" t="s">
        <v>2</v>
      </c>
      <c r="F103" t="str">
        <f t="shared" si="21"/>
        <v>Have you ever been directly or indirectly involved in, or associated with, activities which would represent a risk to national security in Australia or any other country?</v>
      </c>
      <c r="G103" t="s">
        <v>14</v>
      </c>
      <c r="H103" t="s">
        <v>15</v>
      </c>
      <c r="I103" t="s">
        <v>16</v>
      </c>
      <c r="J103" t="s">
        <v>14</v>
      </c>
      <c r="K103" t="s">
        <v>14</v>
      </c>
      <c r="L103" t="s">
        <v>41</v>
      </c>
      <c r="M103" t="s">
        <v>14</v>
      </c>
      <c r="N103" t="s">
        <v>14</v>
      </c>
      <c r="O103">
        <v>1</v>
      </c>
    </row>
    <row r="104" spans="1:15">
      <c r="A104">
        <v>1</v>
      </c>
      <c r="B104">
        <f t="shared" si="9"/>
        <v>103</v>
      </c>
      <c r="C104" t="s">
        <v>145</v>
      </c>
      <c r="D104" t="s">
        <v>154</v>
      </c>
      <c r="E104" t="s">
        <v>2</v>
      </c>
      <c r="F104" t="str">
        <f t="shared" si="21"/>
        <v>Have you ever been charged with, or indicted for: genocide, war crimes, crimes against humanity, torture, slavery, or any other crime that is otherwise of a serious international concern?</v>
      </c>
      <c r="G104" t="s">
        <v>14</v>
      </c>
      <c r="H104" t="s">
        <v>15</v>
      </c>
      <c r="I104" t="s">
        <v>16</v>
      </c>
      <c r="J104" t="s">
        <v>14</v>
      </c>
      <c r="K104" t="s">
        <v>14</v>
      </c>
      <c r="L104" t="s">
        <v>41</v>
      </c>
      <c r="M104" t="s">
        <v>14</v>
      </c>
      <c r="N104" t="s">
        <v>14</v>
      </c>
      <c r="O104">
        <v>1</v>
      </c>
    </row>
    <row r="105" spans="1:15">
      <c r="A105">
        <v>1</v>
      </c>
      <c r="B105">
        <f t="shared" si="9"/>
        <v>104</v>
      </c>
      <c r="C105" t="s">
        <v>145</v>
      </c>
      <c r="D105" t="s">
        <v>155</v>
      </c>
      <c r="E105" t="s">
        <v>2</v>
      </c>
      <c r="F105" t="str">
        <f t="shared" si="21"/>
        <v>Have you ever been associated with a person, group or organisation that has been/is involved in criminal conduct?</v>
      </c>
      <c r="G105" t="s">
        <v>14</v>
      </c>
      <c r="H105" t="s">
        <v>15</v>
      </c>
      <c r="I105" t="s">
        <v>16</v>
      </c>
      <c r="J105" t="s">
        <v>14</v>
      </c>
      <c r="K105" t="s">
        <v>14</v>
      </c>
      <c r="L105" t="s">
        <v>41</v>
      </c>
      <c r="M105" t="s">
        <v>14</v>
      </c>
      <c r="N105" t="s">
        <v>14</v>
      </c>
      <c r="O105">
        <v>1</v>
      </c>
    </row>
    <row r="106" spans="1:15">
      <c r="A106">
        <v>1</v>
      </c>
      <c r="B106">
        <f t="shared" si="9"/>
        <v>105</v>
      </c>
      <c r="C106" t="s">
        <v>145</v>
      </c>
      <c r="D106" t="s">
        <v>156</v>
      </c>
      <c r="E106" t="s">
        <v>2</v>
      </c>
      <c r="F106" t="str">
        <f t="shared" si="21"/>
        <v>Have you ever been associated with an organisation engaged in violence or engaged in acts of violence (including war, insurgency, freedom fighting, terrorism, protest) either overseas or in Australia?</v>
      </c>
      <c r="G106" t="s">
        <v>14</v>
      </c>
      <c r="H106" t="s">
        <v>15</v>
      </c>
      <c r="I106" t="s">
        <v>16</v>
      </c>
      <c r="J106" t="s">
        <v>14</v>
      </c>
      <c r="K106" t="s">
        <v>14</v>
      </c>
      <c r="L106" t="s">
        <v>41</v>
      </c>
      <c r="M106" t="s">
        <v>14</v>
      </c>
      <c r="N106" t="s">
        <v>14</v>
      </c>
      <c r="O106">
        <v>1</v>
      </c>
    </row>
    <row r="107" spans="1:15">
      <c r="A107">
        <v>1</v>
      </c>
      <c r="B107">
        <f t="shared" si="9"/>
        <v>106</v>
      </c>
      <c r="C107" t="s">
        <v>145</v>
      </c>
      <c r="D107" t="s">
        <v>157</v>
      </c>
      <c r="E107" t="s">
        <v>2</v>
      </c>
      <c r="F107" t="str">
        <f t="shared" si="21"/>
        <v>Have you ever served in a military force, police force, state sponsored/private militia or intelligence agency (including secret police)?</v>
      </c>
      <c r="G107" t="s">
        <v>14</v>
      </c>
      <c r="H107" t="s">
        <v>15</v>
      </c>
      <c r="I107" t="s">
        <v>16</v>
      </c>
      <c r="J107" t="s">
        <v>14</v>
      </c>
      <c r="K107" t="s">
        <v>14</v>
      </c>
      <c r="L107" t="s">
        <v>41</v>
      </c>
      <c r="M107" t="s">
        <v>14</v>
      </c>
      <c r="N107" t="s">
        <v>14</v>
      </c>
      <c r="O107" t="s">
        <v>209</v>
      </c>
    </row>
    <row r="108" spans="1:15">
      <c r="A108">
        <v>1</v>
      </c>
      <c r="B108">
        <f t="shared" si="9"/>
        <v>107</v>
      </c>
      <c r="C108" t="s">
        <v>145</v>
      </c>
      <c r="D108" t="s">
        <v>158</v>
      </c>
      <c r="E108" t="s">
        <v>2</v>
      </c>
      <c r="F108" t="str">
        <f t="shared" si="21"/>
        <v>Have you ever undergone any military/paramilitary training, been trained in weapons/explosives or in the manufacture of chemical/biological products?</v>
      </c>
      <c r="G108" t="s">
        <v>14</v>
      </c>
      <c r="H108" t="s">
        <v>15</v>
      </c>
      <c r="I108" t="s">
        <v>16</v>
      </c>
      <c r="J108" t="s">
        <v>14</v>
      </c>
      <c r="K108" t="s">
        <v>14</v>
      </c>
      <c r="L108" t="s">
        <v>41</v>
      </c>
      <c r="M108" t="s">
        <v>14</v>
      </c>
      <c r="N108" t="s">
        <v>14</v>
      </c>
      <c r="O108">
        <v>1</v>
      </c>
    </row>
    <row r="109" spans="1:15">
      <c r="A109">
        <v>1</v>
      </c>
      <c r="B109">
        <f t="shared" si="9"/>
        <v>108</v>
      </c>
      <c r="C109" t="s">
        <v>145</v>
      </c>
      <c r="D109" t="s">
        <v>159</v>
      </c>
      <c r="E109" t="s">
        <v>2</v>
      </c>
      <c r="F109" t="str">
        <f t="shared" si="21"/>
        <v>Have you ever been involved in people smuggling or people trafficking offences?</v>
      </c>
      <c r="G109" t="s">
        <v>14</v>
      </c>
      <c r="H109" t="s">
        <v>15</v>
      </c>
      <c r="I109" t="s">
        <v>16</v>
      </c>
      <c r="J109" t="s">
        <v>14</v>
      </c>
      <c r="K109" t="s">
        <v>14</v>
      </c>
      <c r="L109" t="s">
        <v>41</v>
      </c>
      <c r="M109" t="s">
        <v>14</v>
      </c>
      <c r="N109" t="s">
        <v>14</v>
      </c>
      <c r="O109">
        <v>1</v>
      </c>
    </row>
    <row r="110" spans="1:15">
      <c r="A110">
        <v>1</v>
      </c>
      <c r="B110">
        <f t="shared" si="9"/>
        <v>109</v>
      </c>
      <c r="C110" t="s">
        <v>145</v>
      </c>
      <c r="D110" t="s">
        <v>160</v>
      </c>
      <c r="E110" t="s">
        <v>2</v>
      </c>
      <c r="F110" t="str">
        <f t="shared" si="21"/>
        <v>Have you ever been removed, deported or excluded from any country (including Australia)?</v>
      </c>
      <c r="G110" t="s">
        <v>14</v>
      </c>
      <c r="H110" t="s">
        <v>15</v>
      </c>
      <c r="I110" t="s">
        <v>16</v>
      </c>
      <c r="J110" t="s">
        <v>14</v>
      </c>
      <c r="K110" t="s">
        <v>14</v>
      </c>
      <c r="L110" t="s">
        <v>41</v>
      </c>
      <c r="M110" t="s">
        <v>14</v>
      </c>
      <c r="N110" t="s">
        <v>14</v>
      </c>
      <c r="O110">
        <v>1</v>
      </c>
    </row>
    <row r="111" spans="1:15">
      <c r="A111">
        <v>1</v>
      </c>
      <c r="B111">
        <f t="shared" si="9"/>
        <v>110</v>
      </c>
      <c r="C111" t="s">
        <v>145</v>
      </c>
      <c r="D111" t="s">
        <v>161</v>
      </c>
      <c r="E111" t="s">
        <v>2</v>
      </c>
      <c r="F111" t="str">
        <f t="shared" si="21"/>
        <v>Have you ever overstayed a visa in any country (including Australia)?</v>
      </c>
      <c r="G111" t="s">
        <v>14</v>
      </c>
      <c r="H111" t="s">
        <v>15</v>
      </c>
      <c r="I111" t="s">
        <v>16</v>
      </c>
      <c r="J111" t="s">
        <v>14</v>
      </c>
      <c r="K111" t="s">
        <v>14</v>
      </c>
      <c r="L111" t="s">
        <v>41</v>
      </c>
      <c r="M111" t="s">
        <v>14</v>
      </c>
      <c r="N111" t="s">
        <v>14</v>
      </c>
      <c r="O111">
        <v>1</v>
      </c>
    </row>
    <row r="112" spans="1:15">
      <c r="A112">
        <v>1</v>
      </c>
      <c r="B112">
        <f t="shared" si="9"/>
        <v>111</v>
      </c>
      <c r="C112" t="s">
        <v>145</v>
      </c>
      <c r="D112" t="s">
        <v>162</v>
      </c>
      <c r="E112" t="s">
        <v>2</v>
      </c>
      <c r="F112" t="str">
        <f t="shared" si="21"/>
        <v>Have you ever had any outstanding debts to the Australian Government or any public authority in Australia?</v>
      </c>
      <c r="G112" t="s">
        <v>14</v>
      </c>
      <c r="H112" t="s">
        <v>15</v>
      </c>
      <c r="I112" t="s">
        <v>16</v>
      </c>
      <c r="J112" t="s">
        <v>14</v>
      </c>
      <c r="K112" t="s">
        <v>14</v>
      </c>
      <c r="L112" t="s">
        <v>41</v>
      </c>
      <c r="M112" t="s">
        <v>14</v>
      </c>
      <c r="N112" t="s">
        <v>14</v>
      </c>
      <c r="O112">
        <v>1</v>
      </c>
    </row>
    <row r="113" spans="1:15">
      <c r="A113">
        <v>1</v>
      </c>
      <c r="B113">
        <f t="shared" si="9"/>
        <v>112</v>
      </c>
      <c r="C113" t="s">
        <v>145</v>
      </c>
      <c r="D113" t="s">
        <v>163</v>
      </c>
      <c r="E113" t="s">
        <v>4</v>
      </c>
      <c r="F113" t="str">
        <f t="shared" si="21"/>
        <v>Provide Details if you answered ‘Yes’ to any of the questions for characters details</v>
      </c>
      <c r="G113" s="2"/>
      <c r="H113" t="s">
        <v>16</v>
      </c>
      <c r="I113" t="s">
        <v>15</v>
      </c>
      <c r="J113" t="s">
        <v>14</v>
      </c>
      <c r="K113" t="s">
        <v>14</v>
      </c>
      <c r="M113" t="str">
        <f>"If answer of any of the Fields " &amp; B96 &amp; " - " &amp; B112 &amp; " is Yes"</f>
        <v>If answer of any of the Fields 95 - 111 is Yes</v>
      </c>
      <c r="N113" t="s">
        <v>14</v>
      </c>
      <c r="O113">
        <v>1</v>
      </c>
    </row>
    <row r="114" spans="1:15">
      <c r="A114">
        <v>1</v>
      </c>
      <c r="B114">
        <f t="shared" si="9"/>
        <v>113</v>
      </c>
      <c r="C114" t="s">
        <v>164</v>
      </c>
      <c r="D114" t="s">
        <v>165</v>
      </c>
      <c r="E114" t="s">
        <v>2</v>
      </c>
      <c r="F114" t="str">
        <f t="shared" si="21"/>
        <v>What is your employment status?</v>
      </c>
      <c r="G114" t="s">
        <v>14</v>
      </c>
      <c r="H114" t="s">
        <v>15</v>
      </c>
      <c r="I114" t="s">
        <v>16</v>
      </c>
      <c r="J114" t="s">
        <v>14</v>
      </c>
      <c r="K114" t="s">
        <v>14</v>
      </c>
      <c r="L114" t="s">
        <v>166</v>
      </c>
      <c r="M114" t="s">
        <v>14</v>
      </c>
      <c r="N114" t="s">
        <v>14</v>
      </c>
      <c r="O114">
        <v>1</v>
      </c>
    </row>
    <row r="115" spans="1:15">
      <c r="A115">
        <v>1</v>
      </c>
      <c r="B115">
        <f t="shared" si="9"/>
        <v>114</v>
      </c>
      <c r="C115" t="s">
        <v>164</v>
      </c>
      <c r="D115" t="s">
        <v>167</v>
      </c>
      <c r="E115" t="s">
        <v>4</v>
      </c>
      <c r="F115" t="str">
        <f t="shared" si="21"/>
        <v>Employer/business name</v>
      </c>
      <c r="G115" s="2"/>
      <c r="H115" t="s">
        <v>16</v>
      </c>
      <c r="I115" t="s">
        <v>15</v>
      </c>
      <c r="J115" t="s">
        <v>14</v>
      </c>
      <c r="K115" t="s">
        <v>14</v>
      </c>
      <c r="M115" t="str">
        <f>"If answer of Field " &amp; $B$114 &amp; " is Employed/self-employed"</f>
        <v>If answer of Field 113 is Employed/self-employed</v>
      </c>
      <c r="N115" t="s">
        <v>14</v>
      </c>
      <c r="O115">
        <v>1</v>
      </c>
    </row>
    <row r="116" spans="1:15">
      <c r="A116">
        <v>1</v>
      </c>
      <c r="B116">
        <f t="shared" si="9"/>
        <v>115</v>
      </c>
      <c r="C116" t="s">
        <v>164</v>
      </c>
      <c r="D116" t="s">
        <v>168</v>
      </c>
      <c r="E116" t="s">
        <v>4</v>
      </c>
      <c r="F116" t="str">
        <f t="shared" ref="F116" si="22">D116</f>
        <v>Employer/business address</v>
      </c>
      <c r="G116" s="2"/>
      <c r="H116" t="s">
        <v>16</v>
      </c>
      <c r="I116" t="s">
        <v>15</v>
      </c>
      <c r="J116" t="s">
        <v>14</v>
      </c>
      <c r="K116" t="s">
        <v>14</v>
      </c>
      <c r="M116" t="str">
        <f t="shared" ref="M116:M122" si="23">"If answer of Field " &amp; $B$114 &amp; " is Employed/self-employed"</f>
        <v>If answer of Field 113 is Employed/self-employed</v>
      </c>
      <c r="N116" t="s">
        <v>14</v>
      </c>
      <c r="O116">
        <v>1</v>
      </c>
    </row>
    <row r="117" spans="1:15">
      <c r="A117">
        <v>1</v>
      </c>
      <c r="B117">
        <f t="shared" si="9"/>
        <v>116</v>
      </c>
      <c r="C117" t="s">
        <v>164</v>
      </c>
      <c r="D117" t="s">
        <v>169</v>
      </c>
      <c r="E117" t="s">
        <v>4</v>
      </c>
      <c r="F117" t="str">
        <f t="shared" ref="F117" si="24">D117</f>
        <v>Employer/business POST/PIN Code</v>
      </c>
      <c r="G117" s="2"/>
      <c r="H117" t="s">
        <v>16</v>
      </c>
      <c r="I117" t="s">
        <v>15</v>
      </c>
      <c r="J117" t="s">
        <v>14</v>
      </c>
      <c r="K117" t="s">
        <v>14</v>
      </c>
      <c r="M117" t="str">
        <f t="shared" si="23"/>
        <v>If answer of Field 113 is Employed/self-employed</v>
      </c>
      <c r="N117" t="s">
        <v>14</v>
      </c>
      <c r="O117">
        <v>1</v>
      </c>
    </row>
    <row r="118" spans="1:15">
      <c r="A118">
        <v>1</v>
      </c>
      <c r="B118">
        <f t="shared" si="9"/>
        <v>117</v>
      </c>
      <c r="C118" t="s">
        <v>164</v>
      </c>
      <c r="D118" t="s">
        <v>170</v>
      </c>
      <c r="E118" t="s">
        <v>4</v>
      </c>
      <c r="F118" t="str">
        <f t="shared" ref="F118" si="25">D118</f>
        <v>Employer/business Telephone -  Country Code</v>
      </c>
      <c r="G118" s="2"/>
      <c r="H118" t="s">
        <v>16</v>
      </c>
      <c r="I118" t="s">
        <v>15</v>
      </c>
      <c r="J118" t="s">
        <v>14</v>
      </c>
      <c r="K118" t="s">
        <v>14</v>
      </c>
      <c r="M118" t="str">
        <f t="shared" si="23"/>
        <v>If answer of Field 113 is Employed/self-employed</v>
      </c>
      <c r="N118" t="s">
        <v>14</v>
      </c>
      <c r="O118">
        <v>1</v>
      </c>
    </row>
    <row r="119" spans="1:15">
      <c r="A119">
        <v>1</v>
      </c>
      <c r="B119">
        <f t="shared" si="9"/>
        <v>118</v>
      </c>
      <c r="C119" t="s">
        <v>164</v>
      </c>
      <c r="D119" t="s">
        <v>171</v>
      </c>
      <c r="E119" t="s">
        <v>4</v>
      </c>
      <c r="F119" t="str">
        <f t="shared" ref="F119:F122" si="26">D119</f>
        <v>Employer/business Telephone -  Area Code</v>
      </c>
      <c r="G119" s="2"/>
      <c r="H119" t="s">
        <v>16</v>
      </c>
      <c r="I119" t="s">
        <v>15</v>
      </c>
      <c r="J119" t="s">
        <v>14</v>
      </c>
      <c r="K119" t="s">
        <v>14</v>
      </c>
      <c r="M119" t="str">
        <f t="shared" si="23"/>
        <v>If answer of Field 113 is Employed/self-employed</v>
      </c>
      <c r="N119" t="s">
        <v>14</v>
      </c>
      <c r="O119">
        <v>1</v>
      </c>
    </row>
    <row r="120" spans="1:15">
      <c r="A120">
        <v>1</v>
      </c>
      <c r="B120">
        <f t="shared" si="9"/>
        <v>119</v>
      </c>
      <c r="C120" t="s">
        <v>164</v>
      </c>
      <c r="D120" t="s">
        <v>172</v>
      </c>
      <c r="E120" t="s">
        <v>4</v>
      </c>
      <c r="F120" t="str">
        <f t="shared" si="26"/>
        <v>Employer/business Telephone -  Number</v>
      </c>
      <c r="G120" s="2"/>
      <c r="H120" t="s">
        <v>16</v>
      </c>
      <c r="I120" t="s">
        <v>15</v>
      </c>
      <c r="J120" t="s">
        <v>14</v>
      </c>
      <c r="K120" t="s">
        <v>14</v>
      </c>
      <c r="M120" t="str">
        <f t="shared" si="23"/>
        <v>If answer of Field 113 is Employed/self-employed</v>
      </c>
      <c r="N120" t="s">
        <v>14</v>
      </c>
      <c r="O120">
        <v>1</v>
      </c>
    </row>
    <row r="121" spans="1:15">
      <c r="A121">
        <v>1</v>
      </c>
      <c r="B121">
        <f t="shared" si="9"/>
        <v>120</v>
      </c>
      <c r="C121" t="s">
        <v>164</v>
      </c>
      <c r="D121" t="s">
        <v>173</v>
      </c>
      <c r="E121" t="s">
        <v>4</v>
      </c>
      <c r="F121" t="str">
        <f t="shared" si="26"/>
        <v>Employer/business Position you hold</v>
      </c>
      <c r="G121" s="2"/>
      <c r="H121" t="s">
        <v>16</v>
      </c>
      <c r="I121" t="s">
        <v>15</v>
      </c>
      <c r="J121" t="s">
        <v>14</v>
      </c>
      <c r="K121" t="s">
        <v>14</v>
      </c>
      <c r="M121" t="str">
        <f t="shared" si="23"/>
        <v>If answer of Field 113 is Employed/self-employed</v>
      </c>
      <c r="N121" t="s">
        <v>14</v>
      </c>
      <c r="O121">
        <v>1</v>
      </c>
    </row>
    <row r="122" spans="1:15">
      <c r="A122">
        <v>1</v>
      </c>
      <c r="B122">
        <f t="shared" si="9"/>
        <v>121</v>
      </c>
      <c r="C122" t="s">
        <v>164</v>
      </c>
      <c r="D122" t="s">
        <v>174</v>
      </c>
      <c r="E122" t="s">
        <v>4</v>
      </c>
      <c r="F122" t="str">
        <f t="shared" si="26"/>
        <v>How long have you been employed by this employer/business?</v>
      </c>
      <c r="G122" s="2"/>
      <c r="H122" t="s">
        <v>16</v>
      </c>
      <c r="I122" t="s">
        <v>15</v>
      </c>
      <c r="J122" t="s">
        <v>14</v>
      </c>
      <c r="K122" t="s">
        <v>14</v>
      </c>
      <c r="M122" t="str">
        <f t="shared" si="23"/>
        <v>If answer of Field 113 is Employed/self-employed</v>
      </c>
      <c r="N122" t="s">
        <v>14</v>
      </c>
      <c r="O122">
        <v>1</v>
      </c>
    </row>
    <row r="123" spans="1:15">
      <c r="A123">
        <v>1</v>
      </c>
      <c r="B123">
        <f t="shared" si="9"/>
        <v>122</v>
      </c>
      <c r="C123" t="s">
        <v>164</v>
      </c>
      <c r="D123" t="s">
        <v>175</v>
      </c>
      <c r="E123" t="s">
        <v>4</v>
      </c>
      <c r="F123" t="str">
        <f t="shared" ref="F123" si="27">D123</f>
        <v>Year of retirement</v>
      </c>
      <c r="G123" s="2"/>
      <c r="H123" t="s">
        <v>16</v>
      </c>
      <c r="I123" t="s">
        <v>15</v>
      </c>
      <c r="J123" t="s">
        <v>14</v>
      </c>
      <c r="K123" t="s">
        <v>14</v>
      </c>
      <c r="M123" t="str">
        <f>"If answer of Field " &amp; $B$114 &amp; " is Retired"</f>
        <v>If answer of Field 113 is Retired</v>
      </c>
      <c r="N123" t="s">
        <v>14</v>
      </c>
      <c r="O123">
        <v>1</v>
      </c>
    </row>
    <row r="124" spans="1:15">
      <c r="A124">
        <v>1</v>
      </c>
      <c r="B124">
        <f t="shared" si="9"/>
        <v>123</v>
      </c>
      <c r="C124" t="s">
        <v>164</v>
      </c>
      <c r="D124" t="s">
        <v>177</v>
      </c>
      <c r="E124" t="s">
        <v>4</v>
      </c>
      <c r="F124" t="str">
        <f t="shared" ref="F124" si="28">D124</f>
        <v>Your current course of student</v>
      </c>
      <c r="G124" s="2"/>
      <c r="H124" t="s">
        <v>16</v>
      </c>
      <c r="I124" t="s">
        <v>15</v>
      </c>
      <c r="J124" t="s">
        <v>14</v>
      </c>
      <c r="K124" t="s">
        <v>14</v>
      </c>
      <c r="M124" t="str">
        <f>"If answer of Field " &amp; $B$114 &amp; " is Student"</f>
        <v>If answer of Field 113 is Student</v>
      </c>
      <c r="N124" t="s">
        <v>14</v>
      </c>
      <c r="O124">
        <v>1</v>
      </c>
    </row>
    <row r="125" spans="1:15">
      <c r="A125">
        <v>1</v>
      </c>
      <c r="B125">
        <f t="shared" si="9"/>
        <v>124</v>
      </c>
      <c r="C125" t="s">
        <v>164</v>
      </c>
      <c r="D125" t="s">
        <v>178</v>
      </c>
      <c r="E125" t="s">
        <v>4</v>
      </c>
      <c r="F125" t="str">
        <f t="shared" ref="F125" si="29">D125</f>
        <v>Name of educational institution of student</v>
      </c>
      <c r="G125" s="2"/>
      <c r="H125" t="s">
        <v>16</v>
      </c>
      <c r="I125" t="s">
        <v>15</v>
      </c>
      <c r="J125" t="s">
        <v>14</v>
      </c>
      <c r="K125" t="s">
        <v>14</v>
      </c>
      <c r="M125" t="str">
        <f>"If answer of Field " &amp; $B$114 &amp; " is Student"</f>
        <v>If answer of Field 113 is Student</v>
      </c>
      <c r="N125" t="s">
        <v>14</v>
      </c>
      <c r="O125">
        <v>1</v>
      </c>
    </row>
    <row r="126" spans="1:15">
      <c r="A126">
        <v>1</v>
      </c>
      <c r="B126">
        <f t="shared" si="9"/>
        <v>125</v>
      </c>
      <c r="C126" t="s">
        <v>164</v>
      </c>
      <c r="D126" t="s">
        <v>176</v>
      </c>
      <c r="E126" t="s">
        <v>4</v>
      </c>
      <c r="F126" t="str">
        <f t="shared" ref="F126" si="30">D126</f>
        <v>How long have you been studying at this institution?</v>
      </c>
      <c r="G126" s="2"/>
      <c r="H126" t="s">
        <v>16</v>
      </c>
      <c r="I126" t="s">
        <v>15</v>
      </c>
      <c r="J126" t="s">
        <v>14</v>
      </c>
      <c r="K126" t="s">
        <v>14</v>
      </c>
      <c r="M126" t="str">
        <f>"If answer of Field " &amp; $B$114 &amp; " is Student"</f>
        <v>If answer of Field 113 is Student</v>
      </c>
      <c r="N126" t="s">
        <v>14</v>
      </c>
      <c r="O126">
        <v>1</v>
      </c>
    </row>
    <row r="127" spans="1:15">
      <c r="A127">
        <v>1</v>
      </c>
      <c r="B127">
        <f t="shared" si="9"/>
        <v>126</v>
      </c>
      <c r="C127" t="s">
        <v>164</v>
      </c>
      <c r="D127" t="s">
        <v>179</v>
      </c>
      <c r="E127" t="s">
        <v>4</v>
      </c>
      <c r="F127" t="str">
        <f t="shared" ref="F127" si="31">D127</f>
        <v>Other Employment status details</v>
      </c>
      <c r="G127" s="2"/>
      <c r="H127" t="s">
        <v>16</v>
      </c>
      <c r="I127" t="s">
        <v>15</v>
      </c>
      <c r="J127" t="s">
        <v>14</v>
      </c>
      <c r="K127" t="s">
        <v>14</v>
      </c>
      <c r="M127" t="str">
        <f>"If answer of Field " &amp; $B$114 &amp; " is Other"</f>
        <v>If answer of Field 113 is Other</v>
      </c>
      <c r="N127" t="s">
        <v>14</v>
      </c>
      <c r="O127">
        <v>1</v>
      </c>
    </row>
    <row r="128" spans="1:15">
      <c r="A128">
        <v>1</v>
      </c>
      <c r="B128">
        <f t="shared" si="9"/>
        <v>127</v>
      </c>
      <c r="C128" t="s">
        <v>164</v>
      </c>
      <c r="D128" t="s">
        <v>180</v>
      </c>
      <c r="E128" t="s">
        <v>4</v>
      </c>
      <c r="F128" t="str">
        <f t="shared" ref="F128" si="32">D128</f>
        <v>Explain why you are unemployed and give details of your last employment (if applicable)</v>
      </c>
      <c r="G128" s="2"/>
      <c r="H128" t="s">
        <v>16</v>
      </c>
      <c r="I128" t="s">
        <v>15</v>
      </c>
      <c r="J128" t="s">
        <v>14</v>
      </c>
      <c r="K128" t="s">
        <v>14</v>
      </c>
      <c r="M128" t="str">
        <f>"If answer of Field " &amp; $B$114 &amp; " is Unemployed"</f>
        <v>If answer of Field 113 is Unemployed</v>
      </c>
      <c r="N128" t="s">
        <v>14</v>
      </c>
      <c r="O128">
        <v>1</v>
      </c>
    </row>
    <row r="129" spans="1:15">
      <c r="A129">
        <v>1</v>
      </c>
      <c r="B129">
        <f t="shared" si="9"/>
        <v>128</v>
      </c>
      <c r="C129" t="s">
        <v>181</v>
      </c>
      <c r="D129" t="s">
        <v>182</v>
      </c>
      <c r="E129" t="s">
        <v>4</v>
      </c>
      <c r="F129" t="str">
        <f t="shared" ref="F129:F132" si="33">D129</f>
        <v>Give details of how you will maintain yourself financially while you are in Australia</v>
      </c>
      <c r="G129" s="2"/>
      <c r="H129" t="s">
        <v>15</v>
      </c>
      <c r="I129" t="s">
        <v>16</v>
      </c>
      <c r="J129" t="s">
        <v>14</v>
      </c>
      <c r="K129" t="s">
        <v>14</v>
      </c>
      <c r="M129" t="s">
        <v>14</v>
      </c>
      <c r="N129" t="s">
        <v>14</v>
      </c>
      <c r="O129">
        <v>1</v>
      </c>
    </row>
    <row r="130" spans="1:15">
      <c r="A130">
        <v>1</v>
      </c>
      <c r="B130">
        <f t="shared" si="9"/>
        <v>129</v>
      </c>
      <c r="C130" t="s">
        <v>181</v>
      </c>
      <c r="D130" t="s">
        <v>183</v>
      </c>
      <c r="E130" t="s">
        <v>2</v>
      </c>
      <c r="F130" t="str">
        <f t="shared" si="33"/>
        <v>Is your sponsor or someone else providing support for your visit to Australia?</v>
      </c>
      <c r="G130" t="s">
        <v>14</v>
      </c>
      <c r="H130" t="s">
        <v>15</v>
      </c>
      <c r="I130" t="s">
        <v>16</v>
      </c>
      <c r="J130" t="s">
        <v>14</v>
      </c>
      <c r="K130" t="s">
        <v>14</v>
      </c>
      <c r="L130" t="s">
        <v>41</v>
      </c>
      <c r="M130" t="s">
        <v>14</v>
      </c>
      <c r="N130" t="s">
        <v>14</v>
      </c>
      <c r="O130">
        <v>1</v>
      </c>
    </row>
    <row r="131" spans="1:15">
      <c r="A131">
        <v>1</v>
      </c>
      <c r="B131">
        <f t="shared" si="9"/>
        <v>130</v>
      </c>
      <c r="C131" t="s">
        <v>181</v>
      </c>
      <c r="D131" t="s">
        <v>184</v>
      </c>
      <c r="E131" t="s">
        <v>32</v>
      </c>
      <c r="F131" t="str">
        <f t="shared" si="33"/>
        <v>Details of sponsor or someone else providing support for your visit to Australia</v>
      </c>
      <c r="G131" t="s">
        <v>14</v>
      </c>
      <c r="H131" t="s">
        <v>16</v>
      </c>
      <c r="I131" t="s">
        <v>15</v>
      </c>
      <c r="J131" t="s">
        <v>14</v>
      </c>
      <c r="K131" t="s">
        <v>14</v>
      </c>
      <c r="M131" t="str">
        <f>"If answer of Field " &amp; B130 &amp; " is Yes"</f>
        <v>If answer of Field 129 is Yes</v>
      </c>
      <c r="N131" t="s">
        <v>14</v>
      </c>
      <c r="O131">
        <v>1</v>
      </c>
    </row>
    <row r="132" spans="1:15">
      <c r="A132">
        <v>1</v>
      </c>
      <c r="B132">
        <f t="shared" si="9"/>
        <v>131</v>
      </c>
      <c r="C132" t="s">
        <v>185</v>
      </c>
      <c r="D132" t="s">
        <v>186</v>
      </c>
      <c r="E132" t="s">
        <v>2</v>
      </c>
      <c r="F132" t="str">
        <f t="shared" si="33"/>
        <v>Have you ever been in Australia and not complied with visa conditions or departed Australia outside your authorised period of stay?</v>
      </c>
      <c r="G132" t="s">
        <v>14</v>
      </c>
      <c r="H132" t="s">
        <v>15</v>
      </c>
      <c r="I132" t="s">
        <v>16</v>
      </c>
      <c r="J132" t="s">
        <v>14</v>
      </c>
      <c r="K132" t="s">
        <v>14</v>
      </c>
      <c r="L132" t="s">
        <v>41</v>
      </c>
      <c r="M132" t="s">
        <v>14</v>
      </c>
      <c r="N132" t="s">
        <v>14</v>
      </c>
      <c r="O132">
        <v>1</v>
      </c>
    </row>
    <row r="133" spans="1:15">
      <c r="A133">
        <v>1</v>
      </c>
      <c r="B133">
        <f t="shared" si="9"/>
        <v>132</v>
      </c>
      <c r="C133" t="s">
        <v>185</v>
      </c>
      <c r="D133" t="s">
        <v>187</v>
      </c>
      <c r="E133" t="s">
        <v>2</v>
      </c>
      <c r="F133" t="str">
        <f t="shared" ref="F133:F134" si="34">D133</f>
        <v>Have you ever had an application for entry to or further stay in Australia refused, or had a visa for Australia cancelled?</v>
      </c>
      <c r="G133" t="s">
        <v>14</v>
      </c>
      <c r="H133" t="s">
        <v>15</v>
      </c>
      <c r="I133" t="s">
        <v>16</v>
      </c>
      <c r="J133" t="s">
        <v>14</v>
      </c>
      <c r="K133" t="s">
        <v>14</v>
      </c>
      <c r="L133" t="s">
        <v>41</v>
      </c>
      <c r="M133" t="s">
        <v>14</v>
      </c>
      <c r="N133" t="s">
        <v>14</v>
      </c>
      <c r="O133">
        <v>1</v>
      </c>
    </row>
    <row r="134" spans="1:15">
      <c r="A134">
        <v>1</v>
      </c>
      <c r="B134">
        <f t="shared" si="9"/>
        <v>133</v>
      </c>
      <c r="C134" t="s">
        <v>185</v>
      </c>
      <c r="D134" t="s">
        <v>188</v>
      </c>
      <c r="E134" t="s">
        <v>4</v>
      </c>
      <c r="F134" t="str">
        <f t="shared" si="34"/>
        <v>Provide Details if you answered ‘Yes’ to any of the questions for previous applications</v>
      </c>
      <c r="G134" s="2"/>
      <c r="H134" t="s">
        <v>16</v>
      </c>
      <c r="I134" t="s">
        <v>15</v>
      </c>
      <c r="J134" t="s">
        <v>14</v>
      </c>
      <c r="K134" t="s">
        <v>14</v>
      </c>
      <c r="M134" t="str">
        <f>"If answer of any of the Fields " &amp; B133 &amp; "-" &amp; B134 &amp; " is Yes"</f>
        <v>If answer of any of the Fields 132-133 is Yes</v>
      </c>
      <c r="N134" t="s">
        <v>14</v>
      </c>
      <c r="O134">
        <v>1</v>
      </c>
    </row>
    <row r="135" spans="1:15">
      <c r="A135">
        <v>1</v>
      </c>
      <c r="B135">
        <f t="shared" si="9"/>
        <v>134</v>
      </c>
      <c r="C135" t="s">
        <v>189</v>
      </c>
      <c r="D135" t="s">
        <v>190</v>
      </c>
      <c r="E135" t="s">
        <v>2</v>
      </c>
      <c r="F135" t="str">
        <f t="shared" ref="F135:F137" si="35">D135</f>
        <v>Did you receive assistance in completing this form?</v>
      </c>
      <c r="G135" t="s">
        <v>14</v>
      </c>
      <c r="H135" t="s">
        <v>15</v>
      </c>
      <c r="I135" t="s">
        <v>16</v>
      </c>
      <c r="J135" t="s">
        <v>14</v>
      </c>
      <c r="K135" t="s">
        <v>14</v>
      </c>
      <c r="L135" t="s">
        <v>41</v>
      </c>
      <c r="M135" t="s">
        <v>14</v>
      </c>
      <c r="N135" t="s">
        <v>14</v>
      </c>
      <c r="O135">
        <v>1</v>
      </c>
    </row>
    <row r="136" spans="1:15">
      <c r="A136">
        <v>1</v>
      </c>
      <c r="B136">
        <f t="shared" si="9"/>
        <v>135</v>
      </c>
      <c r="C136" t="s">
        <v>189</v>
      </c>
      <c r="D136" t="s">
        <v>191</v>
      </c>
      <c r="E136" t="s">
        <v>2</v>
      </c>
      <c r="F136" t="str">
        <f t="shared" si="35"/>
        <v>Title of person who has assisted</v>
      </c>
      <c r="G136" t="s">
        <v>14</v>
      </c>
      <c r="H136" t="s">
        <v>16</v>
      </c>
      <c r="I136" t="s">
        <v>15</v>
      </c>
      <c r="J136" t="s">
        <v>14</v>
      </c>
      <c r="K136" t="s">
        <v>14</v>
      </c>
      <c r="L136" t="s">
        <v>192</v>
      </c>
      <c r="M136" t="str">
        <f>"If answer of Field " &amp; $B$135 &amp; " is Yes"</f>
        <v>If answer of Field 134 is Yes</v>
      </c>
      <c r="N136" t="s">
        <v>14</v>
      </c>
      <c r="O136">
        <v>1</v>
      </c>
    </row>
    <row r="137" spans="1:15">
      <c r="A137">
        <v>1</v>
      </c>
      <c r="B137">
        <f t="shared" si="9"/>
        <v>136</v>
      </c>
      <c r="C137" t="s">
        <v>189</v>
      </c>
      <c r="D137" t="s">
        <v>193</v>
      </c>
      <c r="E137" t="s">
        <v>4</v>
      </c>
      <c r="F137" t="str">
        <f t="shared" si="35"/>
        <v>Title of person who has assisted if it is not listed</v>
      </c>
      <c r="G137" s="2"/>
      <c r="H137" t="s">
        <v>16</v>
      </c>
      <c r="I137" t="s">
        <v>15</v>
      </c>
      <c r="J137" t="s">
        <v>14</v>
      </c>
      <c r="K137" t="s">
        <v>14</v>
      </c>
      <c r="M137" t="str">
        <f>"If answer of Field " &amp; B136 &amp; " is Other"</f>
        <v>If answer of Field 135 is Other</v>
      </c>
      <c r="N137" t="s">
        <v>14</v>
      </c>
      <c r="O137">
        <v>1</v>
      </c>
    </row>
    <row r="138" spans="1:15">
      <c r="A138">
        <v>1</v>
      </c>
      <c r="B138">
        <f t="shared" si="9"/>
        <v>137</v>
      </c>
      <c r="C138" t="s">
        <v>189</v>
      </c>
      <c r="D138" t="s">
        <v>194</v>
      </c>
      <c r="E138" t="s">
        <v>4</v>
      </c>
      <c r="F138" t="str">
        <f t="shared" ref="F138" si="36">D138</f>
        <v>Family name of person who has assisted</v>
      </c>
      <c r="G138" s="2"/>
      <c r="H138" t="s">
        <v>16</v>
      </c>
      <c r="I138" t="s">
        <v>15</v>
      </c>
      <c r="J138" t="s">
        <v>14</v>
      </c>
      <c r="K138" t="s">
        <v>14</v>
      </c>
      <c r="M138" t="str">
        <f t="shared" ref="M138:M147" si="37">"If answer of Field " &amp; $B$135 &amp; " is Yes"</f>
        <v>If answer of Field 134 is Yes</v>
      </c>
      <c r="N138" t="s">
        <v>14</v>
      </c>
      <c r="O138">
        <v>1</v>
      </c>
    </row>
    <row r="139" spans="1:15">
      <c r="A139">
        <v>1</v>
      </c>
      <c r="B139">
        <f t="shared" si="9"/>
        <v>138</v>
      </c>
      <c r="C139" t="s">
        <v>189</v>
      </c>
      <c r="D139" t="s">
        <v>195</v>
      </c>
      <c r="E139" t="s">
        <v>4</v>
      </c>
      <c r="F139" t="str">
        <f t="shared" ref="F139" si="38">D139</f>
        <v>Given names of person who has assisted</v>
      </c>
      <c r="G139" s="2"/>
      <c r="H139" t="s">
        <v>16</v>
      </c>
      <c r="I139" t="s">
        <v>15</v>
      </c>
      <c r="J139" t="s">
        <v>14</v>
      </c>
      <c r="K139" t="s">
        <v>14</v>
      </c>
      <c r="M139" t="str">
        <f t="shared" si="37"/>
        <v>If answer of Field 134 is Yes</v>
      </c>
      <c r="N139" t="s">
        <v>14</v>
      </c>
      <c r="O139">
        <v>1</v>
      </c>
    </row>
    <row r="140" spans="1:15">
      <c r="A140">
        <v>1</v>
      </c>
      <c r="B140">
        <f t="shared" ref="B140:B149" si="39">B139+1</f>
        <v>139</v>
      </c>
      <c r="C140" t="s">
        <v>189</v>
      </c>
      <c r="D140" t="s">
        <v>196</v>
      </c>
      <c r="E140" t="s">
        <v>4</v>
      </c>
      <c r="F140" t="str">
        <f t="shared" ref="F140" si="40">D140</f>
        <v>Address of person who has assisted</v>
      </c>
      <c r="G140" s="2"/>
      <c r="H140" t="s">
        <v>16</v>
      </c>
      <c r="I140" t="s">
        <v>15</v>
      </c>
      <c r="J140" t="s">
        <v>14</v>
      </c>
      <c r="K140" t="s">
        <v>14</v>
      </c>
      <c r="M140" t="str">
        <f t="shared" si="37"/>
        <v>If answer of Field 134 is Yes</v>
      </c>
      <c r="N140" t="s">
        <v>14</v>
      </c>
      <c r="O140">
        <v>1</v>
      </c>
    </row>
    <row r="141" spans="1:15">
      <c r="A141">
        <v>1</v>
      </c>
      <c r="B141">
        <f t="shared" si="39"/>
        <v>140</v>
      </c>
      <c r="C141" t="s">
        <v>189</v>
      </c>
      <c r="D141" t="s">
        <v>197</v>
      </c>
      <c r="E141" t="s">
        <v>4</v>
      </c>
      <c r="F141" t="str">
        <f t="shared" ref="F141" si="41">D141</f>
        <v>POST/PIN Code of person who has assisted</v>
      </c>
      <c r="G141" s="2"/>
      <c r="H141" t="s">
        <v>16</v>
      </c>
      <c r="I141" t="s">
        <v>15</v>
      </c>
      <c r="J141" t="s">
        <v>14</v>
      </c>
      <c r="K141" t="s">
        <v>14</v>
      </c>
      <c r="M141" t="str">
        <f t="shared" si="37"/>
        <v>If answer of Field 134 is Yes</v>
      </c>
      <c r="N141" t="s">
        <v>14</v>
      </c>
      <c r="O141">
        <v>1</v>
      </c>
    </row>
    <row r="142" spans="1:15">
      <c r="A142">
        <v>1</v>
      </c>
      <c r="B142">
        <f t="shared" si="39"/>
        <v>141</v>
      </c>
      <c r="C142" t="s">
        <v>189</v>
      </c>
      <c r="D142" t="s">
        <v>198</v>
      </c>
      <c r="E142" t="s">
        <v>4</v>
      </c>
      <c r="F142" t="str">
        <f t="shared" ref="F142" si="42">D142</f>
        <v>Office hours contact no (Country Code) of person who has assisted</v>
      </c>
      <c r="G142" s="2"/>
      <c r="H142" t="s">
        <v>16</v>
      </c>
      <c r="I142" t="s">
        <v>15</v>
      </c>
      <c r="J142" t="s">
        <v>14</v>
      </c>
      <c r="K142" t="s">
        <v>14</v>
      </c>
      <c r="M142" t="str">
        <f t="shared" si="37"/>
        <v>If answer of Field 134 is Yes</v>
      </c>
      <c r="N142" t="s">
        <v>14</v>
      </c>
      <c r="O142">
        <v>1</v>
      </c>
    </row>
    <row r="143" spans="1:15">
      <c r="A143">
        <v>1</v>
      </c>
      <c r="B143">
        <f t="shared" si="39"/>
        <v>142</v>
      </c>
      <c r="C143" t="s">
        <v>189</v>
      </c>
      <c r="D143" t="s">
        <v>199</v>
      </c>
      <c r="E143" t="s">
        <v>4</v>
      </c>
      <c r="F143" t="str">
        <f t="shared" ref="F143:F146" si="43">D143</f>
        <v>Office hours contact no (Area Code) of person who has assisted</v>
      </c>
      <c r="G143" s="2"/>
      <c r="H143" t="s">
        <v>16</v>
      </c>
      <c r="I143" t="s">
        <v>15</v>
      </c>
      <c r="J143" t="s">
        <v>14</v>
      </c>
      <c r="K143" t="s">
        <v>14</v>
      </c>
      <c r="M143" t="str">
        <f t="shared" si="37"/>
        <v>If answer of Field 134 is Yes</v>
      </c>
      <c r="N143" t="s">
        <v>14</v>
      </c>
      <c r="O143">
        <v>1</v>
      </c>
    </row>
    <row r="144" spans="1:15">
      <c r="A144">
        <v>1</v>
      </c>
      <c r="B144">
        <f t="shared" si="39"/>
        <v>143</v>
      </c>
      <c r="C144" t="s">
        <v>189</v>
      </c>
      <c r="D144" t="s">
        <v>200</v>
      </c>
      <c r="E144" t="s">
        <v>4</v>
      </c>
      <c r="F144" t="str">
        <f t="shared" si="43"/>
        <v>Office hours contact no (Number) of person who has assisted</v>
      </c>
      <c r="G144" s="2"/>
      <c r="H144" t="s">
        <v>16</v>
      </c>
      <c r="I144" t="s">
        <v>15</v>
      </c>
      <c r="J144" t="s">
        <v>14</v>
      </c>
      <c r="K144" t="s">
        <v>14</v>
      </c>
      <c r="M144" t="str">
        <f t="shared" si="37"/>
        <v>If answer of Field 134 is Yes</v>
      </c>
      <c r="N144" t="s">
        <v>14</v>
      </c>
      <c r="O144">
        <v>1</v>
      </c>
    </row>
    <row r="145" spans="1:16">
      <c r="A145">
        <v>1</v>
      </c>
      <c r="B145">
        <f t="shared" si="39"/>
        <v>144</v>
      </c>
      <c r="C145" t="s">
        <v>189</v>
      </c>
      <c r="D145" t="s">
        <v>201</v>
      </c>
      <c r="E145" t="s">
        <v>4</v>
      </c>
      <c r="F145" t="str">
        <f t="shared" si="43"/>
        <v>Mobile/Cell Number of person who has assisted</v>
      </c>
      <c r="G145" s="2"/>
      <c r="H145" t="s">
        <v>16</v>
      </c>
      <c r="I145" t="s">
        <v>15</v>
      </c>
      <c r="J145" t="s">
        <v>14</v>
      </c>
      <c r="K145" t="s">
        <v>14</v>
      </c>
      <c r="M145" t="str">
        <f t="shared" si="37"/>
        <v>If answer of Field 134 is Yes</v>
      </c>
      <c r="N145" t="s">
        <v>14</v>
      </c>
      <c r="O145">
        <v>1</v>
      </c>
    </row>
    <row r="146" spans="1:16">
      <c r="A146">
        <v>1</v>
      </c>
      <c r="B146">
        <f t="shared" si="39"/>
        <v>145</v>
      </c>
      <c r="C146" t="s">
        <v>189</v>
      </c>
      <c r="D146" t="s">
        <v>202</v>
      </c>
      <c r="E146" t="s">
        <v>2</v>
      </c>
      <c r="F146" t="str">
        <f t="shared" si="43"/>
        <v>Is the person an agent registered with the Office of the Migration Agents Registration Authority (Office of the MARA)?</v>
      </c>
      <c r="G146" t="s">
        <v>14</v>
      </c>
      <c r="H146" t="s">
        <v>16</v>
      </c>
      <c r="I146" t="s">
        <v>15</v>
      </c>
      <c r="J146" t="s">
        <v>14</v>
      </c>
      <c r="K146" t="s">
        <v>14</v>
      </c>
      <c r="L146" t="s">
        <v>41</v>
      </c>
      <c r="M146" t="str">
        <f t="shared" si="37"/>
        <v>If answer of Field 134 is Yes</v>
      </c>
      <c r="N146" t="s">
        <v>14</v>
      </c>
      <c r="O146">
        <v>1</v>
      </c>
    </row>
    <row r="147" spans="1:16">
      <c r="A147">
        <v>1</v>
      </c>
      <c r="B147">
        <f t="shared" si="39"/>
        <v>146</v>
      </c>
      <c r="C147" t="s">
        <v>189</v>
      </c>
      <c r="D147" t="s">
        <v>203</v>
      </c>
      <c r="E147" t="s">
        <v>2</v>
      </c>
      <c r="F147" t="str">
        <f t="shared" ref="F147" si="44">D147</f>
        <v>Is the person/agent in Australia?</v>
      </c>
      <c r="G147" t="s">
        <v>14</v>
      </c>
      <c r="H147" t="s">
        <v>16</v>
      </c>
      <c r="I147" t="s">
        <v>15</v>
      </c>
      <c r="J147" t="s">
        <v>14</v>
      </c>
      <c r="K147" t="s">
        <v>14</v>
      </c>
      <c r="L147" t="s">
        <v>41</v>
      </c>
      <c r="M147" t="str">
        <f t="shared" si="37"/>
        <v>If answer of Field 134 is Yes</v>
      </c>
      <c r="N147" t="s">
        <v>14</v>
      </c>
      <c r="O147">
        <v>1</v>
      </c>
    </row>
    <row r="148" spans="1:16">
      <c r="A148">
        <v>1</v>
      </c>
      <c r="B148">
        <f t="shared" si="39"/>
        <v>147</v>
      </c>
      <c r="C148" t="s">
        <v>189</v>
      </c>
      <c r="D148" t="s">
        <v>204</v>
      </c>
      <c r="E148" t="s">
        <v>2</v>
      </c>
      <c r="F148" t="str">
        <f t="shared" ref="F148" si="45">D148</f>
        <v>Did you pay the person/agent and/or give a gift for this assistance?</v>
      </c>
      <c r="G148" t="s">
        <v>14</v>
      </c>
      <c r="H148" t="s">
        <v>16</v>
      </c>
      <c r="I148" t="s">
        <v>15</v>
      </c>
      <c r="J148" t="s">
        <v>14</v>
      </c>
      <c r="K148" t="s">
        <v>14</v>
      </c>
      <c r="L148" t="s">
        <v>41</v>
      </c>
      <c r="M148" t="str">
        <f>"If answer of Field " &amp; B147 &amp; " is Yes"</f>
        <v>If answer of Field 146 is Yes</v>
      </c>
      <c r="N148" t="s">
        <v>14</v>
      </c>
      <c r="O148">
        <v>1</v>
      </c>
    </row>
    <row r="149" spans="1:16" ht="15.75" thickBot="1">
      <c r="A149" s="4">
        <v>1</v>
      </c>
      <c r="B149" s="4">
        <f t="shared" si="39"/>
        <v>148</v>
      </c>
      <c r="C149" s="4" t="s">
        <v>207</v>
      </c>
      <c r="D149" s="4" t="s">
        <v>205</v>
      </c>
      <c r="E149" s="4" t="s">
        <v>2</v>
      </c>
      <c r="F149" s="4" t="str">
        <f t="shared" ref="F149:F152" si="46">D149</f>
        <v>All written communications about this application should be sent to:</v>
      </c>
      <c r="G149" s="4" t="s">
        <v>14</v>
      </c>
      <c r="H149" s="4" t="s">
        <v>15</v>
      </c>
      <c r="I149" s="4" t="s">
        <v>16</v>
      </c>
      <c r="J149" s="4" t="s">
        <v>14</v>
      </c>
      <c r="K149" s="4" t="s">
        <v>14</v>
      </c>
      <c r="L149" s="4" t="s">
        <v>206</v>
      </c>
      <c r="M149" s="4" t="s">
        <v>14</v>
      </c>
      <c r="N149" s="4" t="s">
        <v>14</v>
      </c>
      <c r="O149" s="4">
        <v>1</v>
      </c>
    </row>
    <row r="150" spans="1:16">
      <c r="A150" s="5">
        <v>2</v>
      </c>
      <c r="B150" s="5">
        <f>B149+1</f>
        <v>149</v>
      </c>
      <c r="C150" s="5" t="s">
        <v>268</v>
      </c>
      <c r="D150" s="5" t="s">
        <v>268</v>
      </c>
      <c r="E150" s="7" t="s">
        <v>4</v>
      </c>
      <c r="F150" s="5" t="str">
        <f t="shared" si="46"/>
        <v>UCI</v>
      </c>
      <c r="G150" s="2"/>
      <c r="H150" s="5" t="s">
        <v>16</v>
      </c>
      <c r="I150" s="5" t="s">
        <v>16</v>
      </c>
      <c r="J150" s="5" t="s">
        <v>269</v>
      </c>
      <c r="K150" s="5" t="s">
        <v>14</v>
      </c>
      <c r="L150" s="7"/>
      <c r="M150" s="5" t="s">
        <v>14</v>
      </c>
      <c r="N150" s="5" t="s">
        <v>14</v>
      </c>
      <c r="O150" s="5">
        <v>2</v>
      </c>
    </row>
    <row r="151" spans="1:16">
      <c r="A151" s="5">
        <v>2</v>
      </c>
      <c r="B151" s="5">
        <f>B150+1</f>
        <v>150</v>
      </c>
      <c r="C151" s="5" t="s">
        <v>270</v>
      </c>
      <c r="D151" s="5" t="s">
        <v>270</v>
      </c>
      <c r="E151" s="7" t="s">
        <v>2</v>
      </c>
      <c r="F151" s="5" t="str">
        <f t="shared" si="46"/>
        <v>I want service in</v>
      </c>
      <c r="G151" s="5" t="s">
        <v>14</v>
      </c>
      <c r="H151" s="5" t="s">
        <v>15</v>
      </c>
      <c r="I151" s="5" t="s">
        <v>16</v>
      </c>
      <c r="J151" s="5" t="s">
        <v>14</v>
      </c>
      <c r="K151" s="5" t="s">
        <v>14</v>
      </c>
      <c r="L151" s="5" t="s">
        <v>271</v>
      </c>
      <c r="M151" s="5" t="s">
        <v>14</v>
      </c>
      <c r="N151" s="5" t="s">
        <v>14</v>
      </c>
      <c r="O151" s="5">
        <v>2</v>
      </c>
    </row>
    <row r="152" spans="1:16">
      <c r="A152" s="5">
        <v>2</v>
      </c>
      <c r="B152" s="5">
        <f>B151+1</f>
        <v>151</v>
      </c>
      <c r="C152" s="5" t="s">
        <v>273</v>
      </c>
      <c r="D152" s="5" t="s">
        <v>273</v>
      </c>
      <c r="E152" s="7" t="s">
        <v>2</v>
      </c>
      <c r="F152" s="5" t="str">
        <f t="shared" si="46"/>
        <v>Visa requested</v>
      </c>
      <c r="G152" s="5" t="s">
        <v>14</v>
      </c>
      <c r="H152" s="5" t="s">
        <v>15</v>
      </c>
      <c r="I152" s="5" t="s">
        <v>16</v>
      </c>
      <c r="J152" s="5" t="s">
        <v>14</v>
      </c>
      <c r="K152" s="5" t="s">
        <v>14</v>
      </c>
      <c r="L152" s="5" t="s">
        <v>272</v>
      </c>
      <c r="M152" s="5" t="s">
        <v>14</v>
      </c>
      <c r="N152" s="5" t="s">
        <v>14</v>
      </c>
      <c r="O152" s="5">
        <v>2</v>
      </c>
    </row>
    <row r="153" spans="1:16">
      <c r="A153">
        <v>2</v>
      </c>
      <c r="B153" s="5">
        <f>B152+1</f>
        <v>152</v>
      </c>
      <c r="C153" t="s">
        <v>70</v>
      </c>
      <c r="D153" t="s">
        <v>210</v>
      </c>
      <c r="E153" t="s">
        <v>2</v>
      </c>
      <c r="F153" t="str">
        <f t="shared" ref="F153:F155" si="47">D153</f>
        <v>Citizenship</v>
      </c>
      <c r="G153" t="s">
        <v>14</v>
      </c>
      <c r="H153" t="s">
        <v>15</v>
      </c>
      <c r="I153" t="s">
        <v>16</v>
      </c>
      <c r="J153" t="s">
        <v>14</v>
      </c>
      <c r="K153" t="s">
        <v>14</v>
      </c>
      <c r="L153" s="5" t="s">
        <v>55</v>
      </c>
      <c r="M153" t="s">
        <v>14</v>
      </c>
      <c r="N153" t="s">
        <v>14</v>
      </c>
      <c r="O153">
        <v>2</v>
      </c>
    </row>
    <row r="154" spans="1:16">
      <c r="A154">
        <v>2</v>
      </c>
      <c r="B154">
        <f t="shared" ref="B154:B217" si="48">B153+1</f>
        <v>153</v>
      </c>
      <c r="C154" t="s">
        <v>84</v>
      </c>
      <c r="D154" s="3" t="s">
        <v>239</v>
      </c>
      <c r="E154" t="s">
        <v>5</v>
      </c>
      <c r="F154" t="str">
        <f t="shared" si="47"/>
        <v>Resident of Current Country From</v>
      </c>
      <c r="G154" t="s">
        <v>14</v>
      </c>
      <c r="H154" t="s">
        <v>15</v>
      </c>
      <c r="I154" t="s">
        <v>16</v>
      </c>
      <c r="J154" t="s">
        <v>212</v>
      </c>
      <c r="K154" t="s">
        <v>14</v>
      </c>
      <c r="M154" t="s">
        <v>14</v>
      </c>
      <c r="N154" t="s">
        <v>14</v>
      </c>
      <c r="O154">
        <v>2</v>
      </c>
    </row>
    <row r="155" spans="1:16">
      <c r="A155">
        <v>2</v>
      </c>
      <c r="B155">
        <f t="shared" si="48"/>
        <v>154</v>
      </c>
      <c r="C155" t="s">
        <v>84</v>
      </c>
      <c r="D155" s="3" t="s">
        <v>240</v>
      </c>
      <c r="E155" t="s">
        <v>5</v>
      </c>
      <c r="F155" t="str">
        <f t="shared" si="47"/>
        <v>Resident of Current Country To</v>
      </c>
      <c r="G155" t="s">
        <v>14</v>
      </c>
      <c r="H155" t="s">
        <v>15</v>
      </c>
      <c r="I155" t="s">
        <v>16</v>
      </c>
      <c r="J155" t="s">
        <v>212</v>
      </c>
      <c r="K155" t="s">
        <v>14</v>
      </c>
      <c r="M155" t="s">
        <v>14</v>
      </c>
      <c r="N155" t="s">
        <v>14</v>
      </c>
      <c r="O155">
        <v>2</v>
      </c>
    </row>
    <row r="156" spans="1:16">
      <c r="A156">
        <v>2</v>
      </c>
      <c r="B156">
        <f t="shared" si="48"/>
        <v>155</v>
      </c>
      <c r="C156" t="s">
        <v>211</v>
      </c>
      <c r="D156" s="3" t="s">
        <v>255</v>
      </c>
      <c r="E156" t="s">
        <v>2</v>
      </c>
      <c r="F156" t="str">
        <f t="shared" ref="F156:F187" si="49">D156</f>
        <v>During the past five years have you lived in any country other than your country of citizenship or your current country of residence (indicated above) for more than six months?</v>
      </c>
      <c r="G156" t="s">
        <v>14</v>
      </c>
      <c r="H156" t="s">
        <v>15</v>
      </c>
      <c r="I156" t="s">
        <v>16</v>
      </c>
      <c r="J156" t="s">
        <v>14</v>
      </c>
      <c r="K156" t="s">
        <v>14</v>
      </c>
      <c r="L156" t="s">
        <v>41</v>
      </c>
      <c r="M156" t="s">
        <v>14</v>
      </c>
      <c r="N156" t="s">
        <v>14</v>
      </c>
      <c r="O156">
        <v>2</v>
      </c>
    </row>
    <row r="157" spans="1:16">
      <c r="A157">
        <v>2</v>
      </c>
      <c r="B157">
        <f t="shared" si="48"/>
        <v>156</v>
      </c>
      <c r="C157" t="s">
        <v>211</v>
      </c>
      <c r="D157" s="3" t="s">
        <v>241</v>
      </c>
      <c r="E157" t="s">
        <v>2</v>
      </c>
      <c r="F157" t="str">
        <f t="shared" si="49"/>
        <v>Previous Country 1</v>
      </c>
      <c r="G157" t="s">
        <v>14</v>
      </c>
      <c r="H157" t="s">
        <v>16</v>
      </c>
      <c r="I157" t="s">
        <v>15</v>
      </c>
      <c r="J157" t="s">
        <v>14</v>
      </c>
      <c r="K157" t="s">
        <v>14</v>
      </c>
      <c r="L157" t="s">
        <v>55</v>
      </c>
      <c r="M157" t="str">
        <f t="shared" ref="M157:M166" si="50">"If answer of Field " &amp; $B$156 &amp; " is Yes"</f>
        <v>If answer of Field 155 is Yes</v>
      </c>
      <c r="N157" t="s">
        <v>14</v>
      </c>
      <c r="O157">
        <v>2</v>
      </c>
    </row>
    <row r="158" spans="1:16">
      <c r="A158">
        <v>2</v>
      </c>
      <c r="B158">
        <f t="shared" si="48"/>
        <v>157</v>
      </c>
      <c r="C158" t="s">
        <v>211</v>
      </c>
      <c r="D158" s="3" t="s">
        <v>243</v>
      </c>
      <c r="E158" t="s">
        <v>2</v>
      </c>
      <c r="F158" t="str">
        <f t="shared" si="49"/>
        <v>Previous Legal Status 1</v>
      </c>
      <c r="G158" t="s">
        <v>14</v>
      </c>
      <c r="H158" t="s">
        <v>16</v>
      </c>
      <c r="I158" t="s">
        <v>15</v>
      </c>
      <c r="J158" t="s">
        <v>14</v>
      </c>
      <c r="K158" t="s">
        <v>14</v>
      </c>
      <c r="L158" t="s">
        <v>244</v>
      </c>
      <c r="M158" t="str">
        <f t="shared" si="50"/>
        <v>If answer of Field 155 is Yes</v>
      </c>
      <c r="N158" t="s">
        <v>14</v>
      </c>
      <c r="O158">
        <v>2</v>
      </c>
      <c r="P158" t="s">
        <v>246</v>
      </c>
    </row>
    <row r="159" spans="1:16">
      <c r="A159">
        <v>2</v>
      </c>
      <c r="B159">
        <f t="shared" si="48"/>
        <v>158</v>
      </c>
      <c r="C159" t="s">
        <v>211</v>
      </c>
      <c r="D159" s="3" t="s">
        <v>247</v>
      </c>
      <c r="E159" t="s">
        <v>4</v>
      </c>
      <c r="F159" t="str">
        <f t="shared" si="49"/>
        <v>Other Previous Legal Status 1</v>
      </c>
      <c r="G159" s="2"/>
      <c r="H159" t="s">
        <v>16</v>
      </c>
      <c r="I159" t="s">
        <v>15</v>
      </c>
      <c r="J159" t="s">
        <v>14</v>
      </c>
      <c r="K159" t="s">
        <v>14</v>
      </c>
      <c r="M159" t="str">
        <f t="shared" si="50"/>
        <v>If answer of Field 155 is Yes</v>
      </c>
      <c r="N159" t="s">
        <v>14</v>
      </c>
      <c r="O159">
        <v>2</v>
      </c>
    </row>
    <row r="160" spans="1:16">
      <c r="A160">
        <v>2</v>
      </c>
      <c r="B160">
        <f t="shared" si="48"/>
        <v>159</v>
      </c>
      <c r="C160" t="s">
        <v>211</v>
      </c>
      <c r="D160" s="3" t="s">
        <v>248</v>
      </c>
      <c r="E160" t="s">
        <v>5</v>
      </c>
      <c r="F160" t="str">
        <f t="shared" si="49"/>
        <v>Resident of Previous Country 1 From</v>
      </c>
      <c r="G160" t="s">
        <v>14</v>
      </c>
      <c r="H160" t="s">
        <v>16</v>
      </c>
      <c r="I160" t="s">
        <v>15</v>
      </c>
      <c r="J160" t="s">
        <v>212</v>
      </c>
      <c r="K160" t="s">
        <v>14</v>
      </c>
      <c r="M160" t="str">
        <f t="shared" si="50"/>
        <v>If answer of Field 155 is Yes</v>
      </c>
      <c r="N160" t="s">
        <v>14</v>
      </c>
      <c r="O160">
        <v>2</v>
      </c>
    </row>
    <row r="161" spans="1:16">
      <c r="A161">
        <v>2</v>
      </c>
      <c r="B161">
        <f t="shared" si="48"/>
        <v>160</v>
      </c>
      <c r="C161" t="s">
        <v>211</v>
      </c>
      <c r="D161" s="3" t="s">
        <v>249</v>
      </c>
      <c r="E161" t="s">
        <v>5</v>
      </c>
      <c r="F161" t="str">
        <f t="shared" si="49"/>
        <v>Resident of Previous Country 1 To</v>
      </c>
      <c r="G161" t="s">
        <v>14</v>
      </c>
      <c r="H161" t="s">
        <v>16</v>
      </c>
      <c r="I161" t="s">
        <v>15</v>
      </c>
      <c r="J161" t="s">
        <v>212</v>
      </c>
      <c r="K161" t="s">
        <v>14</v>
      </c>
      <c r="M161" t="str">
        <f t="shared" si="50"/>
        <v>If answer of Field 155 is Yes</v>
      </c>
      <c r="N161" t="s">
        <v>14</v>
      </c>
      <c r="O161">
        <v>2</v>
      </c>
    </row>
    <row r="162" spans="1:16">
      <c r="A162">
        <v>2</v>
      </c>
      <c r="B162">
        <f t="shared" si="48"/>
        <v>161</v>
      </c>
      <c r="C162" t="s">
        <v>211</v>
      </c>
      <c r="D162" s="3" t="s">
        <v>250</v>
      </c>
      <c r="E162" t="s">
        <v>2</v>
      </c>
      <c r="F162" t="str">
        <f t="shared" ref="F162:F166" si="51">D162</f>
        <v>Previous Country 2</v>
      </c>
      <c r="G162" t="s">
        <v>14</v>
      </c>
      <c r="H162" t="s">
        <v>16</v>
      </c>
      <c r="I162" t="s">
        <v>16</v>
      </c>
      <c r="J162" t="s">
        <v>14</v>
      </c>
      <c r="K162" t="s">
        <v>14</v>
      </c>
      <c r="L162" t="s">
        <v>55</v>
      </c>
      <c r="M162" t="str">
        <f t="shared" si="50"/>
        <v>If answer of Field 155 is Yes</v>
      </c>
      <c r="N162" t="s">
        <v>14</v>
      </c>
      <c r="O162">
        <v>2</v>
      </c>
    </row>
    <row r="163" spans="1:16">
      <c r="A163">
        <v>2</v>
      </c>
      <c r="B163">
        <f t="shared" si="48"/>
        <v>162</v>
      </c>
      <c r="C163" t="s">
        <v>211</v>
      </c>
      <c r="D163" s="3" t="s">
        <v>251</v>
      </c>
      <c r="E163" t="s">
        <v>2</v>
      </c>
      <c r="F163" t="str">
        <f t="shared" si="51"/>
        <v>Previous Legal Status 2</v>
      </c>
      <c r="G163" t="s">
        <v>14</v>
      </c>
      <c r="H163" t="s">
        <v>16</v>
      </c>
      <c r="I163" t="s">
        <v>16</v>
      </c>
      <c r="J163" t="s">
        <v>14</v>
      </c>
      <c r="K163" t="s">
        <v>14</v>
      </c>
      <c r="L163" t="s">
        <v>244</v>
      </c>
      <c r="M163" t="str">
        <f t="shared" si="50"/>
        <v>If answer of Field 155 is Yes</v>
      </c>
      <c r="N163" t="s">
        <v>14</v>
      </c>
      <c r="O163">
        <v>2</v>
      </c>
      <c r="P163" t="s">
        <v>246</v>
      </c>
    </row>
    <row r="164" spans="1:16">
      <c r="A164">
        <v>2</v>
      </c>
      <c r="B164">
        <f t="shared" si="48"/>
        <v>163</v>
      </c>
      <c r="C164" t="s">
        <v>211</v>
      </c>
      <c r="D164" s="3" t="s">
        <v>252</v>
      </c>
      <c r="E164" t="s">
        <v>4</v>
      </c>
      <c r="F164" t="str">
        <f t="shared" si="51"/>
        <v>Other Previous Legal Status 2</v>
      </c>
      <c r="G164" s="2"/>
      <c r="H164" t="s">
        <v>16</v>
      </c>
      <c r="I164" t="s">
        <v>16</v>
      </c>
      <c r="J164" t="s">
        <v>14</v>
      </c>
      <c r="K164" t="s">
        <v>14</v>
      </c>
      <c r="M164" t="str">
        <f t="shared" si="50"/>
        <v>If answer of Field 155 is Yes</v>
      </c>
      <c r="N164" t="s">
        <v>14</v>
      </c>
      <c r="O164">
        <v>2</v>
      </c>
    </row>
    <row r="165" spans="1:16">
      <c r="A165">
        <v>2</v>
      </c>
      <c r="B165">
        <f t="shared" si="48"/>
        <v>164</v>
      </c>
      <c r="C165" t="s">
        <v>211</v>
      </c>
      <c r="D165" s="3" t="s">
        <v>253</v>
      </c>
      <c r="E165" t="s">
        <v>5</v>
      </c>
      <c r="F165" t="str">
        <f t="shared" si="51"/>
        <v>Resident of Previous Country 2 From</v>
      </c>
      <c r="G165" t="s">
        <v>14</v>
      </c>
      <c r="H165" t="s">
        <v>16</v>
      </c>
      <c r="I165" t="s">
        <v>16</v>
      </c>
      <c r="J165" t="s">
        <v>212</v>
      </c>
      <c r="K165" t="s">
        <v>14</v>
      </c>
      <c r="M165" t="str">
        <f t="shared" si="50"/>
        <v>If answer of Field 155 is Yes</v>
      </c>
      <c r="N165" t="s">
        <v>14</v>
      </c>
      <c r="O165">
        <v>2</v>
      </c>
    </row>
    <row r="166" spans="1:16">
      <c r="A166">
        <v>2</v>
      </c>
      <c r="B166">
        <f t="shared" si="48"/>
        <v>165</v>
      </c>
      <c r="C166" t="s">
        <v>211</v>
      </c>
      <c r="D166" s="3" t="s">
        <v>254</v>
      </c>
      <c r="E166" t="s">
        <v>5</v>
      </c>
      <c r="F166" t="str">
        <f t="shared" si="51"/>
        <v>Resident of Previous Country 2 To</v>
      </c>
      <c r="G166" t="s">
        <v>14</v>
      </c>
      <c r="H166" t="s">
        <v>16</v>
      </c>
      <c r="I166" t="s">
        <v>16</v>
      </c>
      <c r="J166" t="s">
        <v>212</v>
      </c>
      <c r="K166" t="s">
        <v>14</v>
      </c>
      <c r="M166" t="str">
        <f t="shared" si="50"/>
        <v>If answer of Field 155 is Yes</v>
      </c>
      <c r="N166" t="s">
        <v>14</v>
      </c>
      <c r="O166">
        <v>2</v>
      </c>
    </row>
    <row r="167" spans="1:16">
      <c r="A167">
        <v>2</v>
      </c>
      <c r="B167">
        <f t="shared" si="48"/>
        <v>166</v>
      </c>
      <c r="C167" t="s">
        <v>213</v>
      </c>
      <c r="D167" t="s">
        <v>214</v>
      </c>
      <c r="E167" t="s">
        <v>2</v>
      </c>
      <c r="F167" t="str">
        <f t="shared" si="49"/>
        <v>Same as current country of residense?</v>
      </c>
      <c r="G167" t="s">
        <v>14</v>
      </c>
      <c r="H167" t="s">
        <v>15</v>
      </c>
      <c r="I167" t="s">
        <v>16</v>
      </c>
      <c r="J167" t="s">
        <v>14</v>
      </c>
      <c r="K167" t="s">
        <v>14</v>
      </c>
      <c r="L167" t="s">
        <v>41</v>
      </c>
      <c r="M167" t="s">
        <v>14</v>
      </c>
      <c r="N167" t="s">
        <v>14</v>
      </c>
      <c r="O167">
        <v>2</v>
      </c>
    </row>
    <row r="168" spans="1:16">
      <c r="A168">
        <v>2</v>
      </c>
      <c r="B168">
        <f t="shared" si="48"/>
        <v>167</v>
      </c>
      <c r="C168" t="s">
        <v>213</v>
      </c>
      <c r="D168" s="3" t="s">
        <v>256</v>
      </c>
      <c r="E168" t="s">
        <v>2</v>
      </c>
      <c r="F168" t="str">
        <f t="shared" si="49"/>
        <v>Country where applying</v>
      </c>
      <c r="G168" t="s">
        <v>14</v>
      </c>
      <c r="H168" t="s">
        <v>16</v>
      </c>
      <c r="I168" t="s">
        <v>16</v>
      </c>
      <c r="J168" t="s">
        <v>14</v>
      </c>
      <c r="K168" t="s">
        <v>14</v>
      </c>
      <c r="L168" t="s">
        <v>55</v>
      </c>
      <c r="M168" t="str">
        <f>"If answer of Field " &amp; $B$167 &amp; " is Yes"</f>
        <v>If answer of Field 166 is Yes</v>
      </c>
      <c r="N168" t="s">
        <v>14</v>
      </c>
      <c r="O168">
        <v>2</v>
      </c>
    </row>
    <row r="169" spans="1:16">
      <c r="A169">
        <v>2</v>
      </c>
      <c r="B169">
        <f t="shared" si="48"/>
        <v>168</v>
      </c>
      <c r="C169" t="s">
        <v>213</v>
      </c>
      <c r="D169" s="3" t="s">
        <v>257</v>
      </c>
      <c r="E169" t="s">
        <v>2</v>
      </c>
      <c r="F169" t="str">
        <f t="shared" si="49"/>
        <v>Legal Status of country where applying</v>
      </c>
      <c r="G169" t="s">
        <v>14</v>
      </c>
      <c r="H169" t="s">
        <v>16</v>
      </c>
      <c r="I169" t="s">
        <v>16</v>
      </c>
      <c r="J169" t="s">
        <v>14</v>
      </c>
      <c r="K169" t="s">
        <v>14</v>
      </c>
      <c r="L169" t="s">
        <v>244</v>
      </c>
      <c r="M169" t="str">
        <f t="shared" ref="M169:M172" si="52">"If answer of Field " &amp; $B$167 &amp; " is Yes"</f>
        <v>If answer of Field 166 is Yes</v>
      </c>
      <c r="N169" t="s">
        <v>14</v>
      </c>
      <c r="O169">
        <v>2</v>
      </c>
      <c r="P169" t="s">
        <v>246</v>
      </c>
    </row>
    <row r="170" spans="1:16">
      <c r="A170">
        <v>2</v>
      </c>
      <c r="B170">
        <f t="shared" si="48"/>
        <v>169</v>
      </c>
      <c r="C170" t="s">
        <v>213</v>
      </c>
      <c r="D170" s="3" t="s">
        <v>258</v>
      </c>
      <c r="E170" t="s">
        <v>4</v>
      </c>
      <c r="F170" t="str">
        <f t="shared" si="49"/>
        <v>Other Legal Status of country where applying</v>
      </c>
      <c r="G170" s="2"/>
      <c r="H170" t="s">
        <v>16</v>
      </c>
      <c r="I170" t="s">
        <v>16</v>
      </c>
      <c r="J170" t="s">
        <v>14</v>
      </c>
      <c r="K170" t="s">
        <v>14</v>
      </c>
      <c r="M170" t="str">
        <f t="shared" si="52"/>
        <v>If answer of Field 166 is Yes</v>
      </c>
      <c r="N170" t="s">
        <v>14</v>
      </c>
      <c r="O170">
        <v>2</v>
      </c>
    </row>
    <row r="171" spans="1:16">
      <c r="A171">
        <v>2</v>
      </c>
      <c r="B171">
        <f t="shared" si="48"/>
        <v>170</v>
      </c>
      <c r="C171" t="s">
        <v>213</v>
      </c>
      <c r="D171" s="3" t="s">
        <v>259</v>
      </c>
      <c r="E171" t="s">
        <v>5</v>
      </c>
      <c r="F171" t="str">
        <f t="shared" si="49"/>
        <v>Resident of country where applying From</v>
      </c>
      <c r="G171" t="s">
        <v>14</v>
      </c>
      <c r="H171" t="s">
        <v>16</v>
      </c>
      <c r="I171" t="s">
        <v>16</v>
      </c>
      <c r="J171" t="s">
        <v>212</v>
      </c>
      <c r="K171" t="s">
        <v>14</v>
      </c>
      <c r="M171" t="str">
        <f t="shared" si="52"/>
        <v>If answer of Field 166 is Yes</v>
      </c>
      <c r="N171" t="s">
        <v>14</v>
      </c>
      <c r="O171">
        <v>2</v>
      </c>
    </row>
    <row r="172" spans="1:16">
      <c r="A172">
        <v>2</v>
      </c>
      <c r="B172">
        <f t="shared" si="48"/>
        <v>171</v>
      </c>
      <c r="C172" t="s">
        <v>213</v>
      </c>
      <c r="D172" s="3" t="s">
        <v>260</v>
      </c>
      <c r="E172" t="s">
        <v>5</v>
      </c>
      <c r="F172" t="str">
        <f t="shared" si="49"/>
        <v>Resident of country where applying To</v>
      </c>
      <c r="G172" t="s">
        <v>14</v>
      </c>
      <c r="H172" t="s">
        <v>16</v>
      </c>
      <c r="I172" t="s">
        <v>16</v>
      </c>
      <c r="J172" t="s">
        <v>212</v>
      </c>
      <c r="K172" t="s">
        <v>14</v>
      </c>
      <c r="M172" t="str">
        <f t="shared" si="52"/>
        <v>If answer of Field 166 is Yes</v>
      </c>
      <c r="N172" t="s">
        <v>14</v>
      </c>
      <c r="O172">
        <v>2</v>
      </c>
    </row>
    <row r="173" spans="1:16">
      <c r="A173">
        <v>2</v>
      </c>
      <c r="B173">
        <f t="shared" si="48"/>
        <v>172</v>
      </c>
      <c r="C173" t="s">
        <v>217</v>
      </c>
      <c r="D173" t="s">
        <v>216</v>
      </c>
      <c r="E173" t="s">
        <v>5</v>
      </c>
      <c r="F173" t="str">
        <f t="shared" si="49"/>
        <v>(If you are married or in a common-law relationship) Provide the date on which you were married or entered into the common-law relationship</v>
      </c>
      <c r="G173" t="s">
        <v>14</v>
      </c>
      <c r="H173" t="s">
        <v>16</v>
      </c>
      <c r="I173" t="s">
        <v>15</v>
      </c>
      <c r="J173" t="s">
        <v>212</v>
      </c>
      <c r="K173" t="s">
        <v>14</v>
      </c>
      <c r="L173" t="s">
        <v>14</v>
      </c>
      <c r="M173" t="str">
        <f>"If answer of Field " &amp; $B$25 &amp; " is Married or Common-Law"</f>
        <v>If answer of Field 24 is Married or Common-Law</v>
      </c>
      <c r="N173" t="s">
        <v>14</v>
      </c>
      <c r="O173">
        <v>2</v>
      </c>
    </row>
    <row r="174" spans="1:16">
      <c r="A174">
        <v>2</v>
      </c>
      <c r="B174">
        <f t="shared" si="48"/>
        <v>173</v>
      </c>
      <c r="C174" t="s">
        <v>217</v>
      </c>
      <c r="D174" t="s">
        <v>218</v>
      </c>
      <c r="E174" t="s">
        <v>4</v>
      </c>
      <c r="F174" t="str">
        <f t="shared" si="49"/>
        <v>Provide family name of your current Spouse/Common-law partner</v>
      </c>
      <c r="G174" s="2"/>
      <c r="H174" t="s">
        <v>16</v>
      </c>
      <c r="I174" t="s">
        <v>15</v>
      </c>
      <c r="J174" t="s">
        <v>14</v>
      </c>
      <c r="K174" t="s">
        <v>14</v>
      </c>
      <c r="L174" t="s">
        <v>14</v>
      </c>
      <c r="M174" t="str">
        <f>"If answer of Field " &amp; $B$25 &amp; " is Married or Common-Law"</f>
        <v>If answer of Field 24 is Married or Common-Law</v>
      </c>
      <c r="N174" t="s">
        <v>14</v>
      </c>
      <c r="O174">
        <v>2</v>
      </c>
    </row>
    <row r="175" spans="1:16">
      <c r="A175">
        <v>2</v>
      </c>
      <c r="B175">
        <f t="shared" si="48"/>
        <v>174</v>
      </c>
      <c r="C175" t="s">
        <v>217</v>
      </c>
      <c r="D175" t="s">
        <v>219</v>
      </c>
      <c r="E175" t="s">
        <v>4</v>
      </c>
      <c r="F175" t="str">
        <f t="shared" si="49"/>
        <v>Provide given name(s) of your current Spouse/Common-law partner</v>
      </c>
      <c r="G175" s="2"/>
      <c r="H175" t="s">
        <v>16</v>
      </c>
      <c r="I175" t="s">
        <v>15</v>
      </c>
      <c r="J175" t="s">
        <v>14</v>
      </c>
      <c r="K175" t="s">
        <v>14</v>
      </c>
      <c r="L175" t="s">
        <v>14</v>
      </c>
      <c r="M175" t="str">
        <f>"If answer of Field " &amp; $B$25 &amp; " is Married or Common-Law"</f>
        <v>If answer of Field 24 is Married or Common-Law</v>
      </c>
      <c r="N175" t="s">
        <v>14</v>
      </c>
      <c r="O175">
        <v>2</v>
      </c>
    </row>
    <row r="176" spans="1:16">
      <c r="A176">
        <v>2</v>
      </c>
      <c r="B176">
        <f t="shared" si="48"/>
        <v>175</v>
      </c>
      <c r="C176" t="s">
        <v>220</v>
      </c>
      <c r="D176" t="s">
        <v>221</v>
      </c>
      <c r="E176" t="s">
        <v>2</v>
      </c>
      <c r="F176" t="str">
        <f t="shared" si="49"/>
        <v>Have you previously been married or in a common-law relationship?</v>
      </c>
      <c r="G176" t="s">
        <v>14</v>
      </c>
      <c r="H176" t="s">
        <v>15</v>
      </c>
      <c r="I176" t="s">
        <v>16</v>
      </c>
      <c r="J176" t="s">
        <v>14</v>
      </c>
      <c r="K176" t="s">
        <v>14</v>
      </c>
      <c r="L176" t="s">
        <v>41</v>
      </c>
      <c r="M176" t="s">
        <v>14</v>
      </c>
      <c r="N176" t="s">
        <v>14</v>
      </c>
      <c r="O176">
        <v>2</v>
      </c>
    </row>
    <row r="177" spans="1:15">
      <c r="A177">
        <v>2</v>
      </c>
      <c r="B177">
        <f t="shared" si="48"/>
        <v>176</v>
      </c>
      <c r="C177" t="s">
        <v>220</v>
      </c>
      <c r="D177" t="s">
        <v>222</v>
      </c>
      <c r="E177" t="s">
        <v>4</v>
      </c>
      <c r="F177" t="str">
        <f t="shared" si="49"/>
        <v>Provide family name of your previous Spouse/Common-law partner</v>
      </c>
      <c r="G177" s="2"/>
      <c r="H177" t="s">
        <v>16</v>
      </c>
      <c r="I177" t="s">
        <v>15</v>
      </c>
      <c r="J177" t="s">
        <v>14</v>
      </c>
      <c r="K177" t="s">
        <v>14</v>
      </c>
      <c r="L177" t="s">
        <v>14</v>
      </c>
      <c r="M177" t="str">
        <f>"If answer of Field " &amp; $B$176 &amp; " is Yes"</f>
        <v>If answer of Field 175 is Yes</v>
      </c>
      <c r="N177" t="s">
        <v>14</v>
      </c>
      <c r="O177">
        <v>2</v>
      </c>
    </row>
    <row r="178" spans="1:15">
      <c r="A178">
        <v>2</v>
      </c>
      <c r="B178">
        <f t="shared" si="48"/>
        <v>177</v>
      </c>
      <c r="C178" t="s">
        <v>220</v>
      </c>
      <c r="D178" t="s">
        <v>223</v>
      </c>
      <c r="E178" t="s">
        <v>4</v>
      </c>
      <c r="F178" t="str">
        <f t="shared" si="49"/>
        <v>Provide given name(s) of your previous Spouse/Common-law partner</v>
      </c>
      <c r="G178" s="2"/>
      <c r="H178" t="s">
        <v>16</v>
      </c>
      <c r="I178" t="s">
        <v>15</v>
      </c>
      <c r="J178" t="s">
        <v>14</v>
      </c>
      <c r="K178" t="s">
        <v>14</v>
      </c>
      <c r="L178" t="s">
        <v>14</v>
      </c>
      <c r="M178" t="str">
        <f t="shared" ref="M178:M182" si="53">"If answer of Field " &amp; $B$176 &amp; " is Yes"</f>
        <v>If answer of Field 175 is Yes</v>
      </c>
      <c r="N178" t="s">
        <v>14</v>
      </c>
      <c r="O178">
        <v>2</v>
      </c>
    </row>
    <row r="179" spans="1:15">
      <c r="A179">
        <v>2</v>
      </c>
      <c r="B179">
        <f t="shared" si="48"/>
        <v>178</v>
      </c>
      <c r="C179" t="s">
        <v>220</v>
      </c>
      <c r="D179" t="s">
        <v>224</v>
      </c>
      <c r="E179" t="s">
        <v>5</v>
      </c>
      <c r="F179" t="str">
        <f t="shared" si="49"/>
        <v>Provide Date of birth of your previous Spouse/Common-law partner</v>
      </c>
      <c r="G179" t="s">
        <v>14</v>
      </c>
      <c r="H179" t="s">
        <v>16</v>
      </c>
      <c r="I179" t="s">
        <v>15</v>
      </c>
      <c r="J179" t="s">
        <v>212</v>
      </c>
      <c r="K179" t="s">
        <v>14</v>
      </c>
      <c r="L179" t="s">
        <v>14</v>
      </c>
      <c r="M179" t="str">
        <f t="shared" si="53"/>
        <v>If answer of Field 175 is Yes</v>
      </c>
      <c r="N179" t="s">
        <v>14</v>
      </c>
      <c r="O179">
        <v>2</v>
      </c>
    </row>
    <row r="180" spans="1:15">
      <c r="A180">
        <v>2</v>
      </c>
      <c r="B180">
        <f t="shared" si="48"/>
        <v>179</v>
      </c>
      <c r="C180" t="s">
        <v>220</v>
      </c>
      <c r="D180" t="s">
        <v>225</v>
      </c>
      <c r="E180" t="s">
        <v>2</v>
      </c>
      <c r="F180" t="str">
        <f t="shared" si="49"/>
        <v>Type of previous relationship</v>
      </c>
      <c r="G180" t="s">
        <v>14</v>
      </c>
      <c r="H180" t="s">
        <v>16</v>
      </c>
      <c r="I180" t="s">
        <v>15</v>
      </c>
      <c r="J180" t="s">
        <v>14</v>
      </c>
      <c r="K180" t="s">
        <v>14</v>
      </c>
      <c r="L180" t="s">
        <v>226</v>
      </c>
      <c r="M180" t="str">
        <f t="shared" si="53"/>
        <v>If answer of Field 175 is Yes</v>
      </c>
      <c r="N180" t="s">
        <v>14</v>
      </c>
      <c r="O180">
        <v>2</v>
      </c>
    </row>
    <row r="181" spans="1:15">
      <c r="A181">
        <v>2</v>
      </c>
      <c r="B181">
        <f t="shared" si="48"/>
        <v>180</v>
      </c>
      <c r="C181" t="s">
        <v>220</v>
      </c>
      <c r="D181" t="s">
        <v>227</v>
      </c>
      <c r="E181" t="s">
        <v>5</v>
      </c>
      <c r="F181" t="str">
        <f t="shared" si="49"/>
        <v>Previous relationship from date</v>
      </c>
      <c r="G181" t="s">
        <v>14</v>
      </c>
      <c r="H181" t="s">
        <v>16</v>
      </c>
      <c r="I181" t="s">
        <v>15</v>
      </c>
      <c r="J181" t="s">
        <v>212</v>
      </c>
      <c r="K181" t="s">
        <v>14</v>
      </c>
      <c r="L181" t="s">
        <v>14</v>
      </c>
      <c r="M181" t="str">
        <f t="shared" si="53"/>
        <v>If answer of Field 175 is Yes</v>
      </c>
      <c r="N181" t="s">
        <v>14</v>
      </c>
      <c r="O181">
        <v>2</v>
      </c>
    </row>
    <row r="182" spans="1:15">
      <c r="A182">
        <v>2</v>
      </c>
      <c r="B182">
        <f t="shared" si="48"/>
        <v>181</v>
      </c>
      <c r="C182" t="s">
        <v>220</v>
      </c>
      <c r="D182" t="s">
        <v>228</v>
      </c>
      <c r="E182" t="s">
        <v>5</v>
      </c>
      <c r="F182" t="str">
        <f t="shared" si="49"/>
        <v>Previous relationship to date</v>
      </c>
      <c r="G182" t="s">
        <v>14</v>
      </c>
      <c r="H182" t="s">
        <v>16</v>
      </c>
      <c r="I182" t="s">
        <v>15</v>
      </c>
      <c r="J182" t="s">
        <v>212</v>
      </c>
      <c r="K182" t="s">
        <v>14</v>
      </c>
      <c r="L182" t="s">
        <v>14</v>
      </c>
      <c r="M182" t="str">
        <f t="shared" si="53"/>
        <v>If answer of Field 175 is Yes</v>
      </c>
      <c r="N182" t="s">
        <v>14</v>
      </c>
      <c r="O182">
        <v>2</v>
      </c>
    </row>
    <row r="183" spans="1:15">
      <c r="A183" s="6">
        <v>2</v>
      </c>
      <c r="B183">
        <f t="shared" si="48"/>
        <v>182</v>
      </c>
      <c r="C183" t="s">
        <v>229</v>
      </c>
      <c r="D183" t="s">
        <v>229</v>
      </c>
      <c r="E183" t="s">
        <v>2</v>
      </c>
      <c r="F183" t="str">
        <f t="shared" si="49"/>
        <v>Native Language/ Mother Tongue</v>
      </c>
      <c r="G183" t="s">
        <v>14</v>
      </c>
      <c r="H183" t="s">
        <v>15</v>
      </c>
      <c r="I183" t="s">
        <v>16</v>
      </c>
      <c r="J183" t="s">
        <v>14</v>
      </c>
      <c r="K183" t="s">
        <v>14</v>
      </c>
      <c r="L183" t="s">
        <v>230</v>
      </c>
      <c r="M183" t="s">
        <v>14</v>
      </c>
      <c r="N183" t="s">
        <v>14</v>
      </c>
      <c r="O183">
        <v>2</v>
      </c>
    </row>
    <row r="184" spans="1:15">
      <c r="A184">
        <v>2</v>
      </c>
      <c r="B184">
        <f t="shared" si="48"/>
        <v>183</v>
      </c>
      <c r="C184" t="s">
        <v>229</v>
      </c>
      <c r="D184" t="s">
        <v>231</v>
      </c>
      <c r="E184" t="s">
        <v>2</v>
      </c>
      <c r="F184" t="str">
        <f t="shared" si="49"/>
        <v>If your native language is not English or French, which language do you use most frequently?</v>
      </c>
      <c r="G184" t="s">
        <v>14</v>
      </c>
      <c r="H184" t="s">
        <v>16</v>
      </c>
      <c r="I184" t="s">
        <v>15</v>
      </c>
      <c r="J184" t="s">
        <v>14</v>
      </c>
      <c r="K184" t="s">
        <v>14</v>
      </c>
      <c r="L184" t="s">
        <v>232</v>
      </c>
      <c r="M184" t="str">
        <f>"If answer of Field " &amp; B183 &amp; " is not English or French"</f>
        <v>If answer of Field 182 is not English or French</v>
      </c>
      <c r="N184" t="s">
        <v>14</v>
      </c>
      <c r="O184">
        <v>2</v>
      </c>
    </row>
    <row r="185" spans="1:15">
      <c r="A185">
        <v>2</v>
      </c>
      <c r="B185">
        <f t="shared" si="48"/>
        <v>184</v>
      </c>
      <c r="C185" t="s">
        <v>229</v>
      </c>
      <c r="D185" t="s">
        <v>233</v>
      </c>
      <c r="E185" t="s">
        <v>2</v>
      </c>
      <c r="F185" t="str">
        <f t="shared" si="49"/>
        <v>Are you able to communicate in English and/or French?</v>
      </c>
      <c r="G185" t="s">
        <v>14</v>
      </c>
      <c r="H185" t="s">
        <v>15</v>
      </c>
      <c r="I185" t="s">
        <v>16</v>
      </c>
      <c r="J185" t="s">
        <v>14</v>
      </c>
      <c r="K185" t="s">
        <v>14</v>
      </c>
      <c r="L185" t="s">
        <v>232</v>
      </c>
      <c r="M185" t="s">
        <v>14</v>
      </c>
      <c r="N185" t="s">
        <v>14</v>
      </c>
      <c r="O185">
        <v>2</v>
      </c>
    </row>
    <row r="186" spans="1:15">
      <c r="A186">
        <v>2</v>
      </c>
      <c r="B186">
        <f t="shared" si="48"/>
        <v>185</v>
      </c>
      <c r="C186" t="s">
        <v>229</v>
      </c>
      <c r="D186" t="s">
        <v>263</v>
      </c>
      <c r="E186" t="s">
        <v>2</v>
      </c>
      <c r="F186" t="str">
        <f t="shared" si="49"/>
        <v>Have you taken a test from a designated testing agency to assess yout proficiency in English or French?</v>
      </c>
      <c r="G186" t="s">
        <v>14</v>
      </c>
      <c r="H186" t="s">
        <v>15</v>
      </c>
      <c r="I186" t="s">
        <v>16</v>
      </c>
      <c r="J186" t="s">
        <v>14</v>
      </c>
      <c r="K186" t="s">
        <v>14</v>
      </c>
      <c r="L186" t="s">
        <v>41</v>
      </c>
      <c r="M186" t="s">
        <v>14</v>
      </c>
      <c r="N186" t="s">
        <v>14</v>
      </c>
      <c r="O186">
        <v>2</v>
      </c>
    </row>
    <row r="187" spans="1:15">
      <c r="A187">
        <v>2</v>
      </c>
      <c r="B187">
        <f t="shared" si="48"/>
        <v>186</v>
      </c>
      <c r="C187" t="s">
        <v>97</v>
      </c>
      <c r="D187" t="s">
        <v>279</v>
      </c>
      <c r="E187" t="s">
        <v>4</v>
      </c>
      <c r="F187" t="str">
        <f t="shared" si="49"/>
        <v>Current Mailing Address - P.O. Box</v>
      </c>
      <c r="G187" s="2"/>
      <c r="H187" t="s">
        <v>16</v>
      </c>
      <c r="I187" t="s">
        <v>16</v>
      </c>
      <c r="J187" t="s">
        <v>14</v>
      </c>
      <c r="K187" t="s">
        <v>14</v>
      </c>
      <c r="M187" t="s">
        <v>14</v>
      </c>
      <c r="N187" t="s">
        <v>14</v>
      </c>
      <c r="O187">
        <v>2</v>
      </c>
    </row>
    <row r="188" spans="1:15">
      <c r="A188">
        <v>2</v>
      </c>
      <c r="B188">
        <f t="shared" si="48"/>
        <v>187</v>
      </c>
      <c r="C188" t="s">
        <v>97</v>
      </c>
      <c r="D188" t="s">
        <v>280</v>
      </c>
      <c r="E188" t="s">
        <v>4</v>
      </c>
      <c r="F188" t="str">
        <f t="shared" ref="F188" si="54">D188</f>
        <v>Current Mailing Address - Apt/Unit</v>
      </c>
      <c r="G188" s="2"/>
      <c r="H188" t="s">
        <v>16</v>
      </c>
      <c r="I188" t="s">
        <v>16</v>
      </c>
      <c r="J188" t="s">
        <v>14</v>
      </c>
      <c r="K188" t="s">
        <v>14</v>
      </c>
      <c r="M188" t="s">
        <v>14</v>
      </c>
      <c r="N188" t="s">
        <v>14</v>
      </c>
      <c r="O188">
        <v>2</v>
      </c>
    </row>
    <row r="189" spans="1:15">
      <c r="A189">
        <v>2</v>
      </c>
      <c r="B189">
        <f t="shared" si="48"/>
        <v>188</v>
      </c>
      <c r="C189" t="s">
        <v>97</v>
      </c>
      <c r="D189" t="s">
        <v>281</v>
      </c>
      <c r="E189" t="s">
        <v>4</v>
      </c>
      <c r="F189" t="str">
        <f t="shared" ref="F189:F196" si="55">D189</f>
        <v>Current Mailing Address - Street no.</v>
      </c>
      <c r="G189" s="2"/>
      <c r="H189" t="s">
        <v>16</v>
      </c>
      <c r="I189" t="s">
        <v>16</v>
      </c>
      <c r="J189" t="s">
        <v>14</v>
      </c>
      <c r="K189" t="s">
        <v>14</v>
      </c>
      <c r="M189" t="s">
        <v>14</v>
      </c>
      <c r="N189" t="s">
        <v>14</v>
      </c>
      <c r="O189">
        <v>2</v>
      </c>
    </row>
    <row r="190" spans="1:15">
      <c r="A190">
        <v>2</v>
      </c>
      <c r="B190">
        <f t="shared" si="48"/>
        <v>189</v>
      </c>
      <c r="C190" t="s">
        <v>97</v>
      </c>
      <c r="D190" t="s">
        <v>282</v>
      </c>
      <c r="E190" t="s">
        <v>4</v>
      </c>
      <c r="F190" t="str">
        <f t="shared" si="55"/>
        <v>Current Mailing Address - Street name</v>
      </c>
      <c r="G190" s="2"/>
      <c r="H190" t="s">
        <v>15</v>
      </c>
      <c r="I190" t="s">
        <v>16</v>
      </c>
      <c r="J190" t="s">
        <v>14</v>
      </c>
      <c r="K190" t="s">
        <v>14</v>
      </c>
      <c r="M190" t="s">
        <v>14</v>
      </c>
      <c r="N190" t="s">
        <v>14</v>
      </c>
      <c r="O190">
        <v>2</v>
      </c>
    </row>
    <row r="191" spans="1:15">
      <c r="A191">
        <v>2</v>
      </c>
      <c r="B191">
        <f t="shared" si="48"/>
        <v>190</v>
      </c>
      <c r="C191" t="s">
        <v>97</v>
      </c>
      <c r="D191" t="s">
        <v>283</v>
      </c>
      <c r="E191" t="s">
        <v>4</v>
      </c>
      <c r="F191" t="str">
        <f t="shared" si="55"/>
        <v>Current Mailing Address - City/Town</v>
      </c>
      <c r="G191" s="2"/>
      <c r="H191" t="s">
        <v>15</v>
      </c>
      <c r="I191" t="s">
        <v>16</v>
      </c>
      <c r="J191" t="s">
        <v>14</v>
      </c>
      <c r="K191" t="s">
        <v>14</v>
      </c>
      <c r="M191" t="s">
        <v>14</v>
      </c>
      <c r="N191" t="s">
        <v>14</v>
      </c>
      <c r="O191">
        <v>2</v>
      </c>
    </row>
    <row r="192" spans="1:15">
      <c r="A192">
        <v>2</v>
      </c>
      <c r="B192">
        <f t="shared" si="48"/>
        <v>191</v>
      </c>
      <c r="C192" t="s">
        <v>97</v>
      </c>
      <c r="D192" t="s">
        <v>284</v>
      </c>
      <c r="E192" t="s">
        <v>2</v>
      </c>
      <c r="F192" t="str">
        <f t="shared" si="55"/>
        <v>Current Mailing Address - Province/State</v>
      </c>
      <c r="G192" t="s">
        <v>14</v>
      </c>
      <c r="H192" t="s">
        <v>16</v>
      </c>
      <c r="I192" t="s">
        <v>15</v>
      </c>
      <c r="J192" t="s">
        <v>14</v>
      </c>
      <c r="K192" t="s">
        <v>14</v>
      </c>
      <c r="L192" s="10" t="s">
        <v>285</v>
      </c>
      <c r="M192" t="str">
        <f>"If answer of Field " &amp;B53 &amp; " is Unites States of America"</f>
        <v>If answer of Field 52 is Unites States of America</v>
      </c>
      <c r="N192" t="s">
        <v>14</v>
      </c>
      <c r="O192">
        <v>2</v>
      </c>
    </row>
    <row r="193" spans="1:15">
      <c r="A193">
        <v>2</v>
      </c>
      <c r="B193">
        <f t="shared" si="48"/>
        <v>192</v>
      </c>
      <c r="C193" t="s">
        <v>97</v>
      </c>
      <c r="D193" t="s">
        <v>286</v>
      </c>
      <c r="E193" t="s">
        <v>4</v>
      </c>
      <c r="F193" t="str">
        <f t="shared" si="55"/>
        <v>Current Mailing Address - District</v>
      </c>
      <c r="G193" s="2"/>
      <c r="H193" t="s">
        <v>16</v>
      </c>
      <c r="I193" t="s">
        <v>15</v>
      </c>
      <c r="J193" t="s">
        <v>14</v>
      </c>
      <c r="K193" t="s">
        <v>14</v>
      </c>
      <c r="M193" t="str">
        <f>"If answer of Field " &amp;B53 &amp; " is not Unites States of America"</f>
        <v>If answer of Field 52 is not Unites States of America</v>
      </c>
      <c r="N193" t="s">
        <v>14</v>
      </c>
      <c r="O193">
        <v>2</v>
      </c>
    </row>
    <row r="194" spans="1:15">
      <c r="A194">
        <v>2</v>
      </c>
      <c r="B194">
        <f t="shared" si="48"/>
        <v>193</v>
      </c>
      <c r="C194" t="s">
        <v>97</v>
      </c>
      <c r="D194" t="s">
        <v>287</v>
      </c>
      <c r="E194" t="s">
        <v>2</v>
      </c>
      <c r="F194" t="str">
        <f t="shared" si="55"/>
        <v>Same as mailing address?</v>
      </c>
      <c r="G194" t="s">
        <v>14</v>
      </c>
      <c r="H194" t="s">
        <v>15</v>
      </c>
      <c r="I194" t="s">
        <v>16</v>
      </c>
      <c r="J194" t="s">
        <v>14</v>
      </c>
      <c r="K194" t="s">
        <v>14</v>
      </c>
      <c r="L194" t="s">
        <v>41</v>
      </c>
      <c r="M194" t="s">
        <v>14</v>
      </c>
      <c r="N194" t="s">
        <v>14</v>
      </c>
      <c r="O194">
        <v>2</v>
      </c>
    </row>
    <row r="195" spans="1:15">
      <c r="A195">
        <v>2</v>
      </c>
      <c r="B195">
        <f t="shared" si="48"/>
        <v>194</v>
      </c>
      <c r="C195" t="s">
        <v>97</v>
      </c>
      <c r="D195" t="s">
        <v>288</v>
      </c>
      <c r="E195" t="s">
        <v>4</v>
      </c>
      <c r="F195" t="str">
        <f t="shared" si="55"/>
        <v>Residential Address - P.O. Box</v>
      </c>
      <c r="G195" s="2"/>
      <c r="H195" t="s">
        <v>16</v>
      </c>
      <c r="I195" t="s">
        <v>16</v>
      </c>
      <c r="J195" t="s">
        <v>14</v>
      </c>
      <c r="K195" t="s">
        <v>14</v>
      </c>
      <c r="M195" t="s">
        <v>14</v>
      </c>
      <c r="N195" t="s">
        <v>14</v>
      </c>
      <c r="O195">
        <v>2</v>
      </c>
    </row>
    <row r="196" spans="1:15">
      <c r="A196">
        <v>2</v>
      </c>
      <c r="B196">
        <f t="shared" si="48"/>
        <v>195</v>
      </c>
      <c r="C196" t="s">
        <v>97</v>
      </c>
      <c r="D196" t="s">
        <v>289</v>
      </c>
      <c r="E196" t="s">
        <v>4</v>
      </c>
      <c r="F196" t="str">
        <f t="shared" si="55"/>
        <v>Residential Address - Apt/Unit</v>
      </c>
      <c r="G196" s="2"/>
      <c r="H196" t="s">
        <v>16</v>
      </c>
      <c r="I196" t="s">
        <v>16</v>
      </c>
      <c r="J196" t="s">
        <v>14</v>
      </c>
      <c r="K196" t="s">
        <v>14</v>
      </c>
      <c r="M196" t="s">
        <v>14</v>
      </c>
      <c r="N196" t="s">
        <v>14</v>
      </c>
      <c r="O196">
        <v>2</v>
      </c>
    </row>
    <row r="197" spans="1:15">
      <c r="A197">
        <v>2</v>
      </c>
      <c r="B197">
        <f t="shared" si="48"/>
        <v>196</v>
      </c>
      <c r="C197" t="s">
        <v>97</v>
      </c>
      <c r="D197" t="s">
        <v>290</v>
      </c>
      <c r="E197" t="s">
        <v>4</v>
      </c>
      <c r="F197" t="str">
        <f t="shared" ref="F197:F205" si="56">D197</f>
        <v>Residential Address - Street no.</v>
      </c>
      <c r="G197" s="2"/>
      <c r="H197" t="s">
        <v>16</v>
      </c>
      <c r="I197" t="s">
        <v>16</v>
      </c>
      <c r="J197" t="s">
        <v>14</v>
      </c>
      <c r="K197" t="s">
        <v>14</v>
      </c>
      <c r="M197" t="s">
        <v>14</v>
      </c>
      <c r="N197" t="s">
        <v>14</v>
      </c>
      <c r="O197">
        <v>2</v>
      </c>
    </row>
    <row r="198" spans="1:15">
      <c r="A198">
        <v>2</v>
      </c>
      <c r="B198">
        <f t="shared" si="48"/>
        <v>197</v>
      </c>
      <c r="C198" t="s">
        <v>97</v>
      </c>
      <c r="D198" t="s">
        <v>291</v>
      </c>
      <c r="E198" t="s">
        <v>4</v>
      </c>
      <c r="F198" t="str">
        <f t="shared" si="56"/>
        <v>Residential Address - Street name</v>
      </c>
      <c r="G198" s="2"/>
      <c r="H198" t="s">
        <v>15</v>
      </c>
      <c r="I198" t="s">
        <v>16</v>
      </c>
      <c r="J198" t="s">
        <v>14</v>
      </c>
      <c r="K198" t="s">
        <v>14</v>
      </c>
      <c r="M198" t="s">
        <v>14</v>
      </c>
      <c r="N198" t="s">
        <v>14</v>
      </c>
      <c r="O198">
        <v>2</v>
      </c>
    </row>
    <row r="199" spans="1:15">
      <c r="A199">
        <v>2</v>
      </c>
      <c r="B199">
        <f t="shared" si="48"/>
        <v>198</v>
      </c>
      <c r="C199" t="s">
        <v>97</v>
      </c>
      <c r="D199" t="s">
        <v>292</v>
      </c>
      <c r="E199" t="s">
        <v>4</v>
      </c>
      <c r="F199" t="str">
        <f t="shared" si="56"/>
        <v>Residential Address - City/Town</v>
      </c>
      <c r="G199" s="2"/>
      <c r="H199" t="s">
        <v>15</v>
      </c>
      <c r="I199" t="s">
        <v>16</v>
      </c>
      <c r="J199" t="s">
        <v>14</v>
      </c>
      <c r="K199" t="s">
        <v>14</v>
      </c>
      <c r="M199" t="s">
        <v>14</v>
      </c>
      <c r="N199" t="s">
        <v>14</v>
      </c>
      <c r="O199">
        <v>2</v>
      </c>
    </row>
    <row r="200" spans="1:15">
      <c r="A200">
        <v>2</v>
      </c>
      <c r="B200">
        <f t="shared" si="48"/>
        <v>199</v>
      </c>
      <c r="C200" t="s">
        <v>97</v>
      </c>
      <c r="D200" t="s">
        <v>293</v>
      </c>
      <c r="E200" t="s">
        <v>2</v>
      </c>
      <c r="F200" t="str">
        <f t="shared" si="56"/>
        <v>Residential Address - Province/State</v>
      </c>
      <c r="G200" t="s">
        <v>14</v>
      </c>
      <c r="H200" t="s">
        <v>16</v>
      </c>
      <c r="I200" t="s">
        <v>15</v>
      </c>
      <c r="J200" t="s">
        <v>14</v>
      </c>
      <c r="K200" t="s">
        <v>14</v>
      </c>
      <c r="L200" s="10" t="s">
        <v>285</v>
      </c>
      <c r="M200" t="str">
        <f>"If answer of Field " &amp;B50 &amp; " is Unites States of America"</f>
        <v>If answer of Field 49 is Unites States of America</v>
      </c>
      <c r="N200" t="s">
        <v>14</v>
      </c>
      <c r="O200">
        <v>2</v>
      </c>
    </row>
    <row r="201" spans="1:15">
      <c r="A201">
        <v>2</v>
      </c>
      <c r="B201">
        <f t="shared" si="48"/>
        <v>200</v>
      </c>
      <c r="C201" t="s">
        <v>97</v>
      </c>
      <c r="D201" t="s">
        <v>294</v>
      </c>
      <c r="E201" t="s">
        <v>4</v>
      </c>
      <c r="F201" t="str">
        <f t="shared" si="56"/>
        <v>Residential Address - District</v>
      </c>
      <c r="G201" s="2"/>
      <c r="H201" t="s">
        <v>16</v>
      </c>
      <c r="I201" t="s">
        <v>15</v>
      </c>
      <c r="J201" t="s">
        <v>14</v>
      </c>
      <c r="K201" t="s">
        <v>14</v>
      </c>
      <c r="M201" t="str">
        <f>"If answer of Field " &amp;B50 &amp; " is not Unites States of America"</f>
        <v>If answer of Field 49 is not Unites States of America</v>
      </c>
      <c r="N201" t="s">
        <v>14</v>
      </c>
      <c r="O201">
        <v>2</v>
      </c>
    </row>
    <row r="202" spans="1:15">
      <c r="A202">
        <v>2</v>
      </c>
      <c r="B202">
        <f t="shared" si="48"/>
        <v>201</v>
      </c>
      <c r="C202" t="s">
        <v>90</v>
      </c>
      <c r="D202" t="s">
        <v>295</v>
      </c>
      <c r="E202" t="s">
        <v>2</v>
      </c>
      <c r="F202" t="str">
        <f t="shared" si="56"/>
        <v>Telephone No.?</v>
      </c>
      <c r="G202" t="s">
        <v>14</v>
      </c>
      <c r="H202" t="s">
        <v>15</v>
      </c>
      <c r="I202" t="s">
        <v>16</v>
      </c>
      <c r="J202" t="s">
        <v>14</v>
      </c>
      <c r="K202" t="s">
        <v>14</v>
      </c>
      <c r="L202" t="s">
        <v>296</v>
      </c>
      <c r="M202" t="s">
        <v>14</v>
      </c>
      <c r="N202" t="s">
        <v>14</v>
      </c>
      <c r="O202">
        <v>2</v>
      </c>
    </row>
    <row r="203" spans="1:15">
      <c r="A203">
        <v>2</v>
      </c>
      <c r="B203">
        <f t="shared" si="48"/>
        <v>202</v>
      </c>
      <c r="C203" t="s">
        <v>90</v>
      </c>
      <c r="D203" t="s">
        <v>297</v>
      </c>
      <c r="E203" t="s">
        <v>2</v>
      </c>
      <c r="F203" t="str">
        <f t="shared" si="56"/>
        <v>Telephone No. Type</v>
      </c>
      <c r="G203" t="s">
        <v>14</v>
      </c>
      <c r="H203" t="s">
        <v>15</v>
      </c>
      <c r="I203" t="s">
        <v>16</v>
      </c>
      <c r="J203" t="s">
        <v>14</v>
      </c>
      <c r="K203" t="s">
        <v>14</v>
      </c>
      <c r="L203" t="s">
        <v>298</v>
      </c>
      <c r="M203" t="s">
        <v>14</v>
      </c>
      <c r="N203" t="s">
        <v>14</v>
      </c>
      <c r="O203">
        <v>2</v>
      </c>
    </row>
    <row r="204" spans="1:15">
      <c r="A204">
        <v>2</v>
      </c>
      <c r="B204">
        <f t="shared" si="48"/>
        <v>203</v>
      </c>
      <c r="C204" t="s">
        <v>90</v>
      </c>
      <c r="D204" t="s">
        <v>299</v>
      </c>
      <c r="E204" t="s">
        <v>4</v>
      </c>
      <c r="F204" t="str">
        <f t="shared" si="56"/>
        <v>Telephone - Country Code</v>
      </c>
      <c r="G204" s="2"/>
      <c r="H204" t="s">
        <v>15</v>
      </c>
      <c r="I204" t="s">
        <v>16</v>
      </c>
      <c r="J204" t="s">
        <v>269</v>
      </c>
      <c r="K204" t="s">
        <v>14</v>
      </c>
      <c r="M204" t="str">
        <f>"Value is fixed 1 if answer of Field " &amp;B202 &amp; " is Canada/US"</f>
        <v>Value is fixed 1 if answer of Field 201 is Canada/US</v>
      </c>
      <c r="N204" t="s">
        <v>14</v>
      </c>
      <c r="O204">
        <v>2</v>
      </c>
    </row>
    <row r="205" spans="1:15">
      <c r="A205">
        <v>2</v>
      </c>
      <c r="B205">
        <f t="shared" si="48"/>
        <v>204</v>
      </c>
      <c r="C205" t="s">
        <v>90</v>
      </c>
      <c r="D205" t="s">
        <v>304</v>
      </c>
      <c r="E205" t="s">
        <v>4</v>
      </c>
      <c r="F205" t="str">
        <f t="shared" si="56"/>
        <v>Telephone - Area Code</v>
      </c>
      <c r="G205" s="2"/>
      <c r="H205" t="s">
        <v>16</v>
      </c>
      <c r="I205" t="s">
        <v>15</v>
      </c>
      <c r="J205" t="s">
        <v>269</v>
      </c>
      <c r="K205" t="s">
        <v>14</v>
      </c>
      <c r="M205" t="str">
        <f>"If answer of Field " &amp;B202 &amp; " is Canada/US"</f>
        <v>If answer of Field 201 is Canada/US</v>
      </c>
      <c r="N205" t="s">
        <v>14</v>
      </c>
      <c r="O205">
        <v>2</v>
      </c>
    </row>
    <row r="206" spans="1:15">
      <c r="A206">
        <v>2</v>
      </c>
      <c r="B206">
        <f t="shared" si="48"/>
        <v>205</v>
      </c>
      <c r="C206" t="s">
        <v>90</v>
      </c>
      <c r="D206" t="s">
        <v>305</v>
      </c>
      <c r="E206" t="s">
        <v>4</v>
      </c>
      <c r="F206" t="str">
        <f t="shared" ref="F206" si="57">D206</f>
        <v>Telephone - Exchange No</v>
      </c>
      <c r="G206" s="2"/>
      <c r="H206" t="s">
        <v>16</v>
      </c>
      <c r="I206" t="s">
        <v>15</v>
      </c>
      <c r="J206" t="s">
        <v>269</v>
      </c>
      <c r="K206" t="s">
        <v>14</v>
      </c>
      <c r="M206" t="str">
        <f>"If answer of Field " &amp;B202 &amp; " is Canada/US"</f>
        <v>If answer of Field 201 is Canada/US</v>
      </c>
      <c r="N206" t="s">
        <v>14</v>
      </c>
      <c r="O206">
        <v>2</v>
      </c>
    </row>
    <row r="207" spans="1:15">
      <c r="A207">
        <v>2</v>
      </c>
      <c r="B207">
        <f t="shared" si="48"/>
        <v>206</v>
      </c>
      <c r="C207" t="s">
        <v>90</v>
      </c>
      <c r="D207" t="s">
        <v>306</v>
      </c>
      <c r="E207" t="s">
        <v>4</v>
      </c>
      <c r="F207" t="str">
        <f t="shared" ref="F207:F214" si="58">D207</f>
        <v>Telephone - Subscriber No</v>
      </c>
      <c r="G207" s="2"/>
      <c r="H207" t="s">
        <v>16</v>
      </c>
      <c r="I207" t="s">
        <v>15</v>
      </c>
      <c r="J207" t="s">
        <v>269</v>
      </c>
      <c r="K207" t="s">
        <v>14</v>
      </c>
      <c r="M207" t="str">
        <f>"If answer of Field " &amp;$B$202 &amp; " is Canada/US"</f>
        <v>If answer of Field 201 is Canada/US</v>
      </c>
      <c r="N207" t="s">
        <v>14</v>
      </c>
      <c r="O207">
        <v>2</v>
      </c>
    </row>
    <row r="208" spans="1:15">
      <c r="A208">
        <v>2</v>
      </c>
      <c r="B208">
        <f t="shared" si="48"/>
        <v>207</v>
      </c>
      <c r="C208" t="s">
        <v>90</v>
      </c>
      <c r="D208" t="s">
        <v>315</v>
      </c>
      <c r="E208" t="s">
        <v>4</v>
      </c>
      <c r="F208" t="str">
        <f t="shared" si="58"/>
        <v>Telephone - Telephone No</v>
      </c>
      <c r="G208" s="2"/>
      <c r="H208" t="s">
        <v>16</v>
      </c>
      <c r="I208" t="s">
        <v>15</v>
      </c>
      <c r="J208" t="s">
        <v>269</v>
      </c>
      <c r="K208" t="s">
        <v>14</v>
      </c>
      <c r="M208" t="str">
        <f>"If answer of Field " &amp;$B$202 &amp; " is Other"</f>
        <v>If answer of Field 201 is Other</v>
      </c>
      <c r="N208" t="s">
        <v>14</v>
      </c>
      <c r="O208">
        <v>2</v>
      </c>
    </row>
    <row r="209" spans="1:15">
      <c r="A209">
        <v>2</v>
      </c>
      <c r="B209">
        <f t="shared" si="48"/>
        <v>208</v>
      </c>
      <c r="C209" t="s">
        <v>90</v>
      </c>
      <c r="D209" t="s">
        <v>307</v>
      </c>
      <c r="E209" t="s">
        <v>4</v>
      </c>
      <c r="F209" t="str">
        <f t="shared" si="58"/>
        <v>Telephone - Extension No</v>
      </c>
      <c r="G209" s="2"/>
      <c r="H209" t="s">
        <v>16</v>
      </c>
      <c r="I209" t="s">
        <v>16</v>
      </c>
      <c r="J209" t="s">
        <v>269</v>
      </c>
      <c r="K209" t="s">
        <v>14</v>
      </c>
      <c r="M209" t="s">
        <v>14</v>
      </c>
      <c r="N209" t="s">
        <v>14</v>
      </c>
      <c r="O209">
        <v>2</v>
      </c>
    </row>
    <row r="210" spans="1:15">
      <c r="A210">
        <v>2</v>
      </c>
      <c r="B210">
        <f t="shared" si="48"/>
        <v>209</v>
      </c>
      <c r="C210" t="s">
        <v>90</v>
      </c>
      <c r="D210" t="s">
        <v>308</v>
      </c>
      <c r="E210" t="s">
        <v>2</v>
      </c>
      <c r="F210" t="str">
        <f t="shared" si="58"/>
        <v>Alternate Telephone No.?</v>
      </c>
      <c r="G210" t="s">
        <v>14</v>
      </c>
      <c r="H210" t="s">
        <v>16</v>
      </c>
      <c r="I210" t="s">
        <v>16</v>
      </c>
      <c r="J210" t="s">
        <v>14</v>
      </c>
      <c r="K210" t="s">
        <v>14</v>
      </c>
      <c r="L210" t="s">
        <v>296</v>
      </c>
      <c r="M210" t="s">
        <v>14</v>
      </c>
      <c r="N210" t="s">
        <v>14</v>
      </c>
      <c r="O210">
        <v>2</v>
      </c>
    </row>
    <row r="211" spans="1:15">
      <c r="A211">
        <v>2</v>
      </c>
      <c r="B211">
        <f t="shared" si="48"/>
        <v>210</v>
      </c>
      <c r="C211" t="s">
        <v>90</v>
      </c>
      <c r="D211" t="s">
        <v>309</v>
      </c>
      <c r="E211" t="s">
        <v>2</v>
      </c>
      <c r="F211" t="str">
        <f t="shared" si="58"/>
        <v>Alternate Telephone No. Type</v>
      </c>
      <c r="G211" t="s">
        <v>14</v>
      </c>
      <c r="H211" t="s">
        <v>16</v>
      </c>
      <c r="I211" t="s">
        <v>16</v>
      </c>
      <c r="J211" t="s">
        <v>14</v>
      </c>
      <c r="K211" t="s">
        <v>14</v>
      </c>
      <c r="L211" t="s">
        <v>298</v>
      </c>
      <c r="M211" t="s">
        <v>14</v>
      </c>
      <c r="N211" t="s">
        <v>14</v>
      </c>
      <c r="O211">
        <v>2</v>
      </c>
    </row>
    <row r="212" spans="1:15">
      <c r="A212">
        <v>2</v>
      </c>
      <c r="B212">
        <f t="shared" si="48"/>
        <v>211</v>
      </c>
      <c r="C212" t="s">
        <v>90</v>
      </c>
      <c r="D212" t="s">
        <v>310</v>
      </c>
      <c r="E212" t="s">
        <v>4</v>
      </c>
      <c r="F212" t="str">
        <f t="shared" si="58"/>
        <v>Alternate Telephone - Country Code</v>
      </c>
      <c r="G212" s="2"/>
      <c r="H212" t="s">
        <v>16</v>
      </c>
      <c r="I212" t="s">
        <v>16</v>
      </c>
      <c r="J212" t="s">
        <v>269</v>
      </c>
      <c r="K212" t="s">
        <v>14</v>
      </c>
      <c r="M212" t="str">
        <f>"Value is fixed 1 if answer of Field " &amp;B210 &amp; " is Canada/US"</f>
        <v>Value is fixed 1 if answer of Field 209 is Canada/US</v>
      </c>
      <c r="N212" t="s">
        <v>14</v>
      </c>
      <c r="O212">
        <v>2</v>
      </c>
    </row>
    <row r="213" spans="1:15">
      <c r="A213">
        <v>2</v>
      </c>
      <c r="B213">
        <f t="shared" si="48"/>
        <v>212</v>
      </c>
      <c r="C213" t="s">
        <v>90</v>
      </c>
      <c r="D213" t="s">
        <v>311</v>
      </c>
      <c r="E213" t="s">
        <v>4</v>
      </c>
      <c r="F213" t="str">
        <f t="shared" si="58"/>
        <v>Alternate Telephone - Area Code</v>
      </c>
      <c r="G213" s="2"/>
      <c r="H213" t="s">
        <v>16</v>
      </c>
      <c r="I213" t="s">
        <v>44</v>
      </c>
      <c r="J213" t="s">
        <v>269</v>
      </c>
      <c r="K213" t="s">
        <v>14</v>
      </c>
      <c r="M213" t="str">
        <f>"If answer of Field " &amp;B210 &amp; " is Canada/US"</f>
        <v>If answer of Field 209 is Canada/US</v>
      </c>
      <c r="N213" t="s">
        <v>14</v>
      </c>
      <c r="O213">
        <v>2</v>
      </c>
    </row>
    <row r="214" spans="1:15">
      <c r="A214">
        <v>2</v>
      </c>
      <c r="B214">
        <f t="shared" si="48"/>
        <v>213</v>
      </c>
      <c r="C214" t="s">
        <v>90</v>
      </c>
      <c r="D214" t="s">
        <v>312</v>
      </c>
      <c r="E214" t="s">
        <v>4</v>
      </c>
      <c r="F214" t="str">
        <f t="shared" si="58"/>
        <v>Alternate Telephone - Exchange No</v>
      </c>
      <c r="G214" s="2"/>
      <c r="H214" t="s">
        <v>16</v>
      </c>
      <c r="I214" t="s">
        <v>44</v>
      </c>
      <c r="J214" t="s">
        <v>269</v>
      </c>
      <c r="K214" t="s">
        <v>14</v>
      </c>
      <c r="M214" t="str">
        <f>"If answer of Field " &amp;B210 &amp; " is Canada/US"</f>
        <v>If answer of Field 209 is Canada/US</v>
      </c>
      <c r="N214" t="s">
        <v>14</v>
      </c>
      <c r="O214">
        <v>2</v>
      </c>
    </row>
    <row r="215" spans="1:15">
      <c r="A215">
        <v>2</v>
      </c>
      <c r="B215">
        <f t="shared" si="48"/>
        <v>214</v>
      </c>
      <c r="C215" t="s">
        <v>90</v>
      </c>
      <c r="D215" t="s">
        <v>313</v>
      </c>
      <c r="E215" t="s">
        <v>4</v>
      </c>
      <c r="F215" t="str">
        <f t="shared" ref="F215:F221" si="59">D215</f>
        <v>Alternate Telephone - Subscriber No</v>
      </c>
      <c r="G215" s="2"/>
      <c r="H215" t="s">
        <v>16</v>
      </c>
      <c r="I215" t="s">
        <v>44</v>
      </c>
      <c r="J215" t="s">
        <v>269</v>
      </c>
      <c r="K215" t="s">
        <v>14</v>
      </c>
      <c r="M215" t="str">
        <f>"If answer of Field " &amp;B210 &amp; " is Canada/US"</f>
        <v>If answer of Field 209 is Canada/US</v>
      </c>
      <c r="N215" t="s">
        <v>14</v>
      </c>
      <c r="O215">
        <v>2</v>
      </c>
    </row>
    <row r="216" spans="1:15">
      <c r="A216">
        <v>2</v>
      </c>
      <c r="B216">
        <f t="shared" si="48"/>
        <v>215</v>
      </c>
      <c r="C216" t="s">
        <v>90</v>
      </c>
      <c r="D216" t="s">
        <v>316</v>
      </c>
      <c r="E216" t="s">
        <v>4</v>
      </c>
      <c r="F216" t="str">
        <f t="shared" si="59"/>
        <v>Alternate Telephone - Telephone No</v>
      </c>
      <c r="G216" s="2"/>
      <c r="H216" t="s">
        <v>16</v>
      </c>
      <c r="I216" t="s">
        <v>44</v>
      </c>
      <c r="J216" t="s">
        <v>269</v>
      </c>
      <c r="K216" t="s">
        <v>14</v>
      </c>
      <c r="M216" t="str">
        <f>"If answer of Field " &amp;B210 &amp; " is Other"</f>
        <v>If answer of Field 209 is Other</v>
      </c>
      <c r="N216" t="s">
        <v>14</v>
      </c>
      <c r="O216">
        <v>2</v>
      </c>
    </row>
    <row r="217" spans="1:15">
      <c r="A217">
        <v>2</v>
      </c>
      <c r="B217">
        <f t="shared" si="48"/>
        <v>216</v>
      </c>
      <c r="C217" t="s">
        <v>90</v>
      </c>
      <c r="D217" t="s">
        <v>314</v>
      </c>
      <c r="E217" t="s">
        <v>4</v>
      </c>
      <c r="F217" t="str">
        <f t="shared" si="59"/>
        <v>Alternate Telephone - Extension No</v>
      </c>
      <c r="G217" s="2"/>
      <c r="H217" t="s">
        <v>16</v>
      </c>
      <c r="I217" t="s">
        <v>16</v>
      </c>
      <c r="J217" t="s">
        <v>269</v>
      </c>
      <c r="K217" t="s">
        <v>14</v>
      </c>
      <c r="M217" t="s">
        <v>14</v>
      </c>
      <c r="N217" t="s">
        <v>14</v>
      </c>
      <c r="O217">
        <v>2</v>
      </c>
    </row>
    <row r="218" spans="1:15">
      <c r="A218">
        <v>2</v>
      </c>
      <c r="B218">
        <f t="shared" ref="B218:B219" si="60">B217+1</f>
        <v>217</v>
      </c>
      <c r="C218" t="s">
        <v>90</v>
      </c>
      <c r="D218" t="s">
        <v>324</v>
      </c>
      <c r="E218" t="s">
        <v>2</v>
      </c>
      <c r="F218" t="str">
        <f t="shared" si="59"/>
        <v>Fax No.?</v>
      </c>
      <c r="G218" t="s">
        <v>14</v>
      </c>
      <c r="H218" t="s">
        <v>16</v>
      </c>
      <c r="I218" t="s">
        <v>16</v>
      </c>
      <c r="J218" t="s">
        <v>14</v>
      </c>
      <c r="K218" t="s">
        <v>14</v>
      </c>
      <c r="L218" t="s">
        <v>296</v>
      </c>
      <c r="M218" t="s">
        <v>14</v>
      </c>
      <c r="N218" t="s">
        <v>14</v>
      </c>
      <c r="O218">
        <v>2</v>
      </c>
    </row>
    <row r="219" spans="1:15">
      <c r="A219">
        <v>2</v>
      </c>
      <c r="B219">
        <f t="shared" si="60"/>
        <v>218</v>
      </c>
      <c r="C219" t="s">
        <v>90</v>
      </c>
      <c r="D219" t="s">
        <v>325</v>
      </c>
      <c r="E219" t="s">
        <v>4</v>
      </c>
      <c r="F219" t="str">
        <f t="shared" si="59"/>
        <v>Fax - Country Code</v>
      </c>
      <c r="G219" s="2"/>
      <c r="H219" t="s">
        <v>16</v>
      </c>
      <c r="I219" t="s">
        <v>16</v>
      </c>
      <c r="J219" t="s">
        <v>269</v>
      </c>
      <c r="K219" t="s">
        <v>14</v>
      </c>
      <c r="M219" t="str">
        <f>"Value is fixed 1 if answer of Field " &amp;B218 &amp; " is Canada/US"</f>
        <v>Value is fixed 1 if answer of Field 217 is Canada/US</v>
      </c>
      <c r="N219" t="s">
        <v>14</v>
      </c>
      <c r="O219">
        <v>2</v>
      </c>
    </row>
    <row r="220" spans="1:15">
      <c r="A220">
        <v>2</v>
      </c>
      <c r="B220">
        <f t="shared" ref="B220" si="61">B219+1</f>
        <v>219</v>
      </c>
      <c r="C220" t="s">
        <v>90</v>
      </c>
      <c r="D220" t="s">
        <v>326</v>
      </c>
      <c r="E220" t="s">
        <v>4</v>
      </c>
      <c r="F220" t="str">
        <f t="shared" si="59"/>
        <v>Fax - Area Code</v>
      </c>
      <c r="G220" s="2"/>
      <c r="H220" t="s">
        <v>16</v>
      </c>
      <c r="I220" t="s">
        <v>44</v>
      </c>
      <c r="J220" t="s">
        <v>269</v>
      </c>
      <c r="K220" t="s">
        <v>14</v>
      </c>
      <c r="M220" t="str">
        <f>"If answer of Field " &amp;B218 &amp; " is Canada/US"</f>
        <v>If answer of Field 217 is Canada/US</v>
      </c>
      <c r="N220" t="s">
        <v>14</v>
      </c>
      <c r="O220">
        <v>2</v>
      </c>
    </row>
    <row r="221" spans="1:15">
      <c r="A221">
        <v>2</v>
      </c>
      <c r="B221">
        <f t="shared" ref="B221" si="62">B220+1</f>
        <v>220</v>
      </c>
      <c r="C221" t="s">
        <v>90</v>
      </c>
      <c r="D221" t="s">
        <v>327</v>
      </c>
      <c r="E221" t="s">
        <v>4</v>
      </c>
      <c r="F221" t="str">
        <f t="shared" si="59"/>
        <v>Fax - Exchange No</v>
      </c>
      <c r="G221" s="2"/>
      <c r="H221" t="s">
        <v>16</v>
      </c>
      <c r="I221" t="s">
        <v>44</v>
      </c>
      <c r="J221" t="s">
        <v>269</v>
      </c>
      <c r="K221" t="s">
        <v>14</v>
      </c>
      <c r="M221" t="str">
        <f>"If answer of Field " &amp;B218 &amp; " is Canada/US"</f>
        <v>If answer of Field 217 is Canada/US</v>
      </c>
      <c r="N221" t="s">
        <v>14</v>
      </c>
      <c r="O221">
        <v>2</v>
      </c>
    </row>
    <row r="222" spans="1:15">
      <c r="A222">
        <v>2</v>
      </c>
      <c r="B222">
        <f t="shared" ref="B222" si="63">B221+1</f>
        <v>221</v>
      </c>
      <c r="C222" t="s">
        <v>90</v>
      </c>
      <c r="D222" t="s">
        <v>328</v>
      </c>
      <c r="E222" t="s">
        <v>4</v>
      </c>
      <c r="F222" t="str">
        <f t="shared" ref="F222:F227" si="64">D222</f>
        <v>Fax - Subscriber No</v>
      </c>
      <c r="G222" s="2"/>
      <c r="H222" t="s">
        <v>16</v>
      </c>
      <c r="I222" t="s">
        <v>44</v>
      </c>
      <c r="J222" t="s">
        <v>269</v>
      </c>
      <c r="K222" t="s">
        <v>14</v>
      </c>
      <c r="M222" t="str">
        <f>"If answer of Field " &amp;B218 &amp; " is Canada/US"</f>
        <v>If answer of Field 217 is Canada/US</v>
      </c>
      <c r="N222" t="s">
        <v>14</v>
      </c>
      <c r="O222">
        <v>2</v>
      </c>
    </row>
    <row r="223" spans="1:15">
      <c r="A223">
        <v>2</v>
      </c>
      <c r="B223">
        <f t="shared" ref="B223" si="65">B222+1</f>
        <v>222</v>
      </c>
      <c r="C223" t="s">
        <v>90</v>
      </c>
      <c r="D223" t="s">
        <v>329</v>
      </c>
      <c r="E223" t="s">
        <v>4</v>
      </c>
      <c r="F223" t="str">
        <f t="shared" si="64"/>
        <v>Fax - Telephone No</v>
      </c>
      <c r="G223" s="2"/>
      <c r="H223" t="s">
        <v>16</v>
      </c>
      <c r="I223" t="s">
        <v>44</v>
      </c>
      <c r="J223" t="s">
        <v>269</v>
      </c>
      <c r="K223" t="s">
        <v>14</v>
      </c>
      <c r="M223" t="str">
        <f>"If answer of Field " &amp;B218 &amp; " is Other"</f>
        <v>If answer of Field 217 is Other</v>
      </c>
      <c r="N223" t="s">
        <v>14</v>
      </c>
      <c r="O223">
        <v>2</v>
      </c>
    </row>
    <row r="224" spans="1:15">
      <c r="A224">
        <v>2</v>
      </c>
      <c r="B224">
        <f t="shared" ref="B224:B232" si="66">B223+1</f>
        <v>223</v>
      </c>
      <c r="C224" t="s">
        <v>90</v>
      </c>
      <c r="D224" t="s">
        <v>330</v>
      </c>
      <c r="E224" t="s">
        <v>4</v>
      </c>
      <c r="F224" t="str">
        <f t="shared" si="64"/>
        <v>Fax - Extension No</v>
      </c>
      <c r="G224" s="2"/>
      <c r="H224" t="s">
        <v>16</v>
      </c>
      <c r="I224" t="s">
        <v>16</v>
      </c>
      <c r="J224" t="s">
        <v>269</v>
      </c>
      <c r="K224" t="s">
        <v>14</v>
      </c>
      <c r="M224" t="s">
        <v>14</v>
      </c>
      <c r="N224" t="s">
        <v>14</v>
      </c>
      <c r="O224">
        <v>2</v>
      </c>
    </row>
    <row r="225" spans="1:15">
      <c r="A225">
        <v>2</v>
      </c>
      <c r="B225">
        <f>B224+1</f>
        <v>224</v>
      </c>
      <c r="C225" t="s">
        <v>334</v>
      </c>
      <c r="D225" t="s">
        <v>335</v>
      </c>
      <c r="E225" t="s">
        <v>2</v>
      </c>
      <c r="F225" t="str">
        <f t="shared" si="64"/>
        <v>Purpose of my visit</v>
      </c>
      <c r="G225" t="s">
        <v>14</v>
      </c>
      <c r="H225" t="s">
        <v>15</v>
      </c>
      <c r="I225" t="s">
        <v>16</v>
      </c>
      <c r="J225" t="s">
        <v>14</v>
      </c>
      <c r="K225" t="s">
        <v>14</v>
      </c>
      <c r="L225" t="s">
        <v>336</v>
      </c>
      <c r="M225" t="s">
        <v>14</v>
      </c>
      <c r="N225" t="s">
        <v>14</v>
      </c>
      <c r="O225">
        <v>2</v>
      </c>
    </row>
    <row r="226" spans="1:15">
      <c r="A226">
        <v>2</v>
      </c>
      <c r="B226">
        <f t="shared" si="66"/>
        <v>225</v>
      </c>
      <c r="C226" t="s">
        <v>334</v>
      </c>
      <c r="D226" t="s">
        <v>337</v>
      </c>
      <c r="E226" t="s">
        <v>4</v>
      </c>
      <c r="F226" t="str">
        <f t="shared" si="64"/>
        <v>Purpose of my visit - Other</v>
      </c>
      <c r="G226" s="2"/>
      <c r="H226" t="s">
        <v>16</v>
      </c>
      <c r="I226" t="s">
        <v>15</v>
      </c>
      <c r="J226" t="s">
        <v>14</v>
      </c>
      <c r="K226" t="s">
        <v>14</v>
      </c>
      <c r="L226" t="s">
        <v>336</v>
      </c>
      <c r="M226" t="str">
        <f>"If answer of Field " &amp;B225 &amp; " is Other"</f>
        <v>If answer of Field 224 is Other</v>
      </c>
      <c r="N226" t="s">
        <v>14</v>
      </c>
      <c r="O226">
        <v>2</v>
      </c>
    </row>
    <row r="227" spans="1:15">
      <c r="A227">
        <v>2</v>
      </c>
      <c r="B227">
        <f t="shared" si="66"/>
        <v>226</v>
      </c>
      <c r="C227" t="s">
        <v>334</v>
      </c>
      <c r="D227" t="s">
        <v>338</v>
      </c>
      <c r="E227" t="s">
        <v>5</v>
      </c>
      <c r="F227" t="str">
        <f t="shared" si="64"/>
        <v>Indicate how long you plan to stay - From Date</v>
      </c>
      <c r="G227" t="s">
        <v>14</v>
      </c>
      <c r="H227" t="s">
        <v>15</v>
      </c>
      <c r="I227" t="s">
        <v>16</v>
      </c>
      <c r="J227" t="s">
        <v>212</v>
      </c>
      <c r="K227" t="s">
        <v>14</v>
      </c>
      <c r="M227" t="s">
        <v>14</v>
      </c>
      <c r="N227" t="s">
        <v>14</v>
      </c>
      <c r="O227">
        <v>2</v>
      </c>
    </row>
    <row r="228" spans="1:15">
      <c r="A228">
        <v>2</v>
      </c>
      <c r="B228">
        <f t="shared" si="66"/>
        <v>227</v>
      </c>
      <c r="C228" t="s">
        <v>334</v>
      </c>
      <c r="D228" t="s">
        <v>339</v>
      </c>
      <c r="E228" t="s">
        <v>5</v>
      </c>
      <c r="F228" t="str">
        <f t="shared" ref="F228:F230" si="67">D228</f>
        <v>Indicate how long you plan to stay - To Date</v>
      </c>
      <c r="G228" t="s">
        <v>14</v>
      </c>
      <c r="H228" t="s">
        <v>15</v>
      </c>
      <c r="I228" t="s">
        <v>16</v>
      </c>
      <c r="J228" t="s">
        <v>212</v>
      </c>
      <c r="K228" t="s">
        <v>14</v>
      </c>
      <c r="M228" t="s">
        <v>14</v>
      </c>
      <c r="N228" t="s">
        <v>14</v>
      </c>
      <c r="O228">
        <v>2</v>
      </c>
    </row>
    <row r="229" spans="1:15">
      <c r="A229">
        <v>2</v>
      </c>
      <c r="B229">
        <f t="shared" si="66"/>
        <v>228</v>
      </c>
      <c r="C229" t="s">
        <v>334</v>
      </c>
      <c r="D229" t="s">
        <v>340</v>
      </c>
      <c r="E229" t="s">
        <v>4</v>
      </c>
      <c r="F229" t="str">
        <f t="shared" si="67"/>
        <v>Funds available for my stay (CAD)</v>
      </c>
      <c r="G229" s="2"/>
      <c r="H229" t="s">
        <v>15</v>
      </c>
      <c r="I229" t="s">
        <v>16</v>
      </c>
      <c r="J229" t="s">
        <v>269</v>
      </c>
      <c r="K229" t="s">
        <v>14</v>
      </c>
      <c r="M229" t="s">
        <v>14</v>
      </c>
      <c r="N229" t="s">
        <v>14</v>
      </c>
      <c r="O229">
        <v>2</v>
      </c>
    </row>
    <row r="230" spans="1:15">
      <c r="A230">
        <v>2</v>
      </c>
      <c r="B230">
        <f t="shared" si="66"/>
        <v>229</v>
      </c>
      <c r="C230" t="s">
        <v>334</v>
      </c>
      <c r="D230" t="s">
        <v>343</v>
      </c>
      <c r="E230" t="s">
        <v>4</v>
      </c>
      <c r="F230" t="str">
        <f t="shared" si="67"/>
        <v>Name of the person 1 or institution 1 I will visit</v>
      </c>
      <c r="G230" s="2"/>
      <c r="H230" t="s">
        <v>15</v>
      </c>
      <c r="I230" t="s">
        <v>16</v>
      </c>
      <c r="J230" t="s">
        <v>14</v>
      </c>
      <c r="K230" t="s">
        <v>14</v>
      </c>
      <c r="M230" t="s">
        <v>14</v>
      </c>
      <c r="N230" t="s">
        <v>14</v>
      </c>
      <c r="O230">
        <v>2</v>
      </c>
    </row>
    <row r="231" spans="1:15">
      <c r="A231">
        <v>2</v>
      </c>
      <c r="B231">
        <f t="shared" si="66"/>
        <v>230</v>
      </c>
      <c r="C231" t="s">
        <v>334</v>
      </c>
      <c r="D231" t="s">
        <v>344</v>
      </c>
      <c r="E231" t="s">
        <v>4</v>
      </c>
      <c r="F231" t="str">
        <f t="shared" ref="F231" si="68">D231</f>
        <v>Relationship of the person 1</v>
      </c>
      <c r="G231" s="2"/>
      <c r="H231" t="s">
        <v>16</v>
      </c>
      <c r="I231" t="s">
        <v>16</v>
      </c>
      <c r="J231" t="s">
        <v>14</v>
      </c>
      <c r="K231" t="s">
        <v>14</v>
      </c>
      <c r="M231" t="s">
        <v>14</v>
      </c>
      <c r="N231" t="s">
        <v>14</v>
      </c>
      <c r="O231">
        <v>2</v>
      </c>
    </row>
    <row r="232" spans="1:15">
      <c r="A232">
        <v>2</v>
      </c>
      <c r="B232">
        <f t="shared" si="66"/>
        <v>231</v>
      </c>
      <c r="C232" t="s">
        <v>334</v>
      </c>
      <c r="D232" t="s">
        <v>345</v>
      </c>
      <c r="E232" t="s">
        <v>4</v>
      </c>
      <c r="F232" t="str">
        <f t="shared" ref="F232:F234" si="69">D232</f>
        <v>Address in Canada of the person 1 or institution 1 I will visit</v>
      </c>
      <c r="G232" s="2"/>
      <c r="H232" t="s">
        <v>15</v>
      </c>
      <c r="I232" t="s">
        <v>16</v>
      </c>
      <c r="J232" t="s">
        <v>14</v>
      </c>
      <c r="K232" t="s">
        <v>14</v>
      </c>
      <c r="M232" t="s">
        <v>14</v>
      </c>
      <c r="N232" t="s">
        <v>14</v>
      </c>
      <c r="O232">
        <v>2</v>
      </c>
    </row>
    <row r="233" spans="1:15">
      <c r="A233">
        <v>2</v>
      </c>
      <c r="B233">
        <f t="shared" ref="B233" si="70">B232+1</f>
        <v>232</v>
      </c>
      <c r="C233" t="s">
        <v>334</v>
      </c>
      <c r="D233" t="s">
        <v>346</v>
      </c>
      <c r="E233" t="s">
        <v>4</v>
      </c>
      <c r="F233" t="str">
        <f t="shared" si="69"/>
        <v>Name of the person 2 or institution 2 I will visit</v>
      </c>
      <c r="G233" s="2"/>
      <c r="H233" t="s">
        <v>16</v>
      </c>
      <c r="I233" t="s">
        <v>16</v>
      </c>
      <c r="J233" t="s">
        <v>14</v>
      </c>
      <c r="K233" t="s">
        <v>14</v>
      </c>
      <c r="M233" t="s">
        <v>14</v>
      </c>
      <c r="N233" t="s">
        <v>14</v>
      </c>
      <c r="O233">
        <v>2</v>
      </c>
    </row>
    <row r="234" spans="1:15">
      <c r="A234">
        <v>2</v>
      </c>
      <c r="B234">
        <f t="shared" ref="B234" si="71">B233+1</f>
        <v>233</v>
      </c>
      <c r="C234" t="s">
        <v>334</v>
      </c>
      <c r="D234" t="s">
        <v>347</v>
      </c>
      <c r="E234" t="s">
        <v>4</v>
      </c>
      <c r="F234" t="str">
        <f t="shared" si="69"/>
        <v>Relationship of the person 2</v>
      </c>
      <c r="G234" s="2"/>
      <c r="H234" t="s">
        <v>16</v>
      </c>
      <c r="I234" t="s">
        <v>16</v>
      </c>
      <c r="J234" t="s">
        <v>14</v>
      </c>
      <c r="K234" t="s">
        <v>14</v>
      </c>
      <c r="M234" t="s">
        <v>14</v>
      </c>
      <c r="N234" t="s">
        <v>14</v>
      </c>
      <c r="O234">
        <v>2</v>
      </c>
    </row>
    <row r="235" spans="1:15">
      <c r="A235">
        <v>2</v>
      </c>
      <c r="B235">
        <f t="shared" ref="B235:B305" si="72">B234+1</f>
        <v>234</v>
      </c>
      <c r="C235" t="s">
        <v>334</v>
      </c>
      <c r="D235" t="s">
        <v>348</v>
      </c>
      <c r="E235" t="s">
        <v>4</v>
      </c>
      <c r="F235" t="str">
        <f t="shared" ref="F235:F237" si="73">D235</f>
        <v>Address in Canada of the person 2 or institution 2 I will visit</v>
      </c>
      <c r="G235" s="2"/>
      <c r="H235" t="s">
        <v>16</v>
      </c>
      <c r="I235" t="s">
        <v>16</v>
      </c>
      <c r="J235" t="s">
        <v>14</v>
      </c>
      <c r="K235" t="s">
        <v>14</v>
      </c>
      <c r="M235" t="s">
        <v>14</v>
      </c>
      <c r="N235" t="s">
        <v>14</v>
      </c>
      <c r="O235">
        <v>2</v>
      </c>
    </row>
    <row r="236" spans="1:15">
      <c r="A236">
        <v>2</v>
      </c>
      <c r="B236">
        <f t="shared" si="72"/>
        <v>235</v>
      </c>
      <c r="C236" t="s">
        <v>349</v>
      </c>
      <c r="D236" t="s">
        <v>350</v>
      </c>
      <c r="E236" t="s">
        <v>2</v>
      </c>
      <c r="F236" t="str">
        <f t="shared" si="73"/>
        <v>Have you had any post secondary education (including university, or college or apprenticeship training)?</v>
      </c>
      <c r="G236" t="s">
        <v>14</v>
      </c>
      <c r="H236" t="s">
        <v>15</v>
      </c>
      <c r="I236" t="s">
        <v>16</v>
      </c>
      <c r="J236" t="s">
        <v>14</v>
      </c>
      <c r="K236" t="s">
        <v>14</v>
      </c>
      <c r="L236" t="s">
        <v>41</v>
      </c>
      <c r="M236" t="s">
        <v>14</v>
      </c>
      <c r="N236" t="s">
        <v>14</v>
      </c>
      <c r="O236">
        <v>2</v>
      </c>
    </row>
    <row r="237" spans="1:15">
      <c r="A237">
        <v>2</v>
      </c>
      <c r="B237">
        <f t="shared" si="72"/>
        <v>236</v>
      </c>
      <c r="C237" t="s">
        <v>349</v>
      </c>
      <c r="D237" t="s">
        <v>351</v>
      </c>
      <c r="E237" t="s">
        <v>5</v>
      </c>
      <c r="F237" t="str">
        <f t="shared" si="73"/>
        <v>Post secondary education - From</v>
      </c>
      <c r="G237" t="s">
        <v>14</v>
      </c>
      <c r="H237" t="s">
        <v>16</v>
      </c>
      <c r="I237" t="s">
        <v>15</v>
      </c>
      <c r="J237" t="s">
        <v>360</v>
      </c>
      <c r="K237" t="s">
        <v>14</v>
      </c>
      <c r="M237" t="str">
        <f t="shared" ref="M237:M242" si="74">"If answer of Field " &amp;$B$236 &amp; " is Yes"</f>
        <v>If answer of Field 235 is Yes</v>
      </c>
      <c r="N237" t="s">
        <v>14</v>
      </c>
      <c r="O237">
        <v>2</v>
      </c>
    </row>
    <row r="238" spans="1:15">
      <c r="A238">
        <v>2</v>
      </c>
      <c r="B238">
        <f t="shared" si="72"/>
        <v>237</v>
      </c>
      <c r="C238" t="s">
        <v>349</v>
      </c>
      <c r="D238" t="s">
        <v>352</v>
      </c>
      <c r="E238" t="s">
        <v>5</v>
      </c>
      <c r="F238" t="str">
        <f t="shared" ref="F238:F239" si="75">D238</f>
        <v>Post secondary education - To</v>
      </c>
      <c r="G238" t="s">
        <v>14</v>
      </c>
      <c r="H238" t="s">
        <v>16</v>
      </c>
      <c r="I238" t="s">
        <v>15</v>
      </c>
      <c r="J238" t="s">
        <v>360</v>
      </c>
      <c r="K238" t="s">
        <v>14</v>
      </c>
      <c r="M238" t="str">
        <f t="shared" si="74"/>
        <v>If answer of Field 235 is Yes</v>
      </c>
      <c r="N238" t="s">
        <v>14</v>
      </c>
      <c r="O238">
        <v>2</v>
      </c>
    </row>
    <row r="239" spans="1:15">
      <c r="A239">
        <v>2</v>
      </c>
      <c r="B239">
        <f t="shared" si="72"/>
        <v>238</v>
      </c>
      <c r="C239" t="s">
        <v>349</v>
      </c>
      <c r="D239" t="s">
        <v>353</v>
      </c>
      <c r="E239" t="s">
        <v>4</v>
      </c>
      <c r="F239" t="str">
        <f t="shared" si="75"/>
        <v>Post secondary education - Field of study</v>
      </c>
      <c r="G239" s="2"/>
      <c r="H239" t="s">
        <v>16</v>
      </c>
      <c r="I239" t="s">
        <v>15</v>
      </c>
      <c r="J239" t="s">
        <v>14</v>
      </c>
      <c r="K239" t="s">
        <v>14</v>
      </c>
      <c r="M239" t="str">
        <f t="shared" si="74"/>
        <v>If answer of Field 235 is Yes</v>
      </c>
      <c r="N239" t="s">
        <v>14</v>
      </c>
      <c r="O239">
        <v>2</v>
      </c>
    </row>
    <row r="240" spans="1:15">
      <c r="A240">
        <v>2</v>
      </c>
      <c r="B240">
        <f t="shared" si="72"/>
        <v>239</v>
      </c>
      <c r="C240" t="s">
        <v>349</v>
      </c>
      <c r="D240" t="s">
        <v>354</v>
      </c>
      <c r="E240" t="s">
        <v>4</v>
      </c>
      <c r="F240" t="str">
        <f t="shared" ref="F240" si="76">D240</f>
        <v>Post secondary education - School/Facility Name</v>
      </c>
      <c r="G240" s="2"/>
      <c r="H240" t="s">
        <v>16</v>
      </c>
      <c r="I240" t="s">
        <v>15</v>
      </c>
      <c r="J240" t="s">
        <v>14</v>
      </c>
      <c r="K240" t="s">
        <v>14</v>
      </c>
      <c r="M240" t="str">
        <f t="shared" si="74"/>
        <v>If answer of Field 235 is Yes</v>
      </c>
      <c r="N240" t="s">
        <v>14</v>
      </c>
      <c r="O240">
        <v>2</v>
      </c>
    </row>
    <row r="241" spans="1:16">
      <c r="A241">
        <v>2</v>
      </c>
      <c r="B241">
        <f t="shared" si="72"/>
        <v>240</v>
      </c>
      <c r="C241" t="s">
        <v>349</v>
      </c>
      <c r="D241" t="s">
        <v>355</v>
      </c>
      <c r="E241" t="s">
        <v>4</v>
      </c>
      <c r="F241" t="str">
        <f t="shared" ref="F241" si="77">D241</f>
        <v>Post secondary education - City/Town</v>
      </c>
      <c r="G241" s="2"/>
      <c r="H241" t="s">
        <v>16</v>
      </c>
      <c r="I241" t="s">
        <v>15</v>
      </c>
      <c r="J241" t="s">
        <v>14</v>
      </c>
      <c r="K241" t="s">
        <v>14</v>
      </c>
      <c r="M241" t="str">
        <f t="shared" si="74"/>
        <v>If answer of Field 235 is Yes</v>
      </c>
      <c r="N241" t="s">
        <v>14</v>
      </c>
      <c r="O241">
        <v>2</v>
      </c>
    </row>
    <row r="242" spans="1:16">
      <c r="A242">
        <v>2</v>
      </c>
      <c r="B242">
        <f t="shared" si="72"/>
        <v>241</v>
      </c>
      <c r="C242" t="s">
        <v>349</v>
      </c>
      <c r="D242" t="s">
        <v>356</v>
      </c>
      <c r="E242" t="s">
        <v>2</v>
      </c>
      <c r="F242" t="str">
        <f t="shared" ref="F242:F246" si="78">D242</f>
        <v>Post secondary education - Country</v>
      </c>
      <c r="G242" t="s">
        <v>14</v>
      </c>
      <c r="H242" t="s">
        <v>16</v>
      </c>
      <c r="I242" t="s">
        <v>15</v>
      </c>
      <c r="J242" t="s">
        <v>14</v>
      </c>
      <c r="K242" t="s">
        <v>14</v>
      </c>
      <c r="L242" t="s">
        <v>55</v>
      </c>
      <c r="M242" t="str">
        <f t="shared" si="74"/>
        <v>If answer of Field 235 is Yes</v>
      </c>
      <c r="N242" t="s">
        <v>14</v>
      </c>
      <c r="O242">
        <v>2</v>
      </c>
    </row>
    <row r="243" spans="1:16">
      <c r="A243">
        <v>2</v>
      </c>
      <c r="B243">
        <f t="shared" si="72"/>
        <v>242</v>
      </c>
      <c r="C243" t="s">
        <v>349</v>
      </c>
      <c r="D243" t="s">
        <v>357</v>
      </c>
      <c r="E243" t="s">
        <v>2</v>
      </c>
      <c r="F243" t="str">
        <f t="shared" si="78"/>
        <v>Post secondary education - Province/State</v>
      </c>
      <c r="G243" t="s">
        <v>14</v>
      </c>
      <c r="H243" t="s">
        <v>16</v>
      </c>
      <c r="I243" t="s">
        <v>44</v>
      </c>
      <c r="J243" t="s">
        <v>14</v>
      </c>
      <c r="K243" t="s">
        <v>14</v>
      </c>
      <c r="L243" s="10" t="s">
        <v>285</v>
      </c>
      <c r="M243" t="str">
        <f>"If answer of Field " &amp;B242 &amp; " is Unites States of America"</f>
        <v>If answer of Field 241 is Unites States of America</v>
      </c>
      <c r="N243" t="s">
        <v>14</v>
      </c>
      <c r="O243">
        <v>2</v>
      </c>
    </row>
    <row r="244" spans="1:16">
      <c r="A244">
        <v>2</v>
      </c>
      <c r="B244">
        <f t="shared" si="72"/>
        <v>243</v>
      </c>
      <c r="C244" t="s">
        <v>361</v>
      </c>
      <c r="D244" t="s">
        <v>363</v>
      </c>
      <c r="E244" t="s">
        <v>5</v>
      </c>
      <c r="F244" t="str">
        <f t="shared" si="78"/>
        <v>Employment 1 - From</v>
      </c>
      <c r="G244" t="s">
        <v>14</v>
      </c>
      <c r="H244" t="s">
        <v>15</v>
      </c>
      <c r="I244" t="s">
        <v>16</v>
      </c>
      <c r="J244" t="s">
        <v>360</v>
      </c>
      <c r="K244" t="s">
        <v>14</v>
      </c>
      <c r="M244" t="s">
        <v>14</v>
      </c>
      <c r="N244" t="s">
        <v>14</v>
      </c>
      <c r="O244">
        <v>2</v>
      </c>
      <c r="P244" s="11" t="s">
        <v>362</v>
      </c>
    </row>
    <row r="245" spans="1:16">
      <c r="A245">
        <v>2</v>
      </c>
      <c r="B245">
        <f t="shared" si="72"/>
        <v>244</v>
      </c>
      <c r="C245" t="s">
        <v>361</v>
      </c>
      <c r="D245" t="s">
        <v>364</v>
      </c>
      <c r="E245" t="s">
        <v>5</v>
      </c>
      <c r="F245" t="str">
        <f t="shared" si="78"/>
        <v>Employment 1 - To</v>
      </c>
      <c r="G245" t="s">
        <v>14</v>
      </c>
      <c r="H245" t="s">
        <v>15</v>
      </c>
      <c r="I245" t="s">
        <v>16</v>
      </c>
      <c r="J245" t="s">
        <v>360</v>
      </c>
      <c r="K245" t="s">
        <v>14</v>
      </c>
      <c r="M245" t="s">
        <v>14</v>
      </c>
      <c r="N245" t="s">
        <v>14</v>
      </c>
      <c r="O245">
        <v>2</v>
      </c>
    </row>
    <row r="246" spans="1:16">
      <c r="A246">
        <v>2</v>
      </c>
      <c r="B246">
        <f t="shared" si="72"/>
        <v>245</v>
      </c>
      <c r="C246" t="s">
        <v>361</v>
      </c>
      <c r="D246" t="s">
        <v>365</v>
      </c>
      <c r="E246" t="s">
        <v>4</v>
      </c>
      <c r="F246" t="str">
        <f t="shared" si="78"/>
        <v>Employment 1 - Current Activity/Occupation</v>
      </c>
      <c r="G246" s="2"/>
      <c r="H246" t="s">
        <v>15</v>
      </c>
      <c r="I246" t="s">
        <v>16</v>
      </c>
      <c r="J246" t="s">
        <v>14</v>
      </c>
      <c r="K246" t="s">
        <v>14</v>
      </c>
      <c r="M246" t="s">
        <v>14</v>
      </c>
      <c r="N246" t="s">
        <v>14</v>
      </c>
      <c r="O246">
        <v>2</v>
      </c>
    </row>
    <row r="247" spans="1:16">
      <c r="A247">
        <v>2</v>
      </c>
      <c r="B247">
        <f t="shared" si="72"/>
        <v>246</v>
      </c>
      <c r="C247" t="s">
        <v>361</v>
      </c>
      <c r="D247" t="s">
        <v>366</v>
      </c>
      <c r="E247" t="s">
        <v>4</v>
      </c>
      <c r="F247" t="str">
        <f t="shared" ref="F247" si="79">D247</f>
        <v>Employment 1 - Company/Employer/Facility Name</v>
      </c>
      <c r="G247" s="2"/>
      <c r="H247" t="s">
        <v>15</v>
      </c>
      <c r="I247" t="s">
        <v>16</v>
      </c>
      <c r="J247" t="s">
        <v>14</v>
      </c>
      <c r="K247" t="s">
        <v>14</v>
      </c>
      <c r="M247" t="s">
        <v>14</v>
      </c>
      <c r="N247" t="s">
        <v>14</v>
      </c>
      <c r="O247">
        <v>2</v>
      </c>
    </row>
    <row r="248" spans="1:16">
      <c r="A248">
        <v>2</v>
      </c>
      <c r="B248">
        <f t="shared" si="72"/>
        <v>247</v>
      </c>
      <c r="C248" t="s">
        <v>361</v>
      </c>
      <c r="D248" t="s">
        <v>367</v>
      </c>
      <c r="E248" t="s">
        <v>4</v>
      </c>
      <c r="F248" t="str">
        <f t="shared" ref="F248:F254" si="80">D248</f>
        <v>Employment 1 - City/Town</v>
      </c>
      <c r="G248" s="2"/>
      <c r="H248" t="s">
        <v>15</v>
      </c>
      <c r="I248" t="s">
        <v>16</v>
      </c>
      <c r="J248" t="s">
        <v>14</v>
      </c>
      <c r="K248" t="s">
        <v>14</v>
      </c>
      <c r="M248" t="s">
        <v>14</v>
      </c>
      <c r="N248" t="s">
        <v>14</v>
      </c>
      <c r="O248">
        <v>2</v>
      </c>
    </row>
    <row r="249" spans="1:16">
      <c r="A249">
        <v>2</v>
      </c>
      <c r="B249">
        <f t="shared" si="72"/>
        <v>248</v>
      </c>
      <c r="C249" t="s">
        <v>361</v>
      </c>
      <c r="D249" t="s">
        <v>368</v>
      </c>
      <c r="E249" t="s">
        <v>2</v>
      </c>
      <c r="F249" t="str">
        <f t="shared" si="80"/>
        <v>Employment 1 - Country</v>
      </c>
      <c r="G249" t="s">
        <v>14</v>
      </c>
      <c r="H249" t="s">
        <v>15</v>
      </c>
      <c r="I249" t="s">
        <v>16</v>
      </c>
      <c r="J249" t="s">
        <v>14</v>
      </c>
      <c r="K249" t="s">
        <v>14</v>
      </c>
      <c r="L249" t="s">
        <v>55</v>
      </c>
      <c r="M249" t="s">
        <v>14</v>
      </c>
      <c r="N249" t="s">
        <v>14</v>
      </c>
      <c r="O249">
        <v>2</v>
      </c>
    </row>
    <row r="250" spans="1:16">
      <c r="A250">
        <v>2</v>
      </c>
      <c r="B250">
        <f t="shared" si="72"/>
        <v>249</v>
      </c>
      <c r="C250" t="s">
        <v>361</v>
      </c>
      <c r="D250" t="s">
        <v>369</v>
      </c>
      <c r="E250" t="s">
        <v>2</v>
      </c>
      <c r="F250" t="str">
        <f t="shared" si="80"/>
        <v>Employment 1 - Province/State</v>
      </c>
      <c r="G250" t="s">
        <v>14</v>
      </c>
      <c r="H250" t="s">
        <v>16</v>
      </c>
      <c r="I250" t="s">
        <v>15</v>
      </c>
      <c r="J250" t="s">
        <v>14</v>
      </c>
      <c r="K250" t="s">
        <v>14</v>
      </c>
      <c r="L250" s="10" t="s">
        <v>285</v>
      </c>
      <c r="M250" t="str">
        <f>"If answer of Field " &amp;B249 &amp; " is Unites States of America"</f>
        <v>If answer of Field 248 is Unites States of America</v>
      </c>
      <c r="N250" t="s">
        <v>14</v>
      </c>
      <c r="O250">
        <v>2</v>
      </c>
    </row>
    <row r="251" spans="1:16">
      <c r="A251">
        <v>2</v>
      </c>
      <c r="B251">
        <f t="shared" si="72"/>
        <v>250</v>
      </c>
      <c r="C251" t="s">
        <v>361</v>
      </c>
      <c r="D251" t="s">
        <v>370</v>
      </c>
      <c r="E251" t="s">
        <v>5</v>
      </c>
      <c r="F251" t="str">
        <f t="shared" si="80"/>
        <v>Employment 2 - From</v>
      </c>
      <c r="G251" t="s">
        <v>14</v>
      </c>
      <c r="H251" t="s">
        <v>16</v>
      </c>
      <c r="I251" t="s">
        <v>16</v>
      </c>
      <c r="J251" t="s">
        <v>360</v>
      </c>
      <c r="K251" t="s">
        <v>14</v>
      </c>
      <c r="M251" t="s">
        <v>14</v>
      </c>
      <c r="N251" t="s">
        <v>14</v>
      </c>
      <c r="O251">
        <v>2</v>
      </c>
    </row>
    <row r="252" spans="1:16">
      <c r="A252">
        <v>2</v>
      </c>
      <c r="B252">
        <f t="shared" si="72"/>
        <v>251</v>
      </c>
      <c r="C252" t="s">
        <v>361</v>
      </c>
      <c r="D252" t="s">
        <v>371</v>
      </c>
      <c r="E252" t="s">
        <v>5</v>
      </c>
      <c r="F252" t="str">
        <f t="shared" si="80"/>
        <v>Employment 2 - To</v>
      </c>
      <c r="G252" t="s">
        <v>14</v>
      </c>
      <c r="H252" t="s">
        <v>16</v>
      </c>
      <c r="I252" t="s">
        <v>16</v>
      </c>
      <c r="J252" t="s">
        <v>360</v>
      </c>
      <c r="K252" t="s">
        <v>14</v>
      </c>
      <c r="M252" t="s">
        <v>14</v>
      </c>
      <c r="N252" t="s">
        <v>14</v>
      </c>
      <c r="O252">
        <v>2</v>
      </c>
    </row>
    <row r="253" spans="1:16">
      <c r="A253">
        <v>2</v>
      </c>
      <c r="B253">
        <f t="shared" si="72"/>
        <v>252</v>
      </c>
      <c r="C253" t="s">
        <v>361</v>
      </c>
      <c r="D253" t="s">
        <v>398</v>
      </c>
      <c r="E253" t="s">
        <v>4</v>
      </c>
      <c r="F253" t="str">
        <f t="shared" si="80"/>
        <v>Employment 2 - Previous Activity/Occupation</v>
      </c>
      <c r="G253" s="2"/>
      <c r="H253" t="s">
        <v>16</v>
      </c>
      <c r="I253" t="s">
        <v>16</v>
      </c>
      <c r="J253" t="s">
        <v>14</v>
      </c>
      <c r="K253" t="s">
        <v>14</v>
      </c>
      <c r="M253" t="s">
        <v>14</v>
      </c>
      <c r="N253" t="s">
        <v>14</v>
      </c>
      <c r="O253">
        <v>2</v>
      </c>
    </row>
    <row r="254" spans="1:16">
      <c r="A254">
        <v>2</v>
      </c>
      <c r="B254">
        <f t="shared" si="72"/>
        <v>253</v>
      </c>
      <c r="C254" t="s">
        <v>361</v>
      </c>
      <c r="D254" t="s">
        <v>372</v>
      </c>
      <c r="E254" t="s">
        <v>4</v>
      </c>
      <c r="F254" t="str">
        <f t="shared" si="80"/>
        <v>Employment 2 - Company/Employer/Facility Name</v>
      </c>
      <c r="G254" s="2"/>
      <c r="H254" t="s">
        <v>16</v>
      </c>
      <c r="I254" t="s">
        <v>16</v>
      </c>
      <c r="J254" t="s">
        <v>14</v>
      </c>
      <c r="K254" t="s">
        <v>14</v>
      </c>
      <c r="M254" t="s">
        <v>14</v>
      </c>
      <c r="N254" t="s">
        <v>14</v>
      </c>
      <c r="O254">
        <v>2</v>
      </c>
    </row>
    <row r="255" spans="1:16">
      <c r="A255">
        <v>2</v>
      </c>
      <c r="B255">
        <f t="shared" si="72"/>
        <v>254</v>
      </c>
      <c r="C255" t="s">
        <v>361</v>
      </c>
      <c r="D255" t="s">
        <v>373</v>
      </c>
      <c r="E255" t="s">
        <v>4</v>
      </c>
      <c r="F255" t="str">
        <f t="shared" ref="F255:F261" si="81">D255</f>
        <v>Employment 2 - City/Town</v>
      </c>
      <c r="G255" s="2"/>
      <c r="H255" t="s">
        <v>16</v>
      </c>
      <c r="I255" t="s">
        <v>16</v>
      </c>
      <c r="J255" t="s">
        <v>14</v>
      </c>
      <c r="K255" t="s">
        <v>14</v>
      </c>
      <c r="M255" t="s">
        <v>14</v>
      </c>
      <c r="N255" t="s">
        <v>14</v>
      </c>
      <c r="O255">
        <v>2</v>
      </c>
    </row>
    <row r="256" spans="1:16">
      <c r="A256">
        <v>2</v>
      </c>
      <c r="B256">
        <f t="shared" si="72"/>
        <v>255</v>
      </c>
      <c r="C256" t="s">
        <v>361</v>
      </c>
      <c r="D256" t="s">
        <v>374</v>
      </c>
      <c r="E256" t="s">
        <v>2</v>
      </c>
      <c r="F256" t="str">
        <f t="shared" si="81"/>
        <v>Employment 2 - Country</v>
      </c>
      <c r="G256" t="s">
        <v>14</v>
      </c>
      <c r="H256" t="s">
        <v>16</v>
      </c>
      <c r="I256" t="s">
        <v>16</v>
      </c>
      <c r="J256" t="s">
        <v>14</v>
      </c>
      <c r="K256" t="s">
        <v>14</v>
      </c>
      <c r="L256" t="s">
        <v>55</v>
      </c>
      <c r="M256" t="s">
        <v>14</v>
      </c>
      <c r="N256" t="s">
        <v>14</v>
      </c>
      <c r="O256">
        <v>2</v>
      </c>
    </row>
    <row r="257" spans="1:15">
      <c r="A257">
        <v>2</v>
      </c>
      <c r="B257">
        <f t="shared" si="72"/>
        <v>256</v>
      </c>
      <c r="C257" t="s">
        <v>361</v>
      </c>
      <c r="D257" t="s">
        <v>375</v>
      </c>
      <c r="E257" t="s">
        <v>2</v>
      </c>
      <c r="F257" t="str">
        <f t="shared" si="81"/>
        <v>Employment 2 - Province/State</v>
      </c>
      <c r="G257" t="s">
        <v>14</v>
      </c>
      <c r="H257" t="s">
        <v>16</v>
      </c>
      <c r="I257" t="s">
        <v>44</v>
      </c>
      <c r="J257" t="s">
        <v>14</v>
      </c>
      <c r="K257" t="s">
        <v>14</v>
      </c>
      <c r="L257" s="10" t="s">
        <v>285</v>
      </c>
      <c r="M257" t="str">
        <f>"If answer of Field " &amp;B256 &amp; " is Unites States of America"</f>
        <v>If answer of Field 255 is Unites States of America</v>
      </c>
      <c r="N257" t="s">
        <v>14</v>
      </c>
      <c r="O257">
        <v>2</v>
      </c>
    </row>
    <row r="258" spans="1:15">
      <c r="A258">
        <v>2</v>
      </c>
      <c r="B258">
        <f t="shared" si="72"/>
        <v>257</v>
      </c>
      <c r="C258" t="s">
        <v>361</v>
      </c>
      <c r="D258" t="s">
        <v>376</v>
      </c>
      <c r="E258" t="s">
        <v>5</v>
      </c>
      <c r="F258" t="str">
        <f t="shared" si="81"/>
        <v>Employment 3 - From</v>
      </c>
      <c r="G258" t="s">
        <v>14</v>
      </c>
      <c r="H258" t="s">
        <v>16</v>
      </c>
      <c r="I258" t="s">
        <v>16</v>
      </c>
      <c r="J258" t="s">
        <v>360</v>
      </c>
      <c r="K258" t="s">
        <v>14</v>
      </c>
      <c r="M258" t="s">
        <v>14</v>
      </c>
      <c r="N258" t="s">
        <v>14</v>
      </c>
      <c r="O258">
        <v>2</v>
      </c>
    </row>
    <row r="259" spans="1:15">
      <c r="A259">
        <v>2</v>
      </c>
      <c r="B259">
        <f t="shared" si="72"/>
        <v>258</v>
      </c>
      <c r="C259" t="s">
        <v>361</v>
      </c>
      <c r="D259" t="s">
        <v>377</v>
      </c>
      <c r="E259" t="s">
        <v>5</v>
      </c>
      <c r="F259" t="str">
        <f t="shared" si="81"/>
        <v>Employment 3 - To</v>
      </c>
      <c r="G259" t="s">
        <v>14</v>
      </c>
      <c r="H259" t="s">
        <v>16</v>
      </c>
      <c r="I259" t="s">
        <v>16</v>
      </c>
      <c r="J259" t="s">
        <v>360</v>
      </c>
      <c r="K259" t="s">
        <v>14</v>
      </c>
      <c r="M259" t="s">
        <v>14</v>
      </c>
      <c r="N259" t="s">
        <v>14</v>
      </c>
      <c r="O259">
        <v>2</v>
      </c>
    </row>
    <row r="260" spans="1:15">
      <c r="A260">
        <v>2</v>
      </c>
      <c r="B260">
        <f t="shared" si="72"/>
        <v>259</v>
      </c>
      <c r="C260" t="s">
        <v>361</v>
      </c>
      <c r="D260" t="s">
        <v>399</v>
      </c>
      <c r="E260" t="s">
        <v>4</v>
      </c>
      <c r="F260" t="str">
        <f t="shared" si="81"/>
        <v>Employment 3 - Previous Activity/Occupation</v>
      </c>
      <c r="G260" s="2"/>
      <c r="H260" t="s">
        <v>16</v>
      </c>
      <c r="I260" t="s">
        <v>16</v>
      </c>
      <c r="J260" t="s">
        <v>14</v>
      </c>
      <c r="K260" t="s">
        <v>14</v>
      </c>
      <c r="M260" t="s">
        <v>14</v>
      </c>
      <c r="N260" t="s">
        <v>14</v>
      </c>
      <c r="O260">
        <v>2</v>
      </c>
    </row>
    <row r="261" spans="1:15">
      <c r="A261">
        <v>2</v>
      </c>
      <c r="B261">
        <f t="shared" si="72"/>
        <v>260</v>
      </c>
      <c r="C261" t="s">
        <v>361</v>
      </c>
      <c r="D261" t="s">
        <v>378</v>
      </c>
      <c r="E261" t="s">
        <v>4</v>
      </c>
      <c r="F261" t="str">
        <f t="shared" si="81"/>
        <v>Employment 3 - Company/Employer/Facility Name</v>
      </c>
      <c r="G261" s="2"/>
      <c r="H261" t="s">
        <v>16</v>
      </c>
      <c r="I261" t="s">
        <v>16</v>
      </c>
      <c r="J261" t="s">
        <v>14</v>
      </c>
      <c r="K261" t="s">
        <v>14</v>
      </c>
      <c r="M261" t="s">
        <v>14</v>
      </c>
      <c r="N261" t="s">
        <v>14</v>
      </c>
      <c r="O261">
        <v>2</v>
      </c>
    </row>
    <row r="262" spans="1:15">
      <c r="A262">
        <v>2</v>
      </c>
      <c r="B262">
        <f t="shared" si="72"/>
        <v>261</v>
      </c>
      <c r="C262" t="s">
        <v>361</v>
      </c>
      <c r="D262" t="s">
        <v>379</v>
      </c>
      <c r="E262" t="s">
        <v>4</v>
      </c>
      <c r="F262" t="str">
        <f t="shared" ref="F262:F265" si="82">D262</f>
        <v>Employment 3 - City/Town</v>
      </c>
      <c r="G262" s="2"/>
      <c r="H262" t="s">
        <v>16</v>
      </c>
      <c r="I262" t="s">
        <v>16</v>
      </c>
      <c r="J262" t="s">
        <v>14</v>
      </c>
      <c r="K262" t="s">
        <v>14</v>
      </c>
      <c r="M262" t="s">
        <v>14</v>
      </c>
      <c r="N262" t="s">
        <v>14</v>
      </c>
      <c r="O262">
        <v>2</v>
      </c>
    </row>
    <row r="263" spans="1:15">
      <c r="A263">
        <v>2</v>
      </c>
      <c r="B263">
        <f t="shared" si="72"/>
        <v>262</v>
      </c>
      <c r="C263" t="s">
        <v>361</v>
      </c>
      <c r="D263" t="s">
        <v>380</v>
      </c>
      <c r="E263" t="s">
        <v>2</v>
      </c>
      <c r="F263" t="str">
        <f t="shared" si="82"/>
        <v>Employment 3 - Country</v>
      </c>
      <c r="G263" t="s">
        <v>14</v>
      </c>
      <c r="H263" t="s">
        <v>16</v>
      </c>
      <c r="I263" t="s">
        <v>16</v>
      </c>
      <c r="J263" t="s">
        <v>14</v>
      </c>
      <c r="K263" t="s">
        <v>14</v>
      </c>
      <c r="L263" t="s">
        <v>55</v>
      </c>
      <c r="M263" t="s">
        <v>14</v>
      </c>
      <c r="N263" t="s">
        <v>14</v>
      </c>
      <c r="O263">
        <v>2</v>
      </c>
    </row>
    <row r="264" spans="1:15">
      <c r="A264">
        <v>2</v>
      </c>
      <c r="B264">
        <f t="shared" si="72"/>
        <v>263</v>
      </c>
      <c r="C264" t="s">
        <v>361</v>
      </c>
      <c r="D264" t="s">
        <v>381</v>
      </c>
      <c r="E264" t="s">
        <v>2</v>
      </c>
      <c r="F264" t="str">
        <f t="shared" si="82"/>
        <v>Employment 3 - Province/State</v>
      </c>
      <c r="G264" t="s">
        <v>14</v>
      </c>
      <c r="H264" t="s">
        <v>16</v>
      </c>
      <c r="I264" t="s">
        <v>44</v>
      </c>
      <c r="J264" t="s">
        <v>14</v>
      </c>
      <c r="K264" t="s">
        <v>14</v>
      </c>
      <c r="L264" s="10" t="s">
        <v>285</v>
      </c>
      <c r="M264" t="str">
        <f>"If answer of Field " &amp;B263 &amp; " is Unites States of America"</f>
        <v>If answer of Field 262 is Unites States of America</v>
      </c>
      <c r="N264" t="s">
        <v>14</v>
      </c>
      <c r="O264">
        <v>2</v>
      </c>
    </row>
    <row r="265" spans="1:15">
      <c r="A265">
        <v>2</v>
      </c>
      <c r="B265">
        <f t="shared" si="72"/>
        <v>264</v>
      </c>
      <c r="C265" t="s">
        <v>130</v>
      </c>
      <c r="D265" t="s">
        <v>382</v>
      </c>
      <c r="E265" t="s">
        <v>2</v>
      </c>
      <c r="F265" t="str">
        <f t="shared" si="82"/>
        <v>Within the past two years, have you or familiy member ever had tuberculosis of the lungs or been in close contact with a person with tuberculosis?</v>
      </c>
      <c r="G265" t="s">
        <v>14</v>
      </c>
      <c r="H265" t="s">
        <v>15</v>
      </c>
      <c r="I265" t="s">
        <v>16</v>
      </c>
      <c r="J265" t="s">
        <v>14</v>
      </c>
      <c r="K265" t="s">
        <v>14</v>
      </c>
      <c r="L265" t="s">
        <v>41</v>
      </c>
      <c r="M265" t="s">
        <v>14</v>
      </c>
      <c r="N265" t="s">
        <v>14</v>
      </c>
      <c r="O265">
        <v>2</v>
      </c>
    </row>
    <row r="266" spans="1:15">
      <c r="A266">
        <v>2</v>
      </c>
      <c r="B266">
        <f t="shared" si="72"/>
        <v>265</v>
      </c>
      <c r="C266" t="s">
        <v>130</v>
      </c>
      <c r="D266" t="s">
        <v>383</v>
      </c>
      <c r="E266" t="s">
        <v>2</v>
      </c>
      <c r="F266" t="str">
        <f t="shared" ref="F266:F267" si="83">D266</f>
        <v>Do you have any physical or mental disorder that would require social and/or health services, other than medication, during a stay in Canada?</v>
      </c>
      <c r="G266" t="s">
        <v>14</v>
      </c>
      <c r="H266" t="s">
        <v>15</v>
      </c>
      <c r="I266" t="s">
        <v>16</v>
      </c>
      <c r="J266" t="s">
        <v>14</v>
      </c>
      <c r="K266" t="s">
        <v>14</v>
      </c>
      <c r="L266" t="s">
        <v>41</v>
      </c>
      <c r="M266" t="s">
        <v>14</v>
      </c>
      <c r="N266" t="s">
        <v>14</v>
      </c>
      <c r="O266">
        <v>2</v>
      </c>
    </row>
    <row r="267" spans="1:15">
      <c r="A267">
        <v>2</v>
      </c>
      <c r="B267">
        <f t="shared" si="72"/>
        <v>266</v>
      </c>
      <c r="C267" t="s">
        <v>130</v>
      </c>
      <c r="D267" t="s">
        <v>384</v>
      </c>
      <c r="E267" t="s">
        <v>4</v>
      </c>
      <c r="F267" t="str">
        <f t="shared" si="83"/>
        <v>Please provide the details and the name of the family member (if applicable)</v>
      </c>
      <c r="G267" s="2"/>
      <c r="H267" t="s">
        <v>16</v>
      </c>
      <c r="I267" t="s">
        <v>15</v>
      </c>
      <c r="J267" t="s">
        <v>14</v>
      </c>
      <c r="K267" t="s">
        <v>14</v>
      </c>
      <c r="M267" t="str">
        <f>"If answer of one of the Fields " &amp;B265 &amp; "-" &amp; B266 &amp; " is Yes"</f>
        <v>If answer of one of the Fields 264-265 is Yes</v>
      </c>
      <c r="N267" t="s">
        <v>14</v>
      </c>
      <c r="O267">
        <v>2</v>
      </c>
    </row>
    <row r="268" spans="1:15">
      <c r="A268">
        <v>2</v>
      </c>
      <c r="B268">
        <f t="shared" si="72"/>
        <v>267</v>
      </c>
      <c r="C268" t="s">
        <v>385</v>
      </c>
      <c r="D268" t="s">
        <v>386</v>
      </c>
      <c r="E268" t="s">
        <v>2</v>
      </c>
      <c r="F268" t="str">
        <f t="shared" ref="F268" si="84">D268</f>
        <v>Have you ever remained beyond the validity of your status, attended school without authorization or worked without authorization in Canada?</v>
      </c>
      <c r="G268" t="s">
        <v>14</v>
      </c>
      <c r="H268" t="s">
        <v>15</v>
      </c>
      <c r="I268" t="s">
        <v>16</v>
      </c>
      <c r="J268" t="s">
        <v>14</v>
      </c>
      <c r="K268" t="s">
        <v>14</v>
      </c>
      <c r="L268" t="s">
        <v>41</v>
      </c>
      <c r="M268" t="s">
        <v>14</v>
      </c>
      <c r="N268" t="s">
        <v>14</v>
      </c>
      <c r="O268">
        <v>2</v>
      </c>
    </row>
    <row r="269" spans="1:15">
      <c r="A269">
        <v>2</v>
      </c>
      <c r="B269">
        <f t="shared" si="72"/>
        <v>268</v>
      </c>
      <c r="C269" t="s">
        <v>385</v>
      </c>
      <c r="D269" t="s">
        <v>387</v>
      </c>
      <c r="E269" t="s">
        <v>2</v>
      </c>
      <c r="F269" t="str">
        <f t="shared" ref="F269" si="85">D269</f>
        <v>Have you been refused a visa or permit, denied entry or ordered to leave Canada or any other country?</v>
      </c>
      <c r="G269" t="s">
        <v>14</v>
      </c>
      <c r="H269" t="s">
        <v>15</v>
      </c>
      <c r="I269" t="s">
        <v>16</v>
      </c>
      <c r="J269" t="s">
        <v>14</v>
      </c>
      <c r="K269" t="s">
        <v>14</v>
      </c>
      <c r="L269" t="s">
        <v>41</v>
      </c>
      <c r="M269" t="s">
        <v>14</v>
      </c>
      <c r="N269" t="s">
        <v>14</v>
      </c>
      <c r="O269">
        <v>2</v>
      </c>
    </row>
    <row r="270" spans="1:15">
      <c r="A270">
        <v>2</v>
      </c>
      <c r="B270">
        <f t="shared" si="72"/>
        <v>269</v>
      </c>
      <c r="C270" t="s">
        <v>385</v>
      </c>
      <c r="D270" t="s">
        <v>388</v>
      </c>
      <c r="E270" t="s">
        <v>2</v>
      </c>
      <c r="F270" t="str">
        <f t="shared" ref="F270:F271" si="86">D270</f>
        <v>Have you previously applied to enter or remain in Canada?</v>
      </c>
      <c r="G270" t="s">
        <v>14</v>
      </c>
      <c r="H270" t="s">
        <v>15</v>
      </c>
      <c r="I270" t="s">
        <v>16</v>
      </c>
      <c r="J270" t="s">
        <v>14</v>
      </c>
      <c r="K270" t="s">
        <v>14</v>
      </c>
      <c r="L270" t="s">
        <v>41</v>
      </c>
      <c r="M270" t="s">
        <v>14</v>
      </c>
      <c r="N270" t="s">
        <v>14</v>
      </c>
      <c r="O270">
        <v>2</v>
      </c>
    </row>
    <row r="271" spans="1:15">
      <c r="A271">
        <v>2</v>
      </c>
      <c r="B271">
        <f t="shared" si="72"/>
        <v>270</v>
      </c>
      <c r="C271" t="s">
        <v>385</v>
      </c>
      <c r="D271" t="s">
        <v>389</v>
      </c>
      <c r="E271" t="s">
        <v>4</v>
      </c>
      <c r="F271" t="str">
        <f t="shared" si="86"/>
        <v>Please provide the details of the stay beyond validity/denial of visa permit/previously applied visa to enter or stay in Canada</v>
      </c>
      <c r="G271" s="2"/>
      <c r="H271" t="s">
        <v>16</v>
      </c>
      <c r="I271" t="s">
        <v>15</v>
      </c>
      <c r="J271" t="s">
        <v>14</v>
      </c>
      <c r="K271" t="s">
        <v>14</v>
      </c>
      <c r="M271" t="str">
        <f>"If answer of one of the Fields " &amp;B268 &amp; "-" &amp; B270 &amp; " is Yes"</f>
        <v>If answer of one of the Fields 267-269 is Yes</v>
      </c>
      <c r="N271" t="s">
        <v>14</v>
      </c>
      <c r="O271">
        <v>2</v>
      </c>
    </row>
    <row r="272" spans="1:15">
      <c r="A272">
        <v>2</v>
      </c>
      <c r="B272">
        <f t="shared" si="72"/>
        <v>271</v>
      </c>
      <c r="C272" t="s">
        <v>385</v>
      </c>
      <c r="D272" t="s">
        <v>390</v>
      </c>
      <c r="E272" t="s">
        <v>2</v>
      </c>
      <c r="F272" t="str">
        <f t="shared" ref="F272:F275" si="87">D272</f>
        <v>Have you ever committed, been arrested for, been charged with or convicted of any criminal offence in any country?</v>
      </c>
      <c r="G272" t="s">
        <v>14</v>
      </c>
      <c r="H272" t="s">
        <v>15</v>
      </c>
      <c r="I272" t="s">
        <v>16</v>
      </c>
      <c r="J272" t="s">
        <v>14</v>
      </c>
      <c r="K272" t="s">
        <v>14</v>
      </c>
      <c r="L272" t="s">
        <v>41</v>
      </c>
      <c r="M272" t="s">
        <v>14</v>
      </c>
      <c r="N272" t="s">
        <v>14</v>
      </c>
      <c r="O272">
        <v>2</v>
      </c>
    </row>
    <row r="273" spans="1:15">
      <c r="A273">
        <v>2</v>
      </c>
      <c r="B273">
        <f t="shared" si="72"/>
        <v>272</v>
      </c>
      <c r="C273" t="s">
        <v>385</v>
      </c>
      <c r="D273" t="s">
        <v>391</v>
      </c>
      <c r="E273" t="s">
        <v>4</v>
      </c>
      <c r="F273" t="str">
        <f t="shared" si="87"/>
        <v>Please provide the details of any criminal offences (if applicable)</v>
      </c>
      <c r="G273" s="2"/>
      <c r="H273" t="s">
        <v>16</v>
      </c>
      <c r="I273" t="s">
        <v>15</v>
      </c>
      <c r="J273" t="s">
        <v>14</v>
      </c>
      <c r="K273" t="s">
        <v>14</v>
      </c>
      <c r="M273" t="str">
        <f>"If answer of Field " &amp; B272 &amp; " is Yes"</f>
        <v>If answer of Field 271 is Yes</v>
      </c>
      <c r="N273" t="s">
        <v>14</v>
      </c>
      <c r="O273">
        <v>2</v>
      </c>
    </row>
    <row r="274" spans="1:15">
      <c r="A274">
        <v>2</v>
      </c>
      <c r="B274">
        <f t="shared" si="72"/>
        <v>273</v>
      </c>
      <c r="C274" t="s">
        <v>385</v>
      </c>
      <c r="D274" t="s">
        <v>400</v>
      </c>
      <c r="E274" t="s">
        <v>4</v>
      </c>
      <c r="F274" t="str">
        <f t="shared" si="87"/>
        <v>Please provide the dates of services and countries where you served.</v>
      </c>
      <c r="G274" s="2"/>
      <c r="H274" t="s">
        <v>16</v>
      </c>
      <c r="I274" t="s">
        <v>15</v>
      </c>
      <c r="J274" t="s">
        <v>14</v>
      </c>
      <c r="K274" t="s">
        <v>14</v>
      </c>
      <c r="M274" t="str">
        <f>"If answer of Field " &amp; B107 &amp; " is Yes"</f>
        <v>If answer of Field 106 is Yes</v>
      </c>
      <c r="N274" t="s">
        <v>14</v>
      </c>
      <c r="O274">
        <v>2</v>
      </c>
    </row>
    <row r="275" spans="1:15">
      <c r="A275">
        <v>2</v>
      </c>
      <c r="B275">
        <f t="shared" si="72"/>
        <v>274</v>
      </c>
      <c r="C275" t="s">
        <v>385</v>
      </c>
      <c r="D275" t="s">
        <v>401</v>
      </c>
      <c r="E275" t="s">
        <v>2</v>
      </c>
      <c r="F275" t="str">
        <f t="shared" ref="F275" si="88">D275</f>
        <v>Are you, or have you ever been a member or associated with any political party, or other group or organization which has engaged in or advocated violence as a means to achieving a political or religious objective, or which has been associated with criminal activity at any time?</v>
      </c>
      <c r="G275" t="s">
        <v>14</v>
      </c>
      <c r="H275" t="s">
        <v>15</v>
      </c>
      <c r="I275" t="s">
        <v>16</v>
      </c>
      <c r="J275" t="s">
        <v>14</v>
      </c>
      <c r="K275" t="s">
        <v>14</v>
      </c>
      <c r="L275" t="s">
        <v>41</v>
      </c>
      <c r="M275" t="s">
        <v>14</v>
      </c>
      <c r="N275" t="s">
        <v>14</v>
      </c>
      <c r="O275">
        <v>2</v>
      </c>
    </row>
    <row r="276" spans="1:15">
      <c r="A276">
        <v>2</v>
      </c>
      <c r="B276">
        <f t="shared" si="72"/>
        <v>275</v>
      </c>
      <c r="C276" t="s">
        <v>385</v>
      </c>
      <c r="D276" t="s">
        <v>402</v>
      </c>
      <c r="E276" t="s">
        <v>2</v>
      </c>
      <c r="F276" t="str">
        <f t="shared" ref="F276" si="89">D276</f>
        <v>Have you ever witnessed or participated in the ill treatment of prisoners or civilians, looting or desecration of religious buildings?</v>
      </c>
      <c r="G276" t="s">
        <v>14</v>
      </c>
      <c r="H276" t="s">
        <v>15</v>
      </c>
      <c r="I276" t="s">
        <v>16</v>
      </c>
      <c r="J276" t="s">
        <v>14</v>
      </c>
      <c r="K276" t="s">
        <v>14</v>
      </c>
      <c r="L276" t="s">
        <v>41</v>
      </c>
      <c r="M276" t="s">
        <v>14</v>
      </c>
      <c r="N276" t="s">
        <v>14</v>
      </c>
      <c r="O276">
        <v>2</v>
      </c>
    </row>
    <row r="277" spans="1:15">
      <c r="A277">
        <v>2</v>
      </c>
      <c r="B277">
        <f t="shared" si="72"/>
        <v>276</v>
      </c>
      <c r="C277" t="s">
        <v>404</v>
      </c>
      <c r="D277" t="s">
        <v>403</v>
      </c>
      <c r="E277" t="s">
        <v>2</v>
      </c>
      <c r="F277" t="str">
        <f t="shared" ref="F277" si="90">D277</f>
        <v>Do you consent to be contacted by CIC, or an organization by CIC's request, in the future?</v>
      </c>
      <c r="G277" t="s">
        <v>14</v>
      </c>
      <c r="H277" t="s">
        <v>15</v>
      </c>
      <c r="I277" t="s">
        <v>16</v>
      </c>
      <c r="J277" t="s">
        <v>14</v>
      </c>
      <c r="K277" t="s">
        <v>14</v>
      </c>
      <c r="L277" t="s">
        <v>41</v>
      </c>
      <c r="M277" t="s">
        <v>14</v>
      </c>
      <c r="N277" t="s">
        <v>14</v>
      </c>
      <c r="O277">
        <v>2</v>
      </c>
    </row>
    <row r="278" spans="1:15">
      <c r="A278">
        <v>2</v>
      </c>
      <c r="B278">
        <f t="shared" si="72"/>
        <v>277</v>
      </c>
      <c r="C278" t="s">
        <v>404</v>
      </c>
      <c r="D278" t="s">
        <v>405</v>
      </c>
      <c r="E278" t="s">
        <v>5</v>
      </c>
      <c r="F278" t="str">
        <f t="shared" ref="F278:F282" si="91">D278</f>
        <v>C1 Certificate issue date</v>
      </c>
      <c r="G278" t="s">
        <v>14</v>
      </c>
      <c r="H278" t="s">
        <v>15</v>
      </c>
      <c r="I278" t="s">
        <v>16</v>
      </c>
      <c r="J278" t="s">
        <v>212</v>
      </c>
      <c r="K278" t="s">
        <v>14</v>
      </c>
      <c r="L278" t="s">
        <v>41</v>
      </c>
      <c r="M278" t="s">
        <v>14</v>
      </c>
      <c r="N278" t="s">
        <v>14</v>
      </c>
      <c r="O278">
        <v>2</v>
      </c>
    </row>
    <row r="279" spans="1:15">
      <c r="A279">
        <v>1</v>
      </c>
      <c r="B279">
        <f t="shared" si="72"/>
        <v>278</v>
      </c>
      <c r="C279" t="s">
        <v>409</v>
      </c>
      <c r="D279" t="s">
        <v>410</v>
      </c>
      <c r="E279" t="s">
        <v>4</v>
      </c>
      <c r="F279" t="str">
        <f t="shared" si="91"/>
        <v>Visa subclass</v>
      </c>
      <c r="G279" s="2"/>
      <c r="H279" t="s">
        <v>15</v>
      </c>
      <c r="I279" t="s">
        <v>16</v>
      </c>
      <c r="J279" t="s">
        <v>14</v>
      </c>
      <c r="K279" t="s">
        <v>14</v>
      </c>
      <c r="M279" t="s">
        <v>14</v>
      </c>
      <c r="N279" t="s">
        <v>14</v>
      </c>
      <c r="O279">
        <v>1</v>
      </c>
    </row>
    <row r="280" spans="1:15">
      <c r="A280">
        <v>1</v>
      </c>
      <c r="B280">
        <f t="shared" si="72"/>
        <v>279</v>
      </c>
      <c r="C280" t="s">
        <v>409</v>
      </c>
      <c r="D280" t="s">
        <v>411</v>
      </c>
      <c r="E280" t="s">
        <v>4</v>
      </c>
      <c r="F280" t="str">
        <f t="shared" si="91"/>
        <v>Base Application Charge (AUD)</v>
      </c>
      <c r="G280" s="2"/>
      <c r="H280" t="s">
        <v>15</v>
      </c>
      <c r="I280" t="s">
        <v>16</v>
      </c>
      <c r="J280" t="s">
        <v>269</v>
      </c>
      <c r="K280" t="s">
        <v>14</v>
      </c>
      <c r="M280" t="s">
        <v>14</v>
      </c>
      <c r="N280" t="s">
        <v>14</v>
      </c>
      <c r="O280">
        <v>1</v>
      </c>
    </row>
    <row r="281" spans="1:15">
      <c r="A281">
        <v>1</v>
      </c>
      <c r="B281">
        <f t="shared" si="72"/>
        <v>280</v>
      </c>
      <c r="C281" t="s">
        <v>409</v>
      </c>
      <c r="D281" t="s">
        <v>412</v>
      </c>
      <c r="E281" t="s">
        <v>4</v>
      </c>
      <c r="F281" t="str">
        <f t="shared" si="91"/>
        <v>Non-internet Application Charge (if applicable)(AUD)</v>
      </c>
      <c r="G281" s="2"/>
      <c r="H281" t="s">
        <v>15</v>
      </c>
      <c r="I281" t="s">
        <v>16</v>
      </c>
      <c r="J281" t="s">
        <v>269</v>
      </c>
      <c r="K281" t="s">
        <v>14</v>
      </c>
      <c r="M281" t="s">
        <v>14</v>
      </c>
      <c r="N281" t="s">
        <v>14</v>
      </c>
      <c r="O281">
        <v>1</v>
      </c>
    </row>
    <row r="282" spans="1:15">
      <c r="A282">
        <v>1</v>
      </c>
      <c r="B282">
        <f t="shared" si="72"/>
        <v>281</v>
      </c>
      <c r="C282" t="s">
        <v>409</v>
      </c>
      <c r="D282" t="s">
        <v>413</v>
      </c>
      <c r="E282" t="s">
        <v>4</v>
      </c>
      <c r="F282" t="str">
        <f t="shared" ref="F282" si="92">D282</f>
        <v>Additional Applicant Charge aged 18 years or over at the time your application is lodged (AUD)</v>
      </c>
      <c r="G282" s="2"/>
      <c r="H282" t="s">
        <v>15</v>
      </c>
      <c r="I282" t="s">
        <v>16</v>
      </c>
      <c r="J282" t="s">
        <v>269</v>
      </c>
      <c r="K282" t="s">
        <v>14</v>
      </c>
      <c r="M282" t="s">
        <v>14</v>
      </c>
      <c r="N282" t="s">
        <v>14</v>
      </c>
      <c r="O282">
        <v>1</v>
      </c>
    </row>
    <row r="283" spans="1:15">
      <c r="A283">
        <v>1</v>
      </c>
      <c r="B283">
        <f t="shared" si="72"/>
        <v>282</v>
      </c>
      <c r="C283" t="s">
        <v>409</v>
      </c>
      <c r="D283" t="s">
        <v>414</v>
      </c>
      <c r="E283" t="s">
        <v>4</v>
      </c>
      <c r="F283" t="str">
        <f t="shared" ref="F283:F284" si="93">D283</f>
        <v>Number of additional applicants aged 18 years or over</v>
      </c>
      <c r="G283" s="2"/>
      <c r="H283" t="s">
        <v>15</v>
      </c>
      <c r="I283" t="s">
        <v>16</v>
      </c>
      <c r="J283" t="s">
        <v>269</v>
      </c>
      <c r="K283" t="s">
        <v>14</v>
      </c>
      <c r="M283" t="s">
        <v>14</v>
      </c>
      <c r="N283" t="s">
        <v>14</v>
      </c>
      <c r="O283">
        <v>1</v>
      </c>
    </row>
    <row r="284" spans="1:15">
      <c r="A284">
        <v>1</v>
      </c>
      <c r="B284">
        <f t="shared" si="72"/>
        <v>283</v>
      </c>
      <c r="C284" t="s">
        <v>409</v>
      </c>
      <c r="D284" t="s">
        <v>418</v>
      </c>
      <c r="E284" t="s">
        <v>4</v>
      </c>
      <c r="F284" t="str">
        <f t="shared" ref="F284:F286" si="94">D284</f>
        <v>Total Additional Applicant Charge aged 18 years or over at the time your application is lodged (AUD)</v>
      </c>
      <c r="G284" t="s">
        <v>415</v>
      </c>
      <c r="H284" t="s">
        <v>16</v>
      </c>
      <c r="I284" t="s">
        <v>15</v>
      </c>
      <c r="J284" t="s">
        <v>269</v>
      </c>
      <c r="K284" t="s">
        <v>14</v>
      </c>
      <c r="M284" t="str">
        <f>"Multiplication of Fields " &amp; B282 &amp; " &amp; " &amp; B283</f>
        <v>Multiplication of Fields 281 &amp; 282</v>
      </c>
      <c r="N284" t="s">
        <v>14</v>
      </c>
      <c r="O284">
        <v>1</v>
      </c>
    </row>
    <row r="285" spans="1:15">
      <c r="A285">
        <v>1</v>
      </c>
      <c r="B285">
        <f t="shared" si="72"/>
        <v>284</v>
      </c>
      <c r="C285" t="s">
        <v>409</v>
      </c>
      <c r="D285" t="s">
        <v>416</v>
      </c>
      <c r="E285" t="s">
        <v>4</v>
      </c>
      <c r="F285" t="str">
        <f t="shared" si="94"/>
        <v>Additional Applicant Charge under 18 years of age at the time your application is lodged (AUD)</v>
      </c>
      <c r="G285" s="2"/>
      <c r="H285" t="s">
        <v>15</v>
      </c>
      <c r="I285" t="s">
        <v>16</v>
      </c>
      <c r="J285" t="s">
        <v>269</v>
      </c>
      <c r="K285" t="s">
        <v>14</v>
      </c>
      <c r="M285" t="s">
        <v>14</v>
      </c>
      <c r="N285" t="s">
        <v>14</v>
      </c>
      <c r="O285">
        <v>1</v>
      </c>
    </row>
    <row r="286" spans="1:15">
      <c r="A286">
        <v>1</v>
      </c>
      <c r="B286">
        <f t="shared" si="72"/>
        <v>285</v>
      </c>
      <c r="C286" t="s">
        <v>409</v>
      </c>
      <c r="D286" t="s">
        <v>417</v>
      </c>
      <c r="E286" t="s">
        <v>4</v>
      </c>
      <c r="F286" t="str">
        <f t="shared" si="94"/>
        <v>Number of additional applicants under 18 years of age</v>
      </c>
      <c r="G286" s="2"/>
      <c r="H286" t="s">
        <v>15</v>
      </c>
      <c r="I286" t="s">
        <v>16</v>
      </c>
      <c r="J286" t="s">
        <v>269</v>
      </c>
      <c r="K286" t="s">
        <v>14</v>
      </c>
      <c r="M286" t="s">
        <v>14</v>
      </c>
      <c r="N286" t="s">
        <v>14</v>
      </c>
      <c r="O286">
        <v>1</v>
      </c>
    </row>
    <row r="287" spans="1:15">
      <c r="A287">
        <v>1</v>
      </c>
      <c r="B287">
        <f t="shared" si="72"/>
        <v>286</v>
      </c>
      <c r="C287" t="s">
        <v>409</v>
      </c>
      <c r="D287" t="s">
        <v>419</v>
      </c>
      <c r="E287" t="s">
        <v>4</v>
      </c>
      <c r="F287" t="str">
        <f t="shared" ref="F287:F289" si="95">D287</f>
        <v>Total Additional Applicant Charge under 18 years of age at the time your application is lodged (AUD)</v>
      </c>
      <c r="G287" t="s">
        <v>415</v>
      </c>
      <c r="H287" t="s">
        <v>16</v>
      </c>
      <c r="I287" t="s">
        <v>15</v>
      </c>
      <c r="J287" t="s">
        <v>269</v>
      </c>
      <c r="K287" t="s">
        <v>14</v>
      </c>
      <c r="M287" t="str">
        <f>"Multiplication of Fields " &amp; B285 &amp; " &amp; " &amp; B286</f>
        <v>Multiplication of Fields 284 &amp; 285</v>
      </c>
      <c r="N287" t="s">
        <v>14</v>
      </c>
      <c r="O287">
        <v>1</v>
      </c>
    </row>
    <row r="288" spans="1:15">
      <c r="A288">
        <v>1</v>
      </c>
      <c r="B288">
        <f t="shared" si="72"/>
        <v>287</v>
      </c>
      <c r="C288" t="s">
        <v>409</v>
      </c>
      <c r="D288" t="s">
        <v>420</v>
      </c>
      <c r="E288" t="s">
        <v>4</v>
      </c>
      <c r="F288" t="str">
        <f t="shared" si="95"/>
        <v>Subsequent Temporary Application Charge (if applicable) (AUD)</v>
      </c>
      <c r="G288" s="2"/>
      <c r="H288" t="s">
        <v>15</v>
      </c>
      <c r="I288" t="s">
        <v>16</v>
      </c>
      <c r="J288" t="s">
        <v>269</v>
      </c>
      <c r="K288" t="s">
        <v>14</v>
      </c>
      <c r="M288" t="s">
        <v>14</v>
      </c>
      <c r="N288" t="s">
        <v>14</v>
      </c>
      <c r="O288">
        <v>1</v>
      </c>
    </row>
    <row r="289" spans="1:16">
      <c r="A289">
        <v>1</v>
      </c>
      <c r="B289">
        <f t="shared" si="72"/>
        <v>288</v>
      </c>
      <c r="C289" t="s">
        <v>409</v>
      </c>
      <c r="D289" t="s">
        <v>421</v>
      </c>
      <c r="E289" t="s">
        <v>4</v>
      </c>
      <c r="F289" t="str">
        <f t="shared" si="95"/>
        <v>Number of applicants</v>
      </c>
      <c r="G289" s="2"/>
      <c r="H289" t="s">
        <v>15</v>
      </c>
      <c r="I289" t="s">
        <v>16</v>
      </c>
      <c r="J289" t="s">
        <v>269</v>
      </c>
      <c r="K289" t="s">
        <v>14</v>
      </c>
      <c r="M289" t="s">
        <v>14</v>
      </c>
      <c r="N289" t="s">
        <v>14</v>
      </c>
      <c r="O289">
        <v>1</v>
      </c>
    </row>
    <row r="290" spans="1:16">
      <c r="A290">
        <v>1</v>
      </c>
      <c r="B290">
        <f t="shared" si="72"/>
        <v>289</v>
      </c>
      <c r="C290" t="s">
        <v>409</v>
      </c>
      <c r="D290" t="s">
        <v>422</v>
      </c>
      <c r="E290" t="s">
        <v>4</v>
      </c>
      <c r="F290" t="str">
        <f t="shared" ref="F290:F291" si="96">D290</f>
        <v>Total Subsequent Temporary Application Charge (if applicable) (AUD)</v>
      </c>
      <c r="G290" t="s">
        <v>415</v>
      </c>
      <c r="H290" t="s">
        <v>16</v>
      </c>
      <c r="I290" t="s">
        <v>15</v>
      </c>
      <c r="J290" t="s">
        <v>269</v>
      </c>
      <c r="K290" t="s">
        <v>14</v>
      </c>
      <c r="M290" t="str">
        <f>"Multiplication of Fields " &amp; B288 &amp; " &amp; " &amp; B289</f>
        <v>Multiplication of Fields 287 &amp; 288</v>
      </c>
      <c r="N290" t="s">
        <v>14</v>
      </c>
      <c r="O290">
        <v>1</v>
      </c>
    </row>
    <row r="291" spans="1:16">
      <c r="A291">
        <v>1</v>
      </c>
      <c r="B291">
        <f t="shared" si="72"/>
        <v>290</v>
      </c>
      <c r="C291" t="s">
        <v>409</v>
      </c>
      <c r="D291" t="s">
        <v>423</v>
      </c>
      <c r="E291" t="s">
        <v>4</v>
      </c>
      <c r="F291" t="str">
        <f t="shared" ref="F291:F296" si="97">D291</f>
        <v>Total Amount</v>
      </c>
      <c r="G291" t="s">
        <v>415</v>
      </c>
      <c r="H291" t="s">
        <v>16</v>
      </c>
      <c r="I291" t="s">
        <v>15</v>
      </c>
      <c r="J291" t="s">
        <v>269</v>
      </c>
      <c r="K291" t="s">
        <v>14</v>
      </c>
      <c r="M291" t="str">
        <f>"Addition of Fields " &amp; B280 &amp; ", " &amp; B281 &amp; ", " &amp; B284 &amp; ", " &amp; B287 &amp; ", " &amp; B290</f>
        <v>Addition of Fields 279, 280, 283, 286, 289</v>
      </c>
      <c r="N291" t="s">
        <v>14</v>
      </c>
      <c r="O291">
        <v>1</v>
      </c>
    </row>
    <row r="292" spans="1:16">
      <c r="A292">
        <v>1</v>
      </c>
      <c r="B292">
        <f t="shared" si="72"/>
        <v>291</v>
      </c>
      <c r="C292" t="s">
        <v>409</v>
      </c>
      <c r="D292" t="s">
        <v>424</v>
      </c>
      <c r="E292" t="s">
        <v>2</v>
      </c>
      <c r="F292" t="str">
        <f t="shared" si="97"/>
        <v>How will you pay your application charge?</v>
      </c>
      <c r="G292" t="s">
        <v>14</v>
      </c>
      <c r="H292" t="s">
        <v>15</v>
      </c>
      <c r="I292" t="s">
        <v>16</v>
      </c>
      <c r="J292" t="s">
        <v>14</v>
      </c>
      <c r="K292" t="s">
        <v>14</v>
      </c>
      <c r="L292" t="s">
        <v>425</v>
      </c>
      <c r="M292" t="s">
        <v>14</v>
      </c>
      <c r="N292" t="s">
        <v>14</v>
      </c>
      <c r="O292">
        <v>1</v>
      </c>
    </row>
    <row r="293" spans="1:16">
      <c r="A293">
        <v>1</v>
      </c>
      <c r="B293">
        <f t="shared" si="72"/>
        <v>292</v>
      </c>
      <c r="C293" t="s">
        <v>409</v>
      </c>
      <c r="D293" t="s">
        <v>426</v>
      </c>
      <c r="E293" t="s">
        <v>2</v>
      </c>
      <c r="F293" t="str">
        <f t="shared" si="97"/>
        <v>Payment By</v>
      </c>
      <c r="G293" t="s">
        <v>14</v>
      </c>
      <c r="H293" t="s">
        <v>16</v>
      </c>
      <c r="I293" t="s">
        <v>15</v>
      </c>
      <c r="J293" t="s">
        <v>14</v>
      </c>
      <c r="K293" t="s">
        <v>14</v>
      </c>
      <c r="L293" t="s">
        <v>427</v>
      </c>
      <c r="M293" t="str">
        <f>"If answer of Field " &amp; $B$292 &amp; " is Credit Card"</f>
        <v>If answer of Field 291 is Credit Card</v>
      </c>
      <c r="N293" t="s">
        <v>14</v>
      </c>
      <c r="O293">
        <v>1</v>
      </c>
    </row>
    <row r="294" spans="1:16">
      <c r="A294">
        <v>1</v>
      </c>
      <c r="B294">
        <f t="shared" si="72"/>
        <v>293</v>
      </c>
      <c r="C294" t="s">
        <v>409</v>
      </c>
      <c r="D294" t="s">
        <v>428</v>
      </c>
      <c r="E294" t="s">
        <v>4</v>
      </c>
      <c r="F294" t="str">
        <f t="shared" si="97"/>
        <v>Australian Dollars</v>
      </c>
      <c r="G294" s="2"/>
      <c r="H294" t="s">
        <v>16</v>
      </c>
      <c r="I294" t="s">
        <v>15</v>
      </c>
      <c r="J294" t="s">
        <v>269</v>
      </c>
      <c r="K294" t="s">
        <v>14</v>
      </c>
      <c r="M294" t="str">
        <f>"If answer of Field " &amp; $B$292 &amp; " is Credit Card"</f>
        <v>If answer of Field 291 is Credit Card</v>
      </c>
      <c r="N294" t="s">
        <v>14</v>
      </c>
      <c r="O294">
        <v>1</v>
      </c>
      <c r="P294" t="str">
        <f>"By default it can be value of Field " &amp; B291 &amp; " which can be modified by user"</f>
        <v>By default it can be value of Field 290 which can be modified by user</v>
      </c>
    </row>
    <row r="295" spans="1:16">
      <c r="A295">
        <v>1</v>
      </c>
      <c r="B295">
        <f t="shared" si="72"/>
        <v>294</v>
      </c>
      <c r="C295" t="s">
        <v>409</v>
      </c>
      <c r="D295" t="s">
        <v>429</v>
      </c>
      <c r="E295" t="s">
        <v>4</v>
      </c>
      <c r="F295" t="str">
        <f t="shared" si="97"/>
        <v>Credit Card Number</v>
      </c>
      <c r="G295">
        <v>16</v>
      </c>
      <c r="H295" t="s">
        <v>16</v>
      </c>
      <c r="I295" t="s">
        <v>15</v>
      </c>
      <c r="J295" t="s">
        <v>269</v>
      </c>
      <c r="K295" t="s">
        <v>14</v>
      </c>
      <c r="M295" t="str">
        <f>"If answer of Field " &amp; $B$292 &amp; " is Credit Card"</f>
        <v>If answer of Field 291 is Credit Card</v>
      </c>
      <c r="N295" t="s">
        <v>14</v>
      </c>
      <c r="O295">
        <v>1</v>
      </c>
    </row>
    <row r="296" spans="1:16">
      <c r="A296">
        <v>1</v>
      </c>
      <c r="B296">
        <f t="shared" si="72"/>
        <v>295</v>
      </c>
      <c r="C296" t="s">
        <v>409</v>
      </c>
      <c r="D296" t="s">
        <v>430</v>
      </c>
      <c r="E296" t="s">
        <v>4</v>
      </c>
      <c r="F296" t="str">
        <f t="shared" si="97"/>
        <v>Expiry Date (Month)</v>
      </c>
      <c r="G296">
        <v>2</v>
      </c>
      <c r="H296" t="s">
        <v>16</v>
      </c>
      <c r="I296" t="s">
        <v>15</v>
      </c>
      <c r="J296" t="s">
        <v>431</v>
      </c>
      <c r="K296" t="s">
        <v>14</v>
      </c>
      <c r="M296" t="str">
        <f>"If answer of Field " &amp; $B$292 &amp; " is Credit Card"</f>
        <v>If answer of Field 291 is Credit Card</v>
      </c>
      <c r="N296" t="s">
        <v>14</v>
      </c>
      <c r="O296">
        <v>1</v>
      </c>
    </row>
    <row r="297" spans="1:16">
      <c r="A297">
        <v>1</v>
      </c>
      <c r="B297">
        <f t="shared" si="72"/>
        <v>296</v>
      </c>
      <c r="C297" t="s">
        <v>409</v>
      </c>
      <c r="D297" t="s">
        <v>432</v>
      </c>
      <c r="E297" t="s">
        <v>4</v>
      </c>
      <c r="F297" t="str">
        <f t="shared" ref="F297" si="98">D297</f>
        <v>Expiry Date (Year)</v>
      </c>
      <c r="G297">
        <v>2</v>
      </c>
      <c r="H297" t="s">
        <v>16</v>
      </c>
      <c r="I297" t="s">
        <v>15</v>
      </c>
      <c r="J297" t="s">
        <v>433</v>
      </c>
      <c r="K297" t="s">
        <v>14</v>
      </c>
      <c r="M297" t="str">
        <f>"If answer of Field " &amp; $B$292 &amp; " is Credit Card"</f>
        <v>If answer of Field 291 is Credit Card</v>
      </c>
      <c r="N297" t="s">
        <v>14</v>
      </c>
      <c r="O297">
        <v>1</v>
      </c>
    </row>
    <row r="298" spans="1:16">
      <c r="A298">
        <v>1</v>
      </c>
      <c r="B298">
        <f t="shared" si="72"/>
        <v>297</v>
      </c>
      <c r="C298" t="s">
        <v>409</v>
      </c>
      <c r="D298" t="s">
        <v>434</v>
      </c>
      <c r="E298" t="s">
        <v>4</v>
      </c>
      <c r="F298" t="str">
        <f t="shared" ref="F298:F301" si="99">D298</f>
        <v>Cardholder’s name</v>
      </c>
      <c r="G298" s="2"/>
      <c r="H298" t="s">
        <v>16</v>
      </c>
      <c r="I298" t="s">
        <v>15</v>
      </c>
      <c r="J298" t="s">
        <v>14</v>
      </c>
      <c r="K298" t="s">
        <v>14</v>
      </c>
      <c r="M298" t="str">
        <f>"If answer of Field " &amp; $B$292 &amp; " is Credit Card"</f>
        <v>If answer of Field 291 is Credit Card</v>
      </c>
      <c r="N298" t="s">
        <v>14</v>
      </c>
      <c r="O298">
        <v>1</v>
      </c>
    </row>
    <row r="299" spans="1:16">
      <c r="A299">
        <v>1</v>
      </c>
      <c r="B299">
        <f t="shared" si="72"/>
        <v>298</v>
      </c>
      <c r="C299" t="s">
        <v>409</v>
      </c>
      <c r="D299" s="3" t="s">
        <v>435</v>
      </c>
      <c r="E299" t="s">
        <v>4</v>
      </c>
      <c r="F299" t="str">
        <f t="shared" si="99"/>
        <v>Telephone No. (Country Code)</v>
      </c>
      <c r="G299" s="2"/>
      <c r="H299" t="s">
        <v>16</v>
      </c>
      <c r="I299" t="s">
        <v>15</v>
      </c>
      <c r="J299" t="s">
        <v>269</v>
      </c>
      <c r="K299" t="s">
        <v>14</v>
      </c>
      <c r="M299" t="str">
        <f t="shared" ref="M299:M305" si="100">"If answer of Field " &amp; $B$292 &amp; " is Credit Card"</f>
        <v>If answer of Field 291 is Credit Card</v>
      </c>
      <c r="N299" t="s">
        <v>14</v>
      </c>
      <c r="O299">
        <v>1</v>
      </c>
    </row>
    <row r="300" spans="1:16">
      <c r="A300">
        <v>1</v>
      </c>
      <c r="B300">
        <f t="shared" si="72"/>
        <v>299</v>
      </c>
      <c r="C300" t="s">
        <v>409</v>
      </c>
      <c r="D300" s="3" t="s">
        <v>436</v>
      </c>
      <c r="E300" t="s">
        <v>4</v>
      </c>
      <c r="F300" t="str">
        <f t="shared" si="99"/>
        <v>Telephone No. (Area Code)</v>
      </c>
      <c r="G300" s="2"/>
      <c r="H300" t="s">
        <v>16</v>
      </c>
      <c r="I300" t="s">
        <v>15</v>
      </c>
      <c r="J300" t="s">
        <v>269</v>
      </c>
      <c r="K300" t="s">
        <v>14</v>
      </c>
      <c r="M300" t="str">
        <f t="shared" si="100"/>
        <v>If answer of Field 291 is Credit Card</v>
      </c>
      <c r="N300" t="s">
        <v>14</v>
      </c>
      <c r="O300">
        <v>1</v>
      </c>
    </row>
    <row r="301" spans="1:16">
      <c r="A301">
        <v>1</v>
      </c>
      <c r="B301">
        <f t="shared" si="72"/>
        <v>300</v>
      </c>
      <c r="C301" t="s">
        <v>409</v>
      </c>
      <c r="D301" s="3" t="s">
        <v>437</v>
      </c>
      <c r="E301" t="s">
        <v>4</v>
      </c>
      <c r="F301" t="str">
        <f t="shared" si="99"/>
        <v>Telephone No. (Number)</v>
      </c>
      <c r="G301" s="2"/>
      <c r="H301" t="s">
        <v>16</v>
      </c>
      <c r="I301" t="s">
        <v>15</v>
      </c>
      <c r="J301" t="s">
        <v>269</v>
      </c>
      <c r="K301" t="s">
        <v>14</v>
      </c>
      <c r="M301" t="str">
        <f t="shared" si="100"/>
        <v>If answer of Field 291 is Credit Card</v>
      </c>
      <c r="N301" t="s">
        <v>14</v>
      </c>
      <c r="O301">
        <v>1</v>
      </c>
    </row>
    <row r="302" spans="1:16">
      <c r="A302">
        <v>1</v>
      </c>
      <c r="B302">
        <f t="shared" si="72"/>
        <v>301</v>
      </c>
      <c r="C302" t="s">
        <v>409</v>
      </c>
      <c r="D302" s="3" t="s">
        <v>438</v>
      </c>
      <c r="E302" t="s">
        <v>4</v>
      </c>
      <c r="F302" t="str">
        <f t="shared" ref="F302" si="101">D302</f>
        <v>Address</v>
      </c>
      <c r="G302" s="2"/>
      <c r="H302" t="s">
        <v>16</v>
      </c>
      <c r="I302" t="s">
        <v>15</v>
      </c>
      <c r="J302" t="s">
        <v>14</v>
      </c>
      <c r="K302" t="s">
        <v>14</v>
      </c>
      <c r="M302" t="str">
        <f t="shared" si="100"/>
        <v>If answer of Field 291 is Credit Card</v>
      </c>
      <c r="N302" t="s">
        <v>14</v>
      </c>
      <c r="O302">
        <v>1</v>
      </c>
    </row>
    <row r="303" spans="1:16">
      <c r="A303">
        <v>1</v>
      </c>
      <c r="B303">
        <f t="shared" si="72"/>
        <v>302</v>
      </c>
      <c r="C303" t="s">
        <v>409</v>
      </c>
      <c r="D303" s="3" t="s">
        <v>439</v>
      </c>
      <c r="E303" t="s">
        <v>4</v>
      </c>
      <c r="F303" t="str">
        <f t="shared" ref="F303:F305" si="102">D303</f>
        <v>POSTCODE</v>
      </c>
      <c r="G303" s="2"/>
      <c r="H303" t="s">
        <v>16</v>
      </c>
      <c r="I303" t="s">
        <v>15</v>
      </c>
      <c r="J303" t="s">
        <v>14</v>
      </c>
      <c r="K303" t="s">
        <v>14</v>
      </c>
      <c r="M303" t="str">
        <f t="shared" si="100"/>
        <v>If answer of Field 291 is Credit Card</v>
      </c>
      <c r="N303" t="s">
        <v>14</v>
      </c>
      <c r="O303">
        <v>1</v>
      </c>
    </row>
    <row r="304" spans="1:16">
      <c r="A304">
        <v>3</v>
      </c>
      <c r="B304">
        <f t="shared" si="72"/>
        <v>303</v>
      </c>
      <c r="C304" t="s">
        <v>477</v>
      </c>
      <c r="D304" s="3" t="s">
        <v>478</v>
      </c>
      <c r="E304" t="s">
        <v>2</v>
      </c>
      <c r="F304" t="str">
        <f t="shared" si="102"/>
        <v>Preferred Title of Applicant</v>
      </c>
      <c r="G304" t="s">
        <v>14</v>
      </c>
      <c r="H304" t="s">
        <v>15</v>
      </c>
      <c r="I304" t="s">
        <v>16</v>
      </c>
      <c r="J304" t="s">
        <v>14</v>
      </c>
      <c r="K304" t="s">
        <v>14</v>
      </c>
      <c r="L304" t="s">
        <v>479</v>
      </c>
      <c r="M304" t="s">
        <v>14</v>
      </c>
      <c r="N304" t="s">
        <v>14</v>
      </c>
      <c r="O304">
        <v>3</v>
      </c>
    </row>
    <row r="305" spans="1:15">
      <c r="A305">
        <v>3</v>
      </c>
      <c r="B305">
        <f t="shared" si="72"/>
        <v>304</v>
      </c>
      <c r="C305" t="s">
        <v>477</v>
      </c>
      <c r="D305" s="3" t="s">
        <v>480</v>
      </c>
      <c r="E305" t="s">
        <v>4</v>
      </c>
      <c r="F305" t="str">
        <f t="shared" si="102"/>
        <v>Other Preferred Title of Applicant</v>
      </c>
      <c r="G305" s="2"/>
      <c r="H305" t="s">
        <v>16</v>
      </c>
      <c r="I305" t="s">
        <v>15</v>
      </c>
      <c r="J305" t="s">
        <v>14</v>
      </c>
      <c r="K305" t="s">
        <v>14</v>
      </c>
      <c r="M305" t="str">
        <f>"If answer of Field " &amp; B304 &amp; " is Other"</f>
        <v>If answer of Field 303 is Other</v>
      </c>
      <c r="N305" t="s">
        <v>14</v>
      </c>
      <c r="O305">
        <v>3</v>
      </c>
    </row>
  </sheetData>
  <autoFilter ref="B1:O149"/>
  <dataValidations count="1">
    <dataValidation type="list" allowBlank="1" showInputMessage="1" showErrorMessage="1" sqref="E2:E186 E299:E303">
      <formula1>Control_Type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57"/>
  <sheetViews>
    <sheetView topLeftCell="A128" zoomScale="80" zoomScaleNormal="80" workbookViewId="0">
      <selection activeCell="A157" sqref="A157"/>
    </sheetView>
  </sheetViews>
  <sheetFormatPr defaultRowHeight="15"/>
  <cols>
    <col min="3" max="3" width="42.28515625" bestFit="1" customWidth="1"/>
    <col min="4" max="4" width="55.5703125" bestFit="1" customWidth="1"/>
    <col min="5" max="5" width="27.42578125" customWidth="1"/>
    <col min="6" max="6" width="53.5703125" bestFit="1" customWidth="1"/>
    <col min="8" max="8" width="14.140625" bestFit="1" customWidth="1"/>
    <col min="9" max="9" width="24.140625" bestFit="1" customWidth="1"/>
    <col min="10" max="10" width="15.28515625" bestFit="1" customWidth="1"/>
    <col min="11" max="11" width="13" bestFit="1" customWidth="1"/>
    <col min="12" max="12" width="14.7109375" customWidth="1"/>
    <col min="13" max="13" width="44.85546875" bestFit="1" customWidth="1"/>
    <col min="14" max="14" width="29.5703125" bestFit="1" customWidth="1"/>
  </cols>
  <sheetData>
    <row r="1" spans="1:16">
      <c r="A1" s="1" t="s">
        <v>59</v>
      </c>
      <c r="B1" s="1" t="s">
        <v>11</v>
      </c>
      <c r="C1" s="1" t="s">
        <v>29</v>
      </c>
      <c r="D1" s="1" t="s">
        <v>12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13</v>
      </c>
      <c r="J1" s="1" t="s">
        <v>9</v>
      </c>
      <c r="K1" s="1" t="s">
        <v>10</v>
      </c>
      <c r="L1" s="1" t="s">
        <v>38</v>
      </c>
      <c r="M1" s="1" t="s">
        <v>49</v>
      </c>
      <c r="N1" s="1" t="s">
        <v>20</v>
      </c>
      <c r="O1" s="1" t="s">
        <v>59</v>
      </c>
      <c r="P1" s="1" t="s">
        <v>245</v>
      </c>
    </row>
    <row r="2" spans="1:16">
      <c r="A2">
        <v>2</v>
      </c>
      <c r="B2" s="8">
        <v>149</v>
      </c>
      <c r="C2" s="8" t="s">
        <v>268</v>
      </c>
      <c r="D2" s="8" t="s">
        <v>268</v>
      </c>
      <c r="E2" s="8" t="s">
        <v>4</v>
      </c>
      <c r="F2" s="8" t="s">
        <v>268</v>
      </c>
      <c r="G2" s="8">
        <v>8</v>
      </c>
      <c r="H2" s="8" t="s">
        <v>16</v>
      </c>
      <c r="I2" s="8" t="s">
        <v>16</v>
      </c>
      <c r="J2" s="8" t="s">
        <v>269</v>
      </c>
      <c r="K2" s="8" t="s">
        <v>14</v>
      </c>
      <c r="L2" s="8"/>
      <c r="M2" s="8" t="s">
        <v>14</v>
      </c>
      <c r="N2" s="8" t="s">
        <v>14</v>
      </c>
      <c r="O2" s="8">
        <v>2</v>
      </c>
      <c r="P2" s="1"/>
    </row>
    <row r="3" spans="1:16">
      <c r="A3">
        <v>2</v>
      </c>
      <c r="B3" s="8">
        <v>150</v>
      </c>
      <c r="C3" s="8" t="s">
        <v>270</v>
      </c>
      <c r="D3" s="8" t="s">
        <v>270</v>
      </c>
      <c r="E3" s="8" t="s">
        <v>2</v>
      </c>
      <c r="F3" s="8" t="s">
        <v>270</v>
      </c>
      <c r="G3" s="8" t="s">
        <v>14</v>
      </c>
      <c r="H3" s="8" t="s">
        <v>15</v>
      </c>
      <c r="I3" s="8" t="s">
        <v>16</v>
      </c>
      <c r="J3" s="8" t="s">
        <v>14</v>
      </c>
      <c r="K3" s="8" t="s">
        <v>14</v>
      </c>
      <c r="L3" s="8" t="s">
        <v>271</v>
      </c>
      <c r="M3" s="8" t="s">
        <v>14</v>
      </c>
      <c r="N3" s="8" t="s">
        <v>14</v>
      </c>
      <c r="O3" s="8">
        <v>2</v>
      </c>
      <c r="P3" s="1"/>
    </row>
    <row r="4" spans="1:16">
      <c r="A4">
        <v>2</v>
      </c>
      <c r="B4" s="8">
        <v>151</v>
      </c>
      <c r="C4" s="8" t="s">
        <v>273</v>
      </c>
      <c r="D4" s="8" t="s">
        <v>273</v>
      </c>
      <c r="E4" s="8" t="s">
        <v>2</v>
      </c>
      <c r="F4" s="8" t="s">
        <v>273</v>
      </c>
      <c r="G4" s="8" t="s">
        <v>14</v>
      </c>
      <c r="H4" s="8" t="s">
        <v>15</v>
      </c>
      <c r="I4" s="8" t="s">
        <v>16</v>
      </c>
      <c r="J4" s="8" t="s">
        <v>14</v>
      </c>
      <c r="K4" s="8" t="s">
        <v>14</v>
      </c>
      <c r="L4" s="8" t="s">
        <v>272</v>
      </c>
      <c r="M4" s="8" t="s">
        <v>14</v>
      </c>
      <c r="N4" s="8" t="s">
        <v>14</v>
      </c>
      <c r="O4" s="8">
        <v>2</v>
      </c>
      <c r="P4" s="1"/>
    </row>
    <row r="5" spans="1:16">
      <c r="A5">
        <v>2</v>
      </c>
      <c r="B5">
        <v>10</v>
      </c>
      <c r="C5" t="s">
        <v>48</v>
      </c>
      <c r="D5" t="s">
        <v>26</v>
      </c>
      <c r="E5" t="s">
        <v>4</v>
      </c>
      <c r="F5" t="s">
        <v>26</v>
      </c>
      <c r="G5" s="9">
        <v>100</v>
      </c>
      <c r="H5" t="s">
        <v>15</v>
      </c>
      <c r="I5" t="s">
        <v>16</v>
      </c>
      <c r="J5" t="s">
        <v>14</v>
      </c>
      <c r="K5" t="s">
        <v>14</v>
      </c>
      <c r="M5" t="s">
        <v>14</v>
      </c>
      <c r="N5">
        <v>1</v>
      </c>
      <c r="O5" t="s">
        <v>209</v>
      </c>
    </row>
    <row r="6" spans="1:16">
      <c r="A6">
        <v>2</v>
      </c>
      <c r="B6">
        <f t="shared" ref="B6" si="0">B5+1</f>
        <v>11</v>
      </c>
      <c r="C6" t="s">
        <v>48</v>
      </c>
      <c r="D6" t="s">
        <v>27</v>
      </c>
      <c r="E6" t="s">
        <v>4</v>
      </c>
      <c r="F6" t="s">
        <v>27</v>
      </c>
      <c r="G6" s="9">
        <v>100</v>
      </c>
      <c r="H6" t="s">
        <v>15</v>
      </c>
      <c r="I6" t="s">
        <v>16</v>
      </c>
      <c r="J6" t="s">
        <v>14</v>
      </c>
      <c r="K6" t="s">
        <v>14</v>
      </c>
      <c r="M6" t="s">
        <v>14</v>
      </c>
      <c r="N6">
        <v>2</v>
      </c>
      <c r="O6" t="s">
        <v>209</v>
      </c>
    </row>
    <row r="7" spans="1:16">
      <c r="A7">
        <v>2</v>
      </c>
      <c r="B7">
        <v>25</v>
      </c>
      <c r="C7" t="s">
        <v>63</v>
      </c>
      <c r="D7" t="s">
        <v>64</v>
      </c>
      <c r="E7" t="s">
        <v>2</v>
      </c>
      <c r="F7" t="s">
        <v>64</v>
      </c>
      <c r="G7" t="s">
        <v>14</v>
      </c>
      <c r="H7" t="s">
        <v>15</v>
      </c>
      <c r="I7" t="s">
        <v>16</v>
      </c>
      <c r="J7" t="s">
        <v>14</v>
      </c>
      <c r="K7" t="s">
        <v>14</v>
      </c>
      <c r="L7" t="s">
        <v>41</v>
      </c>
      <c r="M7" t="s">
        <v>14</v>
      </c>
      <c r="N7">
        <v>16</v>
      </c>
      <c r="O7" t="s">
        <v>209</v>
      </c>
    </row>
    <row r="8" spans="1:16">
      <c r="A8">
        <v>2</v>
      </c>
      <c r="B8">
        <v>26</v>
      </c>
      <c r="C8" t="s">
        <v>63</v>
      </c>
      <c r="D8" t="s">
        <v>236</v>
      </c>
      <c r="E8" t="s">
        <v>4</v>
      </c>
      <c r="F8" t="s">
        <v>236</v>
      </c>
      <c r="G8" s="9">
        <v>100</v>
      </c>
      <c r="H8" t="s">
        <v>16</v>
      </c>
      <c r="I8" t="s">
        <v>15</v>
      </c>
      <c r="J8" t="s">
        <v>14</v>
      </c>
      <c r="K8" t="s">
        <v>14</v>
      </c>
      <c r="M8" t="s">
        <v>107</v>
      </c>
      <c r="N8">
        <v>17</v>
      </c>
      <c r="O8" t="s">
        <v>209</v>
      </c>
    </row>
    <row r="9" spans="1:16">
      <c r="A9">
        <v>2</v>
      </c>
      <c r="B9">
        <v>27</v>
      </c>
      <c r="C9" t="s">
        <v>63</v>
      </c>
      <c r="D9" t="s">
        <v>237</v>
      </c>
      <c r="E9" t="s">
        <v>4</v>
      </c>
      <c r="F9" t="s">
        <v>237</v>
      </c>
      <c r="G9" s="9">
        <v>100</v>
      </c>
      <c r="H9" t="s">
        <v>16</v>
      </c>
      <c r="I9" t="s">
        <v>15</v>
      </c>
      <c r="J9" t="s">
        <v>14</v>
      </c>
      <c r="K9" t="s">
        <v>14</v>
      </c>
      <c r="M9" t="s">
        <v>107</v>
      </c>
      <c r="N9">
        <v>18</v>
      </c>
      <c r="O9" t="s">
        <v>209</v>
      </c>
    </row>
    <row r="10" spans="1:16">
      <c r="A10">
        <v>2</v>
      </c>
      <c r="B10">
        <v>12</v>
      </c>
      <c r="C10" t="s">
        <v>48</v>
      </c>
      <c r="D10" t="s">
        <v>50</v>
      </c>
      <c r="E10" t="s">
        <v>2</v>
      </c>
      <c r="F10" t="s">
        <v>50</v>
      </c>
      <c r="G10" t="s">
        <v>14</v>
      </c>
      <c r="H10" t="s">
        <v>15</v>
      </c>
      <c r="I10" t="s">
        <v>16</v>
      </c>
      <c r="J10" t="s">
        <v>14</v>
      </c>
      <c r="K10" t="s">
        <v>14</v>
      </c>
      <c r="L10" t="s">
        <v>51</v>
      </c>
      <c r="M10" t="s">
        <v>14</v>
      </c>
      <c r="N10">
        <v>3</v>
      </c>
      <c r="O10" t="s">
        <v>209</v>
      </c>
    </row>
    <row r="11" spans="1:16">
      <c r="A11">
        <v>2</v>
      </c>
      <c r="B11">
        <v>13</v>
      </c>
      <c r="C11" t="s">
        <v>48</v>
      </c>
      <c r="D11" t="s">
        <v>21</v>
      </c>
      <c r="E11" t="s">
        <v>5</v>
      </c>
      <c r="F11" t="s">
        <v>21</v>
      </c>
      <c r="G11" t="s">
        <v>14</v>
      </c>
      <c r="H11" t="s">
        <v>15</v>
      </c>
      <c r="I11" t="s">
        <v>16</v>
      </c>
      <c r="J11" t="s">
        <v>52</v>
      </c>
      <c r="K11" t="s">
        <v>14</v>
      </c>
      <c r="M11" t="s">
        <v>14</v>
      </c>
      <c r="N11">
        <v>4</v>
      </c>
      <c r="O11" t="s">
        <v>209</v>
      </c>
    </row>
    <row r="12" spans="1:16">
      <c r="A12">
        <v>2</v>
      </c>
      <c r="B12">
        <v>21</v>
      </c>
      <c r="C12" t="s">
        <v>28</v>
      </c>
      <c r="D12" t="s">
        <v>58</v>
      </c>
      <c r="E12" t="s">
        <v>4</v>
      </c>
      <c r="F12" t="s">
        <v>58</v>
      </c>
      <c r="G12" s="9">
        <v>30</v>
      </c>
      <c r="H12" t="s">
        <v>15</v>
      </c>
      <c r="I12" t="s">
        <v>16</v>
      </c>
      <c r="J12" t="s">
        <v>14</v>
      </c>
      <c r="K12" t="s">
        <v>14</v>
      </c>
      <c r="M12" t="s">
        <v>14</v>
      </c>
      <c r="N12">
        <v>12</v>
      </c>
      <c r="O12" t="s">
        <v>209</v>
      </c>
    </row>
    <row r="13" spans="1:16">
      <c r="A13">
        <v>2</v>
      </c>
      <c r="B13">
        <v>23</v>
      </c>
      <c r="C13" t="s">
        <v>28</v>
      </c>
      <c r="D13" t="s">
        <v>25</v>
      </c>
      <c r="E13" t="s">
        <v>2</v>
      </c>
      <c r="F13" t="str">
        <f t="shared" ref="F13:F14" si="1">D13</f>
        <v>Country</v>
      </c>
      <c r="G13" t="s">
        <v>14</v>
      </c>
      <c r="H13" t="s">
        <v>15</v>
      </c>
      <c r="I13" t="s">
        <v>16</v>
      </c>
      <c r="J13" t="s">
        <v>14</v>
      </c>
      <c r="K13" t="s">
        <v>14</v>
      </c>
      <c r="L13" t="s">
        <v>55</v>
      </c>
      <c r="M13" t="s">
        <v>14</v>
      </c>
      <c r="N13">
        <v>14</v>
      </c>
      <c r="O13" t="s">
        <v>209</v>
      </c>
    </row>
    <row r="14" spans="1:16">
      <c r="A14">
        <v>2</v>
      </c>
      <c r="B14">
        <v>152</v>
      </c>
      <c r="C14" t="s">
        <v>70</v>
      </c>
      <c r="D14" t="s">
        <v>210</v>
      </c>
      <c r="E14" t="s">
        <v>2</v>
      </c>
      <c r="F14" t="str">
        <f t="shared" si="1"/>
        <v>Citizenship</v>
      </c>
      <c r="G14" t="s">
        <v>14</v>
      </c>
      <c r="H14" t="s">
        <v>15</v>
      </c>
      <c r="I14" t="s">
        <v>16</v>
      </c>
      <c r="J14" t="s">
        <v>14</v>
      </c>
      <c r="K14" t="s">
        <v>14</v>
      </c>
      <c r="L14" t="s">
        <v>55</v>
      </c>
      <c r="M14" t="s">
        <v>14</v>
      </c>
      <c r="N14" t="s">
        <v>14</v>
      </c>
      <c r="O14">
        <v>2</v>
      </c>
    </row>
    <row r="15" spans="1:16">
      <c r="A15">
        <v>2</v>
      </c>
      <c r="B15">
        <v>43</v>
      </c>
      <c r="C15" t="s">
        <v>84</v>
      </c>
      <c r="D15" s="3" t="s">
        <v>85</v>
      </c>
      <c r="E15" t="s">
        <v>2</v>
      </c>
      <c r="F15" t="s">
        <v>85</v>
      </c>
      <c r="G15" t="s">
        <v>14</v>
      </c>
      <c r="H15" t="s">
        <v>15</v>
      </c>
      <c r="I15" t="s">
        <v>16</v>
      </c>
      <c r="J15" t="s">
        <v>14</v>
      </c>
      <c r="K15" t="s">
        <v>14</v>
      </c>
      <c r="L15" t="s">
        <v>55</v>
      </c>
      <c r="M15" t="s">
        <v>14</v>
      </c>
      <c r="N15" t="s">
        <v>14</v>
      </c>
      <c r="O15" t="s">
        <v>209</v>
      </c>
    </row>
    <row r="16" spans="1:16">
      <c r="A16">
        <v>2</v>
      </c>
      <c r="B16">
        <v>44</v>
      </c>
      <c r="C16" t="s">
        <v>84</v>
      </c>
      <c r="D16" s="3" t="s">
        <v>86</v>
      </c>
      <c r="E16" t="s">
        <v>2</v>
      </c>
      <c r="F16" t="s">
        <v>86</v>
      </c>
      <c r="G16" t="s">
        <v>14</v>
      </c>
      <c r="H16" t="s">
        <v>15</v>
      </c>
      <c r="I16" t="s">
        <v>16</v>
      </c>
      <c r="J16" t="s">
        <v>14</v>
      </c>
      <c r="K16" t="s">
        <v>14</v>
      </c>
      <c r="L16" t="s">
        <v>244</v>
      </c>
      <c r="M16" t="s">
        <v>14</v>
      </c>
      <c r="N16" t="s">
        <v>14</v>
      </c>
      <c r="O16" t="s">
        <v>209</v>
      </c>
    </row>
    <row r="17" spans="1:15">
      <c r="A17">
        <v>2</v>
      </c>
      <c r="B17">
        <v>45</v>
      </c>
      <c r="C17" t="s">
        <v>84</v>
      </c>
      <c r="D17" s="3" t="s">
        <v>88</v>
      </c>
      <c r="E17" t="s">
        <v>4</v>
      </c>
      <c r="F17" t="s">
        <v>88</v>
      </c>
      <c r="G17" s="9">
        <v>30</v>
      </c>
      <c r="H17" t="s">
        <v>16</v>
      </c>
      <c r="I17" t="s">
        <v>15</v>
      </c>
      <c r="J17" t="s">
        <v>14</v>
      </c>
      <c r="K17" t="s">
        <v>14</v>
      </c>
      <c r="M17" t="s">
        <v>238</v>
      </c>
      <c r="N17" t="s">
        <v>14</v>
      </c>
      <c r="O17" t="s">
        <v>209</v>
      </c>
    </row>
    <row r="18" spans="1:15">
      <c r="A18">
        <v>2</v>
      </c>
      <c r="B18">
        <v>153</v>
      </c>
      <c r="C18" t="s">
        <v>84</v>
      </c>
      <c r="D18" s="3" t="s">
        <v>239</v>
      </c>
      <c r="E18" t="s">
        <v>5</v>
      </c>
      <c r="F18" t="s">
        <v>239</v>
      </c>
      <c r="G18" t="s">
        <v>14</v>
      </c>
      <c r="H18" t="s">
        <v>15</v>
      </c>
      <c r="I18" t="s">
        <v>16</v>
      </c>
      <c r="J18" t="s">
        <v>212</v>
      </c>
      <c r="K18" t="s">
        <v>14</v>
      </c>
      <c r="M18" t="s">
        <v>14</v>
      </c>
      <c r="N18" t="s">
        <v>14</v>
      </c>
      <c r="O18">
        <v>2</v>
      </c>
    </row>
    <row r="19" spans="1:15">
      <c r="A19">
        <v>2</v>
      </c>
      <c r="B19">
        <v>154</v>
      </c>
      <c r="C19" t="s">
        <v>84</v>
      </c>
      <c r="D19" s="3" t="s">
        <v>240</v>
      </c>
      <c r="E19" t="s">
        <v>5</v>
      </c>
      <c r="F19" t="s">
        <v>240</v>
      </c>
      <c r="G19" t="s">
        <v>14</v>
      </c>
      <c r="H19" t="s">
        <v>15</v>
      </c>
      <c r="I19" t="s">
        <v>16</v>
      </c>
      <c r="J19" t="s">
        <v>212</v>
      </c>
      <c r="K19" t="s">
        <v>14</v>
      </c>
      <c r="M19" t="s">
        <v>14</v>
      </c>
      <c r="N19" t="s">
        <v>14</v>
      </c>
      <c r="O19">
        <v>2</v>
      </c>
    </row>
    <row r="20" spans="1:15">
      <c r="A20">
        <v>2</v>
      </c>
      <c r="B20">
        <v>155</v>
      </c>
      <c r="C20" t="s">
        <v>211</v>
      </c>
      <c r="D20" s="3" t="s">
        <v>255</v>
      </c>
      <c r="E20" t="s">
        <v>2</v>
      </c>
      <c r="F20" t="s">
        <v>255</v>
      </c>
      <c r="G20" t="s">
        <v>14</v>
      </c>
      <c r="H20" t="s">
        <v>15</v>
      </c>
      <c r="I20" t="s">
        <v>16</v>
      </c>
      <c r="J20" t="s">
        <v>14</v>
      </c>
      <c r="K20" t="s">
        <v>14</v>
      </c>
      <c r="L20" t="s">
        <v>41</v>
      </c>
      <c r="M20" t="s">
        <v>14</v>
      </c>
      <c r="N20" t="s">
        <v>14</v>
      </c>
      <c r="O20">
        <v>2</v>
      </c>
    </row>
    <row r="21" spans="1:15">
      <c r="A21">
        <v>2</v>
      </c>
      <c r="B21">
        <v>156</v>
      </c>
      <c r="C21" t="s">
        <v>211</v>
      </c>
      <c r="D21" t="s">
        <v>241</v>
      </c>
      <c r="E21" t="s">
        <v>2</v>
      </c>
      <c r="F21" t="s">
        <v>241</v>
      </c>
      <c r="G21" t="s">
        <v>14</v>
      </c>
      <c r="H21" t="s">
        <v>16</v>
      </c>
      <c r="I21" t="s">
        <v>15</v>
      </c>
      <c r="J21" t="s">
        <v>14</v>
      </c>
      <c r="K21" t="s">
        <v>14</v>
      </c>
      <c r="L21" t="s">
        <v>55</v>
      </c>
      <c r="M21" t="s">
        <v>274</v>
      </c>
      <c r="N21" t="s">
        <v>14</v>
      </c>
      <c r="O21">
        <v>2</v>
      </c>
    </row>
    <row r="22" spans="1:15">
      <c r="A22">
        <v>2</v>
      </c>
      <c r="B22">
        <v>157</v>
      </c>
      <c r="C22" t="s">
        <v>211</v>
      </c>
      <c r="D22" t="s">
        <v>243</v>
      </c>
      <c r="E22" t="s">
        <v>2</v>
      </c>
      <c r="F22" t="s">
        <v>243</v>
      </c>
      <c r="G22" t="s">
        <v>14</v>
      </c>
      <c r="H22" t="s">
        <v>16</v>
      </c>
      <c r="I22" t="s">
        <v>15</v>
      </c>
      <c r="J22" t="s">
        <v>14</v>
      </c>
      <c r="K22" t="s">
        <v>14</v>
      </c>
      <c r="L22" t="s">
        <v>244</v>
      </c>
      <c r="M22" t="s">
        <v>274</v>
      </c>
      <c r="N22" t="s">
        <v>14</v>
      </c>
      <c r="O22">
        <v>2</v>
      </c>
    </row>
    <row r="23" spans="1:15">
      <c r="A23">
        <v>2</v>
      </c>
      <c r="B23">
        <v>158</v>
      </c>
      <c r="C23" t="s">
        <v>211</v>
      </c>
      <c r="D23" t="s">
        <v>247</v>
      </c>
      <c r="E23" t="s">
        <v>4</v>
      </c>
      <c r="F23" t="s">
        <v>247</v>
      </c>
      <c r="G23" s="9">
        <v>30</v>
      </c>
      <c r="H23" t="s">
        <v>16</v>
      </c>
      <c r="I23" t="s">
        <v>15</v>
      </c>
      <c r="J23" t="s">
        <v>14</v>
      </c>
      <c r="K23" t="s">
        <v>14</v>
      </c>
      <c r="M23" t="s">
        <v>274</v>
      </c>
      <c r="N23" t="s">
        <v>14</v>
      </c>
      <c r="O23">
        <v>2</v>
      </c>
    </row>
    <row r="24" spans="1:15">
      <c r="A24">
        <v>2</v>
      </c>
      <c r="B24">
        <v>159</v>
      </c>
      <c r="C24" t="s">
        <v>211</v>
      </c>
      <c r="D24" t="s">
        <v>248</v>
      </c>
      <c r="E24" t="s">
        <v>5</v>
      </c>
      <c r="F24" t="s">
        <v>248</v>
      </c>
      <c r="G24" t="s">
        <v>14</v>
      </c>
      <c r="H24" t="s">
        <v>16</v>
      </c>
      <c r="I24" t="s">
        <v>15</v>
      </c>
      <c r="J24" t="s">
        <v>212</v>
      </c>
      <c r="K24" t="s">
        <v>14</v>
      </c>
      <c r="M24" t="s">
        <v>274</v>
      </c>
      <c r="N24" t="s">
        <v>14</v>
      </c>
      <c r="O24">
        <v>2</v>
      </c>
    </row>
    <row r="25" spans="1:15">
      <c r="A25">
        <v>2</v>
      </c>
      <c r="B25">
        <v>160</v>
      </c>
      <c r="C25" t="s">
        <v>211</v>
      </c>
      <c r="D25" t="s">
        <v>249</v>
      </c>
      <c r="E25" t="s">
        <v>5</v>
      </c>
      <c r="F25" t="s">
        <v>249</v>
      </c>
      <c r="G25" t="s">
        <v>14</v>
      </c>
      <c r="H25" t="s">
        <v>16</v>
      </c>
      <c r="I25" t="s">
        <v>15</v>
      </c>
      <c r="J25" t="s">
        <v>212</v>
      </c>
      <c r="K25" t="s">
        <v>14</v>
      </c>
      <c r="M25" t="s">
        <v>274</v>
      </c>
      <c r="N25" t="s">
        <v>14</v>
      </c>
      <c r="O25">
        <v>2</v>
      </c>
    </row>
    <row r="26" spans="1:15">
      <c r="A26">
        <v>2</v>
      </c>
      <c r="B26">
        <v>161</v>
      </c>
      <c r="C26" t="s">
        <v>211</v>
      </c>
      <c r="D26" t="s">
        <v>250</v>
      </c>
      <c r="E26" t="s">
        <v>2</v>
      </c>
      <c r="F26" t="s">
        <v>250</v>
      </c>
      <c r="G26" t="s">
        <v>14</v>
      </c>
      <c r="H26" t="s">
        <v>16</v>
      </c>
      <c r="I26" t="s">
        <v>16</v>
      </c>
      <c r="J26" t="s">
        <v>14</v>
      </c>
      <c r="K26" t="s">
        <v>14</v>
      </c>
      <c r="L26" t="s">
        <v>55</v>
      </c>
      <c r="M26" t="s">
        <v>274</v>
      </c>
      <c r="N26" t="s">
        <v>14</v>
      </c>
      <c r="O26">
        <v>2</v>
      </c>
    </row>
    <row r="27" spans="1:15">
      <c r="A27">
        <v>2</v>
      </c>
      <c r="B27">
        <v>162</v>
      </c>
      <c r="C27" t="s">
        <v>211</v>
      </c>
      <c r="D27" t="s">
        <v>251</v>
      </c>
      <c r="E27" t="s">
        <v>2</v>
      </c>
      <c r="F27" t="s">
        <v>251</v>
      </c>
      <c r="G27" t="s">
        <v>14</v>
      </c>
      <c r="H27" t="s">
        <v>16</v>
      </c>
      <c r="I27" t="s">
        <v>16</v>
      </c>
      <c r="J27" t="s">
        <v>14</v>
      </c>
      <c r="K27" t="s">
        <v>14</v>
      </c>
      <c r="L27" t="s">
        <v>244</v>
      </c>
      <c r="M27" t="s">
        <v>274</v>
      </c>
      <c r="N27" t="s">
        <v>14</v>
      </c>
      <c r="O27">
        <v>2</v>
      </c>
    </row>
    <row r="28" spans="1:15">
      <c r="A28">
        <v>2</v>
      </c>
      <c r="B28">
        <v>163</v>
      </c>
      <c r="C28" t="s">
        <v>211</v>
      </c>
      <c r="D28" t="s">
        <v>252</v>
      </c>
      <c r="E28" t="s">
        <v>4</v>
      </c>
      <c r="F28" t="s">
        <v>252</v>
      </c>
      <c r="G28" s="9">
        <v>30</v>
      </c>
      <c r="H28" t="s">
        <v>16</v>
      </c>
      <c r="I28" t="s">
        <v>16</v>
      </c>
      <c r="J28" t="s">
        <v>14</v>
      </c>
      <c r="K28" t="s">
        <v>14</v>
      </c>
      <c r="M28" t="s">
        <v>274</v>
      </c>
      <c r="N28" t="s">
        <v>14</v>
      </c>
      <c r="O28">
        <v>2</v>
      </c>
    </row>
    <row r="29" spans="1:15">
      <c r="A29">
        <v>2</v>
      </c>
      <c r="B29">
        <v>164</v>
      </c>
      <c r="C29" t="s">
        <v>211</v>
      </c>
      <c r="D29" t="s">
        <v>253</v>
      </c>
      <c r="E29" t="s">
        <v>5</v>
      </c>
      <c r="F29" t="s">
        <v>253</v>
      </c>
      <c r="G29" t="s">
        <v>14</v>
      </c>
      <c r="H29" t="s">
        <v>16</v>
      </c>
      <c r="I29" t="s">
        <v>16</v>
      </c>
      <c r="J29" t="s">
        <v>212</v>
      </c>
      <c r="K29" t="s">
        <v>14</v>
      </c>
      <c r="M29" t="s">
        <v>274</v>
      </c>
      <c r="N29" t="s">
        <v>14</v>
      </c>
      <c r="O29">
        <v>2</v>
      </c>
    </row>
    <row r="30" spans="1:15">
      <c r="A30">
        <v>2</v>
      </c>
      <c r="B30">
        <v>165</v>
      </c>
      <c r="C30" t="s">
        <v>211</v>
      </c>
      <c r="D30" t="s">
        <v>254</v>
      </c>
      <c r="E30" t="s">
        <v>5</v>
      </c>
      <c r="F30" t="s">
        <v>254</v>
      </c>
      <c r="G30" t="s">
        <v>14</v>
      </c>
      <c r="H30" t="s">
        <v>16</v>
      </c>
      <c r="I30" t="s">
        <v>16</v>
      </c>
      <c r="J30" t="s">
        <v>212</v>
      </c>
      <c r="K30" t="s">
        <v>14</v>
      </c>
      <c r="M30" t="s">
        <v>274</v>
      </c>
      <c r="N30" t="s">
        <v>14</v>
      </c>
      <c r="O30">
        <v>2</v>
      </c>
    </row>
    <row r="31" spans="1:15">
      <c r="A31">
        <v>2</v>
      </c>
      <c r="B31">
        <v>166</v>
      </c>
      <c r="C31" t="s">
        <v>213</v>
      </c>
      <c r="D31" t="s">
        <v>214</v>
      </c>
      <c r="E31" t="s">
        <v>2</v>
      </c>
      <c r="F31" t="s">
        <v>214</v>
      </c>
      <c r="G31" t="s">
        <v>14</v>
      </c>
      <c r="H31" t="s">
        <v>15</v>
      </c>
      <c r="I31" t="s">
        <v>16</v>
      </c>
      <c r="J31" t="s">
        <v>14</v>
      </c>
      <c r="K31" t="s">
        <v>14</v>
      </c>
      <c r="L31" t="s">
        <v>41</v>
      </c>
      <c r="M31" t="s">
        <v>14</v>
      </c>
      <c r="N31" t="s">
        <v>14</v>
      </c>
      <c r="O31">
        <v>2</v>
      </c>
    </row>
    <row r="32" spans="1:15">
      <c r="A32">
        <v>2</v>
      </c>
      <c r="B32">
        <v>167</v>
      </c>
      <c r="C32" t="s">
        <v>213</v>
      </c>
      <c r="D32" t="s">
        <v>256</v>
      </c>
      <c r="E32" t="s">
        <v>2</v>
      </c>
      <c r="F32" t="s">
        <v>256</v>
      </c>
      <c r="G32" t="s">
        <v>14</v>
      </c>
      <c r="H32" t="s">
        <v>16</v>
      </c>
      <c r="I32" t="s">
        <v>16</v>
      </c>
      <c r="J32" t="s">
        <v>14</v>
      </c>
      <c r="K32" t="s">
        <v>14</v>
      </c>
      <c r="L32" t="s">
        <v>55</v>
      </c>
      <c r="M32" t="s">
        <v>275</v>
      </c>
      <c r="N32" t="s">
        <v>14</v>
      </c>
      <c r="O32">
        <v>2</v>
      </c>
    </row>
    <row r="33" spans="1:15">
      <c r="A33">
        <v>2</v>
      </c>
      <c r="B33">
        <v>168</v>
      </c>
      <c r="C33" t="s">
        <v>213</v>
      </c>
      <c r="D33" t="s">
        <v>257</v>
      </c>
      <c r="E33" t="s">
        <v>2</v>
      </c>
      <c r="F33" t="s">
        <v>257</v>
      </c>
      <c r="G33" t="s">
        <v>14</v>
      </c>
      <c r="H33" t="s">
        <v>16</v>
      </c>
      <c r="I33" t="s">
        <v>16</v>
      </c>
      <c r="J33" t="s">
        <v>14</v>
      </c>
      <c r="K33" t="s">
        <v>14</v>
      </c>
      <c r="L33" t="s">
        <v>244</v>
      </c>
      <c r="M33" t="s">
        <v>275</v>
      </c>
      <c r="N33" t="s">
        <v>14</v>
      </c>
      <c r="O33">
        <v>2</v>
      </c>
    </row>
    <row r="34" spans="1:15">
      <c r="A34">
        <v>2</v>
      </c>
      <c r="B34">
        <v>169</v>
      </c>
      <c r="C34" t="s">
        <v>213</v>
      </c>
      <c r="D34" t="s">
        <v>258</v>
      </c>
      <c r="E34" t="s">
        <v>4</v>
      </c>
      <c r="F34" t="s">
        <v>258</v>
      </c>
      <c r="G34" s="9">
        <v>30</v>
      </c>
      <c r="H34" t="s">
        <v>16</v>
      </c>
      <c r="I34" t="s">
        <v>16</v>
      </c>
      <c r="J34" t="s">
        <v>14</v>
      </c>
      <c r="K34" t="s">
        <v>14</v>
      </c>
      <c r="M34" t="s">
        <v>275</v>
      </c>
      <c r="N34" t="s">
        <v>14</v>
      </c>
      <c r="O34">
        <v>2</v>
      </c>
    </row>
    <row r="35" spans="1:15">
      <c r="A35">
        <v>2</v>
      </c>
      <c r="B35">
        <v>170</v>
      </c>
      <c r="C35" t="s">
        <v>213</v>
      </c>
      <c r="D35" t="s">
        <v>259</v>
      </c>
      <c r="E35" t="s">
        <v>5</v>
      </c>
      <c r="F35" t="s">
        <v>259</v>
      </c>
      <c r="G35" t="s">
        <v>14</v>
      </c>
      <c r="H35" t="s">
        <v>16</v>
      </c>
      <c r="I35" t="s">
        <v>16</v>
      </c>
      <c r="J35" t="s">
        <v>212</v>
      </c>
      <c r="K35" t="s">
        <v>14</v>
      </c>
      <c r="M35" t="s">
        <v>275</v>
      </c>
      <c r="N35" t="s">
        <v>14</v>
      </c>
      <c r="O35">
        <v>2</v>
      </c>
    </row>
    <row r="36" spans="1:15">
      <c r="A36">
        <v>2</v>
      </c>
      <c r="B36">
        <v>171</v>
      </c>
      <c r="C36" t="s">
        <v>213</v>
      </c>
      <c r="D36" t="s">
        <v>260</v>
      </c>
      <c r="E36" t="s">
        <v>5</v>
      </c>
      <c r="F36" t="s">
        <v>260</v>
      </c>
      <c r="G36" t="s">
        <v>14</v>
      </c>
      <c r="H36" t="s">
        <v>16</v>
      </c>
      <c r="I36" t="s">
        <v>16</v>
      </c>
      <c r="J36" t="s">
        <v>212</v>
      </c>
      <c r="K36" t="s">
        <v>14</v>
      </c>
      <c r="M36" t="s">
        <v>275</v>
      </c>
      <c r="N36" t="s">
        <v>14</v>
      </c>
      <c r="O36">
        <v>2</v>
      </c>
    </row>
    <row r="37" spans="1:15">
      <c r="A37">
        <v>2</v>
      </c>
      <c r="B37">
        <v>24</v>
      </c>
      <c r="C37" t="s">
        <v>61</v>
      </c>
      <c r="D37" t="s">
        <v>61</v>
      </c>
      <c r="E37" t="s">
        <v>2</v>
      </c>
      <c r="F37" t="s">
        <v>61</v>
      </c>
      <c r="G37" t="s">
        <v>14</v>
      </c>
      <c r="H37" t="s">
        <v>15</v>
      </c>
      <c r="I37" t="s">
        <v>16</v>
      </c>
      <c r="J37" t="s">
        <v>14</v>
      </c>
      <c r="K37" t="s">
        <v>14</v>
      </c>
      <c r="L37" t="s">
        <v>215</v>
      </c>
      <c r="M37" t="s">
        <v>14</v>
      </c>
      <c r="N37">
        <v>15</v>
      </c>
      <c r="O37" t="s">
        <v>209</v>
      </c>
    </row>
    <row r="38" spans="1:15">
      <c r="A38">
        <v>2</v>
      </c>
      <c r="B38">
        <v>172</v>
      </c>
      <c r="C38" t="s">
        <v>217</v>
      </c>
      <c r="D38" t="s">
        <v>216</v>
      </c>
      <c r="E38" t="s">
        <v>5</v>
      </c>
      <c r="F38" t="s">
        <v>216</v>
      </c>
      <c r="G38" t="s">
        <v>14</v>
      </c>
      <c r="H38" t="s">
        <v>16</v>
      </c>
      <c r="I38" t="s">
        <v>15</v>
      </c>
      <c r="J38" t="s">
        <v>212</v>
      </c>
      <c r="K38" t="s">
        <v>14</v>
      </c>
      <c r="L38" t="s">
        <v>14</v>
      </c>
      <c r="M38" t="s">
        <v>262</v>
      </c>
      <c r="N38" t="s">
        <v>14</v>
      </c>
      <c r="O38">
        <v>2</v>
      </c>
    </row>
    <row r="39" spans="1:15">
      <c r="A39">
        <v>2</v>
      </c>
      <c r="B39">
        <v>173</v>
      </c>
      <c r="C39" t="s">
        <v>217</v>
      </c>
      <c r="D39" t="s">
        <v>218</v>
      </c>
      <c r="E39" t="s">
        <v>4</v>
      </c>
      <c r="F39" t="s">
        <v>218</v>
      </c>
      <c r="G39" s="9">
        <v>100</v>
      </c>
      <c r="H39" t="s">
        <v>16</v>
      </c>
      <c r="I39" t="s">
        <v>15</v>
      </c>
      <c r="J39" t="s">
        <v>14</v>
      </c>
      <c r="K39" t="s">
        <v>14</v>
      </c>
      <c r="L39" t="s">
        <v>14</v>
      </c>
      <c r="M39" t="s">
        <v>262</v>
      </c>
      <c r="N39" t="s">
        <v>14</v>
      </c>
      <c r="O39">
        <v>2</v>
      </c>
    </row>
    <row r="40" spans="1:15">
      <c r="A40">
        <v>2</v>
      </c>
      <c r="B40">
        <v>174</v>
      </c>
      <c r="C40" t="s">
        <v>217</v>
      </c>
      <c r="D40" t="s">
        <v>219</v>
      </c>
      <c r="E40" t="s">
        <v>4</v>
      </c>
      <c r="F40" t="s">
        <v>219</v>
      </c>
      <c r="G40" s="9">
        <v>100</v>
      </c>
      <c r="H40" t="s">
        <v>16</v>
      </c>
      <c r="I40" t="s">
        <v>15</v>
      </c>
      <c r="J40" t="s">
        <v>14</v>
      </c>
      <c r="K40" t="s">
        <v>14</v>
      </c>
      <c r="L40" t="s">
        <v>14</v>
      </c>
      <c r="M40" t="s">
        <v>262</v>
      </c>
      <c r="N40" t="s">
        <v>14</v>
      </c>
      <c r="O40">
        <v>2</v>
      </c>
    </row>
    <row r="41" spans="1:15">
      <c r="A41">
        <v>2</v>
      </c>
      <c r="B41">
        <v>175</v>
      </c>
      <c r="C41" t="s">
        <v>220</v>
      </c>
      <c r="D41" t="s">
        <v>221</v>
      </c>
      <c r="E41" t="s">
        <v>2</v>
      </c>
      <c r="F41" t="s">
        <v>221</v>
      </c>
      <c r="G41" t="s">
        <v>14</v>
      </c>
      <c r="H41" t="s">
        <v>15</v>
      </c>
      <c r="I41" t="s">
        <v>16</v>
      </c>
      <c r="J41" t="s">
        <v>14</v>
      </c>
      <c r="K41" t="s">
        <v>14</v>
      </c>
      <c r="L41" t="s">
        <v>41</v>
      </c>
      <c r="M41" t="s">
        <v>14</v>
      </c>
      <c r="N41" t="s">
        <v>14</v>
      </c>
      <c r="O41">
        <v>2</v>
      </c>
    </row>
    <row r="42" spans="1:15">
      <c r="A42">
        <v>2</v>
      </c>
      <c r="B42">
        <v>176</v>
      </c>
      <c r="C42" t="s">
        <v>220</v>
      </c>
      <c r="D42" t="s">
        <v>222</v>
      </c>
      <c r="E42" t="s">
        <v>4</v>
      </c>
      <c r="F42" t="s">
        <v>222</v>
      </c>
      <c r="G42" s="9">
        <v>100</v>
      </c>
      <c r="H42" t="s">
        <v>16</v>
      </c>
      <c r="I42" t="s">
        <v>15</v>
      </c>
      <c r="J42" t="s">
        <v>14</v>
      </c>
      <c r="K42" t="s">
        <v>14</v>
      </c>
      <c r="L42" t="s">
        <v>14</v>
      </c>
      <c r="M42" t="s">
        <v>276</v>
      </c>
      <c r="N42" t="s">
        <v>14</v>
      </c>
      <c r="O42">
        <v>2</v>
      </c>
    </row>
    <row r="43" spans="1:15">
      <c r="A43">
        <v>2</v>
      </c>
      <c r="B43">
        <v>177</v>
      </c>
      <c r="C43" t="s">
        <v>220</v>
      </c>
      <c r="D43" t="s">
        <v>223</v>
      </c>
      <c r="E43" t="s">
        <v>4</v>
      </c>
      <c r="F43" t="s">
        <v>223</v>
      </c>
      <c r="G43" s="9">
        <v>100</v>
      </c>
      <c r="H43" t="s">
        <v>16</v>
      </c>
      <c r="I43" t="s">
        <v>15</v>
      </c>
      <c r="J43" t="s">
        <v>14</v>
      </c>
      <c r="K43" t="s">
        <v>14</v>
      </c>
      <c r="L43" t="s">
        <v>14</v>
      </c>
      <c r="M43" t="s">
        <v>276</v>
      </c>
      <c r="N43" t="s">
        <v>14</v>
      </c>
      <c r="O43">
        <v>2</v>
      </c>
    </row>
    <row r="44" spans="1:15">
      <c r="A44">
        <v>2</v>
      </c>
      <c r="B44">
        <v>178</v>
      </c>
      <c r="C44" t="s">
        <v>220</v>
      </c>
      <c r="D44" t="s">
        <v>224</v>
      </c>
      <c r="E44" t="s">
        <v>5</v>
      </c>
      <c r="F44" t="s">
        <v>224</v>
      </c>
      <c r="G44" t="s">
        <v>14</v>
      </c>
      <c r="H44" t="s">
        <v>16</v>
      </c>
      <c r="I44" t="s">
        <v>15</v>
      </c>
      <c r="J44" t="s">
        <v>212</v>
      </c>
      <c r="K44" t="s">
        <v>14</v>
      </c>
      <c r="L44" t="s">
        <v>14</v>
      </c>
      <c r="M44" t="s">
        <v>276</v>
      </c>
      <c r="N44" t="s">
        <v>14</v>
      </c>
      <c r="O44">
        <v>2</v>
      </c>
    </row>
    <row r="45" spans="1:15">
      <c r="A45">
        <v>2</v>
      </c>
      <c r="B45">
        <v>179</v>
      </c>
      <c r="C45" t="s">
        <v>220</v>
      </c>
      <c r="D45" t="s">
        <v>225</v>
      </c>
      <c r="E45" t="s">
        <v>2</v>
      </c>
      <c r="F45" t="s">
        <v>225</v>
      </c>
      <c r="G45" t="s">
        <v>14</v>
      </c>
      <c r="H45" t="s">
        <v>16</v>
      </c>
      <c r="I45" t="s">
        <v>15</v>
      </c>
      <c r="J45" t="s">
        <v>14</v>
      </c>
      <c r="K45" t="s">
        <v>14</v>
      </c>
      <c r="L45" t="s">
        <v>226</v>
      </c>
      <c r="M45" t="s">
        <v>276</v>
      </c>
      <c r="N45" t="s">
        <v>14</v>
      </c>
      <c r="O45">
        <v>2</v>
      </c>
    </row>
    <row r="46" spans="1:15">
      <c r="A46">
        <v>2</v>
      </c>
      <c r="B46">
        <v>180</v>
      </c>
      <c r="C46" t="s">
        <v>220</v>
      </c>
      <c r="D46" t="s">
        <v>227</v>
      </c>
      <c r="E46" t="s">
        <v>5</v>
      </c>
      <c r="F46" t="s">
        <v>227</v>
      </c>
      <c r="G46" t="s">
        <v>14</v>
      </c>
      <c r="H46" t="s">
        <v>16</v>
      </c>
      <c r="I46" t="s">
        <v>15</v>
      </c>
      <c r="J46" t="s">
        <v>212</v>
      </c>
      <c r="K46" t="s">
        <v>14</v>
      </c>
      <c r="L46" t="s">
        <v>14</v>
      </c>
      <c r="M46" t="s">
        <v>276</v>
      </c>
      <c r="N46" t="s">
        <v>14</v>
      </c>
      <c r="O46">
        <v>2</v>
      </c>
    </row>
    <row r="47" spans="1:15">
      <c r="A47">
        <v>2</v>
      </c>
      <c r="B47">
        <v>181</v>
      </c>
      <c r="C47" t="s">
        <v>220</v>
      </c>
      <c r="D47" t="s">
        <v>228</v>
      </c>
      <c r="E47" t="s">
        <v>5</v>
      </c>
      <c r="F47" t="s">
        <v>228</v>
      </c>
      <c r="G47" t="s">
        <v>14</v>
      </c>
      <c r="H47" t="s">
        <v>16</v>
      </c>
      <c r="I47" t="s">
        <v>15</v>
      </c>
      <c r="J47" t="s">
        <v>212</v>
      </c>
      <c r="K47" t="s">
        <v>14</v>
      </c>
      <c r="L47" t="s">
        <v>14</v>
      </c>
      <c r="M47" t="s">
        <v>276</v>
      </c>
      <c r="N47" t="s">
        <v>14</v>
      </c>
      <c r="O47">
        <v>2</v>
      </c>
    </row>
    <row r="48" spans="1:15">
      <c r="A48">
        <v>2</v>
      </c>
      <c r="B48">
        <v>182</v>
      </c>
      <c r="C48" t="s">
        <v>278</v>
      </c>
      <c r="D48" t="s">
        <v>229</v>
      </c>
      <c r="E48" t="s">
        <v>2</v>
      </c>
      <c r="F48" t="s">
        <v>229</v>
      </c>
      <c r="G48" t="s">
        <v>14</v>
      </c>
      <c r="H48" t="s">
        <v>15</v>
      </c>
      <c r="I48" t="s">
        <v>16</v>
      </c>
      <c r="J48" t="s">
        <v>14</v>
      </c>
      <c r="K48" t="s">
        <v>14</v>
      </c>
      <c r="L48" t="s">
        <v>230</v>
      </c>
      <c r="M48" t="s">
        <v>14</v>
      </c>
      <c r="N48" t="s">
        <v>14</v>
      </c>
      <c r="O48">
        <v>2</v>
      </c>
    </row>
    <row r="49" spans="1:15">
      <c r="A49">
        <v>2</v>
      </c>
      <c r="B49">
        <v>183</v>
      </c>
      <c r="C49" t="s">
        <v>278</v>
      </c>
      <c r="D49" t="s">
        <v>231</v>
      </c>
      <c r="E49" t="s">
        <v>2</v>
      </c>
      <c r="F49" t="s">
        <v>231</v>
      </c>
      <c r="G49" t="s">
        <v>14</v>
      </c>
      <c r="H49" t="s">
        <v>16</v>
      </c>
      <c r="I49" t="s">
        <v>15</v>
      </c>
      <c r="J49" t="s">
        <v>14</v>
      </c>
      <c r="K49" t="s">
        <v>14</v>
      </c>
      <c r="L49" t="s">
        <v>232</v>
      </c>
      <c r="M49" t="s">
        <v>277</v>
      </c>
      <c r="N49" t="s">
        <v>14</v>
      </c>
      <c r="O49">
        <v>2</v>
      </c>
    </row>
    <row r="50" spans="1:15">
      <c r="A50">
        <v>2</v>
      </c>
      <c r="B50">
        <v>184</v>
      </c>
      <c r="C50" t="s">
        <v>278</v>
      </c>
      <c r="D50" t="s">
        <v>233</v>
      </c>
      <c r="E50" t="s">
        <v>2</v>
      </c>
      <c r="F50" t="s">
        <v>233</v>
      </c>
      <c r="G50" t="s">
        <v>14</v>
      </c>
      <c r="H50" t="s">
        <v>15</v>
      </c>
      <c r="I50" t="s">
        <v>16</v>
      </c>
      <c r="J50" t="s">
        <v>14</v>
      </c>
      <c r="K50" t="s">
        <v>14</v>
      </c>
      <c r="L50" t="s">
        <v>232</v>
      </c>
      <c r="M50" t="s">
        <v>14</v>
      </c>
      <c r="N50" t="s">
        <v>14</v>
      </c>
      <c r="O50">
        <v>2</v>
      </c>
    </row>
    <row r="51" spans="1:15">
      <c r="A51">
        <v>2</v>
      </c>
      <c r="B51">
        <v>185</v>
      </c>
      <c r="C51" t="s">
        <v>278</v>
      </c>
      <c r="D51" t="s">
        <v>263</v>
      </c>
      <c r="E51" t="s">
        <v>2</v>
      </c>
      <c r="F51" t="s">
        <v>263</v>
      </c>
      <c r="G51" t="s">
        <v>14</v>
      </c>
      <c r="H51" t="s">
        <v>15</v>
      </c>
      <c r="I51" t="s">
        <v>16</v>
      </c>
      <c r="J51" t="s">
        <v>14</v>
      </c>
      <c r="K51" t="s">
        <v>14</v>
      </c>
      <c r="L51" t="s">
        <v>41</v>
      </c>
      <c r="M51" t="s">
        <v>14</v>
      </c>
      <c r="N51" t="s">
        <v>14</v>
      </c>
      <c r="O51">
        <v>2</v>
      </c>
    </row>
    <row r="52" spans="1:15">
      <c r="A52">
        <v>2</v>
      </c>
      <c r="B52">
        <v>14</v>
      </c>
      <c r="C52" t="s">
        <v>48</v>
      </c>
      <c r="D52" t="s">
        <v>53</v>
      </c>
      <c r="E52" t="s">
        <v>4</v>
      </c>
      <c r="F52" t="s">
        <v>53</v>
      </c>
      <c r="G52">
        <v>20</v>
      </c>
      <c r="H52" t="s">
        <v>15</v>
      </c>
      <c r="I52" t="s">
        <v>16</v>
      </c>
      <c r="J52" t="s">
        <v>14</v>
      </c>
      <c r="K52" t="s">
        <v>14</v>
      </c>
      <c r="M52" t="s">
        <v>14</v>
      </c>
      <c r="N52">
        <v>5</v>
      </c>
      <c r="O52" t="s">
        <v>209</v>
      </c>
    </row>
    <row r="53" spans="1:15">
      <c r="A53">
        <v>2</v>
      </c>
      <c r="B53">
        <v>15</v>
      </c>
      <c r="C53" t="s">
        <v>48</v>
      </c>
      <c r="D53" t="s">
        <v>54</v>
      </c>
      <c r="E53" t="s">
        <v>2</v>
      </c>
      <c r="F53" t="s">
        <v>54</v>
      </c>
      <c r="G53" t="s">
        <v>14</v>
      </c>
      <c r="H53" t="s">
        <v>15</v>
      </c>
      <c r="I53" t="s">
        <v>16</v>
      </c>
      <c r="J53" t="s">
        <v>14</v>
      </c>
      <c r="K53" t="s">
        <v>14</v>
      </c>
      <c r="L53" t="s">
        <v>55</v>
      </c>
      <c r="M53" t="s">
        <v>14</v>
      </c>
      <c r="N53">
        <v>6</v>
      </c>
      <c r="O53" t="s">
        <v>209</v>
      </c>
    </row>
    <row r="54" spans="1:15">
      <c r="A54">
        <v>2</v>
      </c>
      <c r="B54">
        <v>17</v>
      </c>
      <c r="C54" t="s">
        <v>48</v>
      </c>
      <c r="D54" t="s">
        <v>23</v>
      </c>
      <c r="E54" t="s">
        <v>5</v>
      </c>
      <c r="F54" t="s">
        <v>23</v>
      </c>
      <c r="G54" t="s">
        <v>14</v>
      </c>
      <c r="H54" t="s">
        <v>15</v>
      </c>
      <c r="I54" t="s">
        <v>16</v>
      </c>
      <c r="J54" t="s">
        <v>212</v>
      </c>
      <c r="K54" t="s">
        <v>14</v>
      </c>
      <c r="M54" t="s">
        <v>14</v>
      </c>
      <c r="N54">
        <v>8</v>
      </c>
      <c r="O54" t="s">
        <v>209</v>
      </c>
    </row>
    <row r="55" spans="1:15">
      <c r="A55">
        <v>2</v>
      </c>
      <c r="B55">
        <v>18</v>
      </c>
      <c r="C55" t="s">
        <v>48</v>
      </c>
      <c r="D55" t="s">
        <v>24</v>
      </c>
      <c r="E55" t="s">
        <v>5</v>
      </c>
      <c r="F55" t="s">
        <v>24</v>
      </c>
      <c r="G55" t="s">
        <v>14</v>
      </c>
      <c r="H55" t="s">
        <v>15</v>
      </c>
      <c r="I55" t="s">
        <v>16</v>
      </c>
      <c r="J55" t="s">
        <v>212</v>
      </c>
      <c r="K55" t="s">
        <v>14</v>
      </c>
      <c r="M55" t="s">
        <v>14</v>
      </c>
      <c r="N55">
        <v>9</v>
      </c>
      <c r="O55" t="s">
        <v>209</v>
      </c>
    </row>
    <row r="56" spans="1:15">
      <c r="A56">
        <v>2</v>
      </c>
      <c r="B56">
        <v>186</v>
      </c>
      <c r="C56" t="s">
        <v>97</v>
      </c>
      <c r="D56" t="s">
        <v>264</v>
      </c>
      <c r="E56" t="s">
        <v>4</v>
      </c>
      <c r="F56" t="s">
        <v>264</v>
      </c>
      <c r="G56">
        <v>15</v>
      </c>
      <c r="H56" t="s">
        <v>16</v>
      </c>
      <c r="I56" t="s">
        <v>16</v>
      </c>
      <c r="J56" t="s">
        <v>14</v>
      </c>
      <c r="K56" t="s">
        <v>14</v>
      </c>
      <c r="M56" t="s">
        <v>14</v>
      </c>
      <c r="N56" t="s">
        <v>14</v>
      </c>
      <c r="O56">
        <v>2</v>
      </c>
    </row>
    <row r="57" spans="1:15">
      <c r="A57">
        <v>2</v>
      </c>
      <c r="B57">
        <v>187</v>
      </c>
      <c r="C57" t="s">
        <v>97</v>
      </c>
      <c r="D57" t="s">
        <v>265</v>
      </c>
      <c r="E57" t="s">
        <v>4</v>
      </c>
      <c r="F57" t="s">
        <v>265</v>
      </c>
      <c r="G57">
        <v>10</v>
      </c>
      <c r="H57" t="s">
        <v>16</v>
      </c>
      <c r="I57" t="s">
        <v>16</v>
      </c>
      <c r="J57" t="s">
        <v>14</v>
      </c>
      <c r="K57" t="s">
        <v>14</v>
      </c>
      <c r="M57" t="s">
        <v>14</v>
      </c>
      <c r="N57" t="s">
        <v>14</v>
      </c>
      <c r="O57">
        <v>2</v>
      </c>
    </row>
    <row r="58" spans="1:15">
      <c r="A58">
        <v>2</v>
      </c>
      <c r="B58">
        <v>188</v>
      </c>
      <c r="C58" t="s">
        <v>97</v>
      </c>
      <c r="D58" t="s">
        <v>266</v>
      </c>
      <c r="E58" t="s">
        <v>4</v>
      </c>
      <c r="F58" t="s">
        <v>266</v>
      </c>
      <c r="G58">
        <v>10</v>
      </c>
      <c r="H58" t="s">
        <v>16</v>
      </c>
      <c r="I58" t="s">
        <v>16</v>
      </c>
      <c r="J58" t="s">
        <v>14</v>
      </c>
      <c r="K58" t="s">
        <v>14</v>
      </c>
      <c r="M58" t="s">
        <v>14</v>
      </c>
      <c r="N58" t="s">
        <v>14</v>
      </c>
      <c r="O58">
        <v>2</v>
      </c>
    </row>
    <row r="59" spans="1:15">
      <c r="A59">
        <v>2</v>
      </c>
      <c r="B59">
        <v>189</v>
      </c>
      <c r="C59" t="s">
        <v>97</v>
      </c>
      <c r="D59" t="s">
        <v>267</v>
      </c>
      <c r="E59" t="s">
        <v>4</v>
      </c>
      <c r="F59" t="s">
        <v>267</v>
      </c>
      <c r="G59">
        <v>100</v>
      </c>
      <c r="H59" t="s">
        <v>15</v>
      </c>
      <c r="I59" t="s">
        <v>16</v>
      </c>
      <c r="J59" t="s">
        <v>14</v>
      </c>
      <c r="K59" t="s">
        <v>14</v>
      </c>
      <c r="M59" t="s">
        <v>14</v>
      </c>
      <c r="N59" t="s">
        <v>14</v>
      </c>
      <c r="O59">
        <v>2</v>
      </c>
    </row>
    <row r="60" spans="1:15">
      <c r="A60">
        <v>2</v>
      </c>
      <c r="B60">
        <v>190</v>
      </c>
      <c r="C60" t="s">
        <v>97</v>
      </c>
      <c r="D60" t="s">
        <v>283</v>
      </c>
      <c r="E60" t="s">
        <v>4</v>
      </c>
      <c r="F60" t="s">
        <v>283</v>
      </c>
      <c r="G60">
        <v>30</v>
      </c>
      <c r="H60" t="s">
        <v>15</v>
      </c>
      <c r="I60" t="s">
        <v>16</v>
      </c>
      <c r="J60" t="s">
        <v>14</v>
      </c>
      <c r="K60" t="s">
        <v>14</v>
      </c>
      <c r="M60" t="s">
        <v>14</v>
      </c>
      <c r="N60" t="s">
        <v>14</v>
      </c>
      <c r="O60">
        <v>2</v>
      </c>
    </row>
    <row r="61" spans="1:15">
      <c r="A61">
        <v>2</v>
      </c>
      <c r="B61">
        <v>52</v>
      </c>
      <c r="C61" t="s">
        <v>97</v>
      </c>
      <c r="D61" t="s">
        <v>96</v>
      </c>
      <c r="E61" t="s">
        <v>2</v>
      </c>
      <c r="F61" t="s">
        <v>96</v>
      </c>
      <c r="G61" t="s">
        <v>14</v>
      </c>
      <c r="H61" t="s">
        <v>15</v>
      </c>
      <c r="I61" t="s">
        <v>16</v>
      </c>
      <c r="J61" t="s">
        <v>14</v>
      </c>
      <c r="K61" t="s">
        <v>14</v>
      </c>
      <c r="L61" t="s">
        <v>55</v>
      </c>
      <c r="M61" t="s">
        <v>14</v>
      </c>
      <c r="N61">
        <v>24</v>
      </c>
      <c r="O61" t="s">
        <v>209</v>
      </c>
    </row>
    <row r="62" spans="1:15">
      <c r="A62">
        <v>2</v>
      </c>
      <c r="B62">
        <v>191</v>
      </c>
      <c r="C62" t="s">
        <v>97</v>
      </c>
      <c r="D62" t="s">
        <v>284</v>
      </c>
      <c r="E62" t="s">
        <v>2</v>
      </c>
      <c r="F62" t="s">
        <v>284</v>
      </c>
      <c r="G62" t="s">
        <v>14</v>
      </c>
      <c r="H62" t="s">
        <v>16</v>
      </c>
      <c r="I62" t="s">
        <v>15</v>
      </c>
      <c r="J62" t="s">
        <v>14</v>
      </c>
      <c r="K62" t="s">
        <v>14</v>
      </c>
      <c r="L62" t="s">
        <v>285</v>
      </c>
      <c r="M62" t="s">
        <v>300</v>
      </c>
      <c r="N62" t="s">
        <v>14</v>
      </c>
      <c r="O62">
        <v>2</v>
      </c>
    </row>
    <row r="63" spans="1:15">
      <c r="A63">
        <v>2</v>
      </c>
      <c r="B63">
        <v>51</v>
      </c>
      <c r="C63" t="s">
        <v>97</v>
      </c>
      <c r="D63" t="s">
        <v>95</v>
      </c>
      <c r="E63" t="s">
        <v>4</v>
      </c>
      <c r="F63" t="s">
        <v>95</v>
      </c>
      <c r="G63">
        <v>10</v>
      </c>
      <c r="H63" t="s">
        <v>16</v>
      </c>
      <c r="I63" t="s">
        <v>16</v>
      </c>
      <c r="J63" t="s">
        <v>14</v>
      </c>
      <c r="K63" t="s">
        <v>14</v>
      </c>
      <c r="M63" t="s">
        <v>14</v>
      </c>
      <c r="N63">
        <v>23</v>
      </c>
      <c r="O63" t="s">
        <v>209</v>
      </c>
    </row>
    <row r="64" spans="1:15">
      <c r="A64">
        <v>2</v>
      </c>
      <c r="B64">
        <v>192</v>
      </c>
      <c r="C64" t="s">
        <v>97</v>
      </c>
      <c r="D64" t="s">
        <v>286</v>
      </c>
      <c r="E64" t="s">
        <v>4</v>
      </c>
      <c r="F64" t="s">
        <v>286</v>
      </c>
      <c r="G64">
        <v>30</v>
      </c>
      <c r="H64" t="s">
        <v>16</v>
      </c>
      <c r="I64" t="s">
        <v>15</v>
      </c>
      <c r="J64" t="s">
        <v>14</v>
      </c>
      <c r="K64" t="s">
        <v>14</v>
      </c>
      <c r="M64" t="s">
        <v>301</v>
      </c>
      <c r="N64" t="s">
        <v>14</v>
      </c>
      <c r="O64">
        <v>2</v>
      </c>
    </row>
    <row r="65" spans="1:16">
      <c r="A65">
        <v>2</v>
      </c>
      <c r="B65">
        <v>193</v>
      </c>
      <c r="C65" t="s">
        <v>97</v>
      </c>
      <c r="D65" t="s">
        <v>287</v>
      </c>
      <c r="E65" t="s">
        <v>2</v>
      </c>
      <c r="F65" t="s">
        <v>287</v>
      </c>
      <c r="G65" t="s">
        <v>14</v>
      </c>
      <c r="H65" t="s">
        <v>15</v>
      </c>
      <c r="I65" t="s">
        <v>16</v>
      </c>
      <c r="J65" t="s">
        <v>14</v>
      </c>
      <c r="K65" t="s">
        <v>14</v>
      </c>
      <c r="L65" t="s">
        <v>41</v>
      </c>
      <c r="M65" t="s">
        <v>14</v>
      </c>
      <c r="N65" t="s">
        <v>14</v>
      </c>
      <c r="O65">
        <v>2</v>
      </c>
    </row>
    <row r="66" spans="1:16">
      <c r="A66">
        <v>2</v>
      </c>
      <c r="B66">
        <v>194</v>
      </c>
      <c r="C66" t="s">
        <v>97</v>
      </c>
      <c r="D66" t="s">
        <v>288</v>
      </c>
      <c r="E66" t="s">
        <v>4</v>
      </c>
      <c r="F66" t="s">
        <v>288</v>
      </c>
      <c r="G66">
        <v>15</v>
      </c>
      <c r="H66" t="s">
        <v>16</v>
      </c>
      <c r="I66" t="s">
        <v>16</v>
      </c>
      <c r="J66" t="s">
        <v>14</v>
      </c>
      <c r="K66" t="s">
        <v>14</v>
      </c>
      <c r="M66" t="s">
        <v>14</v>
      </c>
      <c r="N66" t="s">
        <v>14</v>
      </c>
      <c r="O66">
        <v>2</v>
      </c>
    </row>
    <row r="67" spans="1:16">
      <c r="A67">
        <v>2</v>
      </c>
      <c r="B67">
        <v>195</v>
      </c>
      <c r="C67" t="s">
        <v>97</v>
      </c>
      <c r="D67" t="s">
        <v>289</v>
      </c>
      <c r="E67" t="s">
        <v>4</v>
      </c>
      <c r="F67" t="s">
        <v>289</v>
      </c>
      <c r="G67">
        <v>10</v>
      </c>
      <c r="H67" t="s">
        <v>16</v>
      </c>
      <c r="I67" t="s">
        <v>16</v>
      </c>
      <c r="J67" t="s">
        <v>14</v>
      </c>
      <c r="K67" t="s">
        <v>14</v>
      </c>
      <c r="M67" t="s">
        <v>14</v>
      </c>
      <c r="N67" t="s">
        <v>14</v>
      </c>
      <c r="O67">
        <v>2</v>
      </c>
    </row>
    <row r="68" spans="1:16">
      <c r="A68">
        <v>2</v>
      </c>
      <c r="B68">
        <v>196</v>
      </c>
      <c r="C68" t="s">
        <v>97</v>
      </c>
      <c r="D68" t="s">
        <v>290</v>
      </c>
      <c r="E68" t="s">
        <v>4</v>
      </c>
      <c r="F68" t="s">
        <v>290</v>
      </c>
      <c r="G68">
        <v>10</v>
      </c>
      <c r="H68" t="s">
        <v>16</v>
      </c>
      <c r="I68" t="s">
        <v>16</v>
      </c>
      <c r="J68" t="s">
        <v>14</v>
      </c>
      <c r="K68" t="s">
        <v>14</v>
      </c>
      <c r="M68" t="s">
        <v>14</v>
      </c>
      <c r="N68" t="s">
        <v>14</v>
      </c>
      <c r="O68">
        <v>2</v>
      </c>
    </row>
    <row r="69" spans="1:16">
      <c r="A69">
        <v>2</v>
      </c>
      <c r="B69">
        <v>197</v>
      </c>
      <c r="C69" t="s">
        <v>97</v>
      </c>
      <c r="D69" t="s">
        <v>291</v>
      </c>
      <c r="E69" t="s">
        <v>4</v>
      </c>
      <c r="F69" t="s">
        <v>291</v>
      </c>
      <c r="G69">
        <v>100</v>
      </c>
      <c r="H69" t="s">
        <v>15</v>
      </c>
      <c r="I69" t="s">
        <v>16</v>
      </c>
      <c r="J69" t="s">
        <v>14</v>
      </c>
      <c r="K69" t="s">
        <v>14</v>
      </c>
      <c r="M69" t="s">
        <v>14</v>
      </c>
      <c r="N69" t="s">
        <v>14</v>
      </c>
      <c r="O69">
        <v>2</v>
      </c>
    </row>
    <row r="70" spans="1:16">
      <c r="A70">
        <v>2</v>
      </c>
      <c r="B70">
        <v>198</v>
      </c>
      <c r="C70" t="s">
        <v>97</v>
      </c>
      <c r="D70" t="s">
        <v>292</v>
      </c>
      <c r="E70" t="s">
        <v>4</v>
      </c>
      <c r="F70" t="s">
        <v>292</v>
      </c>
      <c r="G70">
        <v>30</v>
      </c>
      <c r="H70" t="s">
        <v>15</v>
      </c>
      <c r="I70" t="s">
        <v>16</v>
      </c>
      <c r="J70" t="s">
        <v>14</v>
      </c>
      <c r="K70" t="s">
        <v>14</v>
      </c>
      <c r="M70" t="s">
        <v>14</v>
      </c>
      <c r="N70" t="s">
        <v>14</v>
      </c>
      <c r="O70">
        <v>2</v>
      </c>
    </row>
    <row r="71" spans="1:16">
      <c r="A71">
        <v>2</v>
      </c>
      <c r="B71">
        <v>49</v>
      </c>
      <c r="C71" t="s">
        <v>97</v>
      </c>
      <c r="D71" t="s">
        <v>93</v>
      </c>
      <c r="E71" t="s">
        <v>2</v>
      </c>
      <c r="F71" t="s">
        <v>93</v>
      </c>
      <c r="G71" t="s">
        <v>14</v>
      </c>
      <c r="H71" t="s">
        <v>15</v>
      </c>
      <c r="I71" t="s">
        <v>16</v>
      </c>
      <c r="J71" t="s">
        <v>14</v>
      </c>
      <c r="K71" t="s">
        <v>14</v>
      </c>
      <c r="L71" t="s">
        <v>55</v>
      </c>
      <c r="M71" t="s">
        <v>14</v>
      </c>
      <c r="N71">
        <v>21</v>
      </c>
      <c r="O71" t="s">
        <v>209</v>
      </c>
    </row>
    <row r="72" spans="1:16">
      <c r="A72">
        <v>2</v>
      </c>
      <c r="B72">
        <v>199</v>
      </c>
      <c r="C72" t="s">
        <v>97</v>
      </c>
      <c r="D72" t="s">
        <v>293</v>
      </c>
      <c r="E72" t="s">
        <v>2</v>
      </c>
      <c r="F72" t="s">
        <v>293</v>
      </c>
      <c r="G72" t="s">
        <v>14</v>
      </c>
      <c r="H72" t="s">
        <v>16</v>
      </c>
      <c r="I72" t="s">
        <v>15</v>
      </c>
      <c r="J72" t="s">
        <v>14</v>
      </c>
      <c r="K72" t="s">
        <v>14</v>
      </c>
      <c r="L72" t="s">
        <v>285</v>
      </c>
      <c r="M72" t="s">
        <v>302</v>
      </c>
      <c r="N72" t="s">
        <v>14</v>
      </c>
      <c r="O72">
        <v>2</v>
      </c>
    </row>
    <row r="73" spans="1:16">
      <c r="A73">
        <v>2</v>
      </c>
      <c r="B73">
        <v>48</v>
      </c>
      <c r="C73" t="s">
        <v>97</v>
      </c>
      <c r="D73" t="s">
        <v>92</v>
      </c>
      <c r="E73" t="s">
        <v>4</v>
      </c>
      <c r="F73" t="s">
        <v>92</v>
      </c>
      <c r="G73">
        <v>10</v>
      </c>
      <c r="H73" t="s">
        <v>15</v>
      </c>
      <c r="I73" t="s">
        <v>16</v>
      </c>
      <c r="J73" t="s">
        <v>14</v>
      </c>
      <c r="K73" t="s">
        <v>14</v>
      </c>
      <c r="M73" t="s">
        <v>14</v>
      </c>
      <c r="N73">
        <v>20</v>
      </c>
      <c r="O73" t="s">
        <v>209</v>
      </c>
    </row>
    <row r="74" spans="1:16">
      <c r="A74">
        <v>2</v>
      </c>
      <c r="B74">
        <v>200</v>
      </c>
      <c r="C74" t="s">
        <v>97</v>
      </c>
      <c r="D74" t="s">
        <v>294</v>
      </c>
      <c r="E74" t="s">
        <v>4</v>
      </c>
      <c r="F74" t="s">
        <v>294</v>
      </c>
      <c r="G74">
        <v>30</v>
      </c>
      <c r="H74" t="s">
        <v>16</v>
      </c>
      <c r="I74" t="s">
        <v>15</v>
      </c>
      <c r="J74" t="s">
        <v>14</v>
      </c>
      <c r="K74" t="s">
        <v>14</v>
      </c>
      <c r="M74" t="s">
        <v>303</v>
      </c>
      <c r="N74" t="s">
        <v>14</v>
      </c>
      <c r="O74">
        <v>2</v>
      </c>
    </row>
    <row r="75" spans="1:16">
      <c r="A75">
        <v>2</v>
      </c>
      <c r="B75">
        <v>201</v>
      </c>
      <c r="C75" t="s">
        <v>90</v>
      </c>
      <c r="D75" t="s">
        <v>295</v>
      </c>
      <c r="E75" t="s">
        <v>2</v>
      </c>
      <c r="F75" t="s">
        <v>295</v>
      </c>
      <c r="G75" t="s">
        <v>14</v>
      </c>
      <c r="H75" t="s">
        <v>15</v>
      </c>
      <c r="I75" t="s">
        <v>16</v>
      </c>
      <c r="J75" t="s">
        <v>14</v>
      </c>
      <c r="K75" t="s">
        <v>14</v>
      </c>
      <c r="L75" t="s">
        <v>296</v>
      </c>
      <c r="M75" t="s">
        <v>14</v>
      </c>
      <c r="N75" t="s">
        <v>14</v>
      </c>
      <c r="O75">
        <v>2</v>
      </c>
    </row>
    <row r="76" spans="1:16">
      <c r="A76">
        <v>2</v>
      </c>
      <c r="B76">
        <v>202</v>
      </c>
      <c r="C76" t="s">
        <v>90</v>
      </c>
      <c r="D76" t="s">
        <v>297</v>
      </c>
      <c r="E76" t="s">
        <v>2</v>
      </c>
      <c r="F76" t="s">
        <v>297</v>
      </c>
      <c r="G76" t="s">
        <v>14</v>
      </c>
      <c r="H76" t="s">
        <v>15</v>
      </c>
      <c r="I76" t="s">
        <v>16</v>
      </c>
      <c r="J76" t="s">
        <v>14</v>
      </c>
      <c r="K76" t="s">
        <v>14</v>
      </c>
      <c r="L76" t="s">
        <v>298</v>
      </c>
      <c r="M76" t="s">
        <v>14</v>
      </c>
      <c r="N76" t="s">
        <v>14</v>
      </c>
      <c r="O76">
        <v>2</v>
      </c>
    </row>
    <row r="77" spans="1:16">
      <c r="A77">
        <v>2</v>
      </c>
      <c r="B77">
        <v>203</v>
      </c>
      <c r="C77" t="s">
        <v>90</v>
      </c>
      <c r="D77" t="s">
        <v>299</v>
      </c>
      <c r="E77" t="s">
        <v>4</v>
      </c>
      <c r="F77" t="s">
        <v>299</v>
      </c>
      <c r="G77">
        <v>3</v>
      </c>
      <c r="H77" t="s">
        <v>15</v>
      </c>
      <c r="I77" t="s">
        <v>16</v>
      </c>
      <c r="J77" t="s">
        <v>269</v>
      </c>
      <c r="K77" t="s">
        <v>14</v>
      </c>
      <c r="M77" t="s">
        <v>317</v>
      </c>
      <c r="N77" t="s">
        <v>14</v>
      </c>
      <c r="O77">
        <v>2</v>
      </c>
      <c r="P77" t="s">
        <v>323</v>
      </c>
    </row>
    <row r="78" spans="1:16">
      <c r="A78">
        <v>2</v>
      </c>
      <c r="B78">
        <v>204</v>
      </c>
      <c r="C78" t="s">
        <v>90</v>
      </c>
      <c r="D78" t="s">
        <v>304</v>
      </c>
      <c r="E78" t="s">
        <v>4</v>
      </c>
      <c r="F78" t="s">
        <v>304</v>
      </c>
      <c r="G78">
        <v>3</v>
      </c>
      <c r="H78" t="s">
        <v>16</v>
      </c>
      <c r="I78" t="s">
        <v>15</v>
      </c>
      <c r="J78" t="s">
        <v>269</v>
      </c>
      <c r="K78" t="s">
        <v>14</v>
      </c>
      <c r="M78" t="s">
        <v>318</v>
      </c>
      <c r="N78" t="s">
        <v>14</v>
      </c>
      <c r="O78">
        <v>2</v>
      </c>
    </row>
    <row r="79" spans="1:16">
      <c r="A79">
        <v>2</v>
      </c>
      <c r="B79">
        <v>205</v>
      </c>
      <c r="C79" t="s">
        <v>90</v>
      </c>
      <c r="D79" t="s">
        <v>305</v>
      </c>
      <c r="E79" t="s">
        <v>4</v>
      </c>
      <c r="F79" t="s">
        <v>305</v>
      </c>
      <c r="G79">
        <v>3</v>
      </c>
      <c r="H79" t="s">
        <v>16</v>
      </c>
      <c r="I79" t="s">
        <v>15</v>
      </c>
      <c r="J79" t="s">
        <v>269</v>
      </c>
      <c r="K79" t="s">
        <v>14</v>
      </c>
      <c r="M79" t="s">
        <v>318</v>
      </c>
      <c r="N79" t="s">
        <v>14</v>
      </c>
      <c r="O79">
        <v>2</v>
      </c>
    </row>
    <row r="80" spans="1:16">
      <c r="A80">
        <v>2</v>
      </c>
      <c r="B80">
        <v>206</v>
      </c>
      <c r="C80" t="s">
        <v>90</v>
      </c>
      <c r="D80" t="s">
        <v>306</v>
      </c>
      <c r="E80" t="s">
        <v>4</v>
      </c>
      <c r="F80" t="s">
        <v>306</v>
      </c>
      <c r="G80">
        <v>4</v>
      </c>
      <c r="H80" t="s">
        <v>16</v>
      </c>
      <c r="I80" t="s">
        <v>15</v>
      </c>
      <c r="J80" t="s">
        <v>269</v>
      </c>
      <c r="K80" t="s">
        <v>14</v>
      </c>
      <c r="M80" t="s">
        <v>318</v>
      </c>
      <c r="N80" t="s">
        <v>14</v>
      </c>
      <c r="O80">
        <v>2</v>
      </c>
    </row>
    <row r="81" spans="1:16">
      <c r="A81">
        <v>2</v>
      </c>
      <c r="B81">
        <v>207</v>
      </c>
      <c r="C81" t="s">
        <v>90</v>
      </c>
      <c r="D81" t="s">
        <v>315</v>
      </c>
      <c r="E81" t="s">
        <v>4</v>
      </c>
      <c r="F81" t="s">
        <v>315</v>
      </c>
      <c r="G81">
        <v>20</v>
      </c>
      <c r="H81" t="s">
        <v>16</v>
      </c>
      <c r="I81" t="s">
        <v>15</v>
      </c>
      <c r="J81" t="s">
        <v>269</v>
      </c>
      <c r="K81" t="s">
        <v>14</v>
      </c>
      <c r="M81" t="s">
        <v>319</v>
      </c>
      <c r="N81" t="s">
        <v>14</v>
      </c>
      <c r="O81">
        <v>2</v>
      </c>
    </row>
    <row r="82" spans="1:16">
      <c r="A82">
        <v>2</v>
      </c>
      <c r="B82">
        <v>208</v>
      </c>
      <c r="C82" t="s">
        <v>90</v>
      </c>
      <c r="D82" t="s">
        <v>307</v>
      </c>
      <c r="E82" t="s">
        <v>4</v>
      </c>
      <c r="F82" t="s">
        <v>307</v>
      </c>
      <c r="G82">
        <v>5</v>
      </c>
      <c r="H82" t="s">
        <v>16</v>
      </c>
      <c r="I82" t="s">
        <v>16</v>
      </c>
      <c r="J82" t="s">
        <v>269</v>
      </c>
      <c r="K82" t="s">
        <v>14</v>
      </c>
      <c r="M82" t="s">
        <v>14</v>
      </c>
      <c r="N82" t="s">
        <v>14</v>
      </c>
      <c r="O82">
        <v>2</v>
      </c>
    </row>
    <row r="83" spans="1:16">
      <c r="A83">
        <v>2</v>
      </c>
      <c r="B83">
        <v>209</v>
      </c>
      <c r="C83" t="s">
        <v>90</v>
      </c>
      <c r="D83" t="s">
        <v>308</v>
      </c>
      <c r="E83" t="s">
        <v>2</v>
      </c>
      <c r="F83" t="s">
        <v>308</v>
      </c>
      <c r="G83" t="s">
        <v>14</v>
      </c>
      <c r="H83" t="s">
        <v>16</v>
      </c>
      <c r="I83" t="s">
        <v>16</v>
      </c>
      <c r="J83" t="s">
        <v>14</v>
      </c>
      <c r="K83" t="s">
        <v>14</v>
      </c>
      <c r="L83" t="s">
        <v>296</v>
      </c>
      <c r="M83" t="s">
        <v>14</v>
      </c>
      <c r="N83" t="s">
        <v>14</v>
      </c>
      <c r="O83">
        <v>2</v>
      </c>
    </row>
    <row r="84" spans="1:16">
      <c r="A84">
        <v>2</v>
      </c>
      <c r="B84">
        <v>210</v>
      </c>
      <c r="C84" t="s">
        <v>90</v>
      </c>
      <c r="D84" t="s">
        <v>309</v>
      </c>
      <c r="E84" t="s">
        <v>2</v>
      </c>
      <c r="F84" t="s">
        <v>309</v>
      </c>
      <c r="G84" t="s">
        <v>14</v>
      </c>
      <c r="H84" t="s">
        <v>16</v>
      </c>
      <c r="I84" t="s">
        <v>16</v>
      </c>
      <c r="J84" t="s">
        <v>14</v>
      </c>
      <c r="K84" t="s">
        <v>14</v>
      </c>
      <c r="L84" t="s">
        <v>298</v>
      </c>
      <c r="M84" t="s">
        <v>14</v>
      </c>
      <c r="N84" t="s">
        <v>14</v>
      </c>
      <c r="O84">
        <v>2</v>
      </c>
    </row>
    <row r="85" spans="1:16">
      <c r="A85">
        <v>2</v>
      </c>
      <c r="B85">
        <v>211</v>
      </c>
      <c r="C85" t="s">
        <v>90</v>
      </c>
      <c r="D85" t="s">
        <v>310</v>
      </c>
      <c r="E85" t="s">
        <v>4</v>
      </c>
      <c r="F85" t="s">
        <v>310</v>
      </c>
      <c r="G85">
        <v>3</v>
      </c>
      <c r="H85" t="s">
        <v>16</v>
      </c>
      <c r="I85" t="s">
        <v>16</v>
      </c>
      <c r="J85" t="s">
        <v>269</v>
      </c>
      <c r="K85" t="s">
        <v>14</v>
      </c>
      <c r="M85" t="s">
        <v>320</v>
      </c>
      <c r="N85" t="s">
        <v>14</v>
      </c>
      <c r="O85">
        <v>2</v>
      </c>
      <c r="P85" t="s">
        <v>323</v>
      </c>
    </row>
    <row r="86" spans="1:16">
      <c r="A86">
        <v>2</v>
      </c>
      <c r="B86">
        <v>212</v>
      </c>
      <c r="C86" t="s">
        <v>90</v>
      </c>
      <c r="D86" t="s">
        <v>311</v>
      </c>
      <c r="E86" t="s">
        <v>4</v>
      </c>
      <c r="F86" t="s">
        <v>311</v>
      </c>
      <c r="G86">
        <v>3</v>
      </c>
      <c r="H86" t="s">
        <v>16</v>
      </c>
      <c r="I86" t="s">
        <v>44</v>
      </c>
      <c r="J86" t="s">
        <v>269</v>
      </c>
      <c r="K86" t="s">
        <v>14</v>
      </c>
      <c r="M86" t="s">
        <v>321</v>
      </c>
      <c r="N86" t="s">
        <v>14</v>
      </c>
      <c r="O86">
        <v>2</v>
      </c>
    </row>
    <row r="87" spans="1:16">
      <c r="A87">
        <v>2</v>
      </c>
      <c r="B87">
        <v>213</v>
      </c>
      <c r="C87" t="s">
        <v>90</v>
      </c>
      <c r="D87" t="s">
        <v>312</v>
      </c>
      <c r="E87" t="s">
        <v>4</v>
      </c>
      <c r="F87" t="s">
        <v>312</v>
      </c>
      <c r="G87">
        <v>3</v>
      </c>
      <c r="H87" t="s">
        <v>16</v>
      </c>
      <c r="I87" t="s">
        <v>44</v>
      </c>
      <c r="J87" t="s">
        <v>269</v>
      </c>
      <c r="K87" t="s">
        <v>14</v>
      </c>
      <c r="M87" t="s">
        <v>321</v>
      </c>
      <c r="N87" t="s">
        <v>14</v>
      </c>
      <c r="O87">
        <v>2</v>
      </c>
    </row>
    <row r="88" spans="1:16">
      <c r="A88">
        <v>2</v>
      </c>
      <c r="B88">
        <v>214</v>
      </c>
      <c r="C88" t="s">
        <v>90</v>
      </c>
      <c r="D88" t="s">
        <v>313</v>
      </c>
      <c r="E88" t="s">
        <v>4</v>
      </c>
      <c r="F88" t="s">
        <v>313</v>
      </c>
      <c r="G88">
        <v>4</v>
      </c>
      <c r="H88" t="s">
        <v>16</v>
      </c>
      <c r="I88" t="s">
        <v>44</v>
      </c>
      <c r="J88" t="s">
        <v>269</v>
      </c>
      <c r="K88" t="s">
        <v>14</v>
      </c>
      <c r="M88" t="s">
        <v>321</v>
      </c>
      <c r="N88" t="s">
        <v>14</v>
      </c>
      <c r="O88">
        <v>2</v>
      </c>
    </row>
    <row r="89" spans="1:16">
      <c r="A89">
        <v>2</v>
      </c>
      <c r="B89">
        <v>215</v>
      </c>
      <c r="C89" t="s">
        <v>90</v>
      </c>
      <c r="D89" t="s">
        <v>316</v>
      </c>
      <c r="E89" t="s">
        <v>4</v>
      </c>
      <c r="F89" t="s">
        <v>316</v>
      </c>
      <c r="G89">
        <v>20</v>
      </c>
      <c r="H89" t="s">
        <v>16</v>
      </c>
      <c r="I89" t="s">
        <v>44</v>
      </c>
      <c r="J89" t="s">
        <v>269</v>
      </c>
      <c r="K89" t="s">
        <v>14</v>
      </c>
      <c r="M89" t="s">
        <v>322</v>
      </c>
      <c r="N89" t="s">
        <v>14</v>
      </c>
      <c r="O89">
        <v>2</v>
      </c>
    </row>
    <row r="90" spans="1:16">
      <c r="A90">
        <v>2</v>
      </c>
      <c r="B90">
        <v>216</v>
      </c>
      <c r="C90" t="s">
        <v>90</v>
      </c>
      <c r="D90" t="s">
        <v>314</v>
      </c>
      <c r="E90" t="s">
        <v>4</v>
      </c>
      <c r="F90" t="s">
        <v>314</v>
      </c>
      <c r="G90">
        <v>5</v>
      </c>
      <c r="H90" t="s">
        <v>16</v>
      </c>
      <c r="I90" t="s">
        <v>16</v>
      </c>
      <c r="J90" t="s">
        <v>269</v>
      </c>
      <c r="K90" t="s">
        <v>14</v>
      </c>
      <c r="M90" t="s">
        <v>14</v>
      </c>
      <c r="N90" t="s">
        <v>14</v>
      </c>
      <c r="O90">
        <v>2</v>
      </c>
    </row>
    <row r="91" spans="1:16">
      <c r="A91">
        <v>2</v>
      </c>
      <c r="B91">
        <v>217</v>
      </c>
      <c r="C91" t="s">
        <v>90</v>
      </c>
      <c r="D91" t="s">
        <v>324</v>
      </c>
      <c r="E91" t="s">
        <v>2</v>
      </c>
      <c r="F91" t="s">
        <v>324</v>
      </c>
      <c r="G91" t="s">
        <v>14</v>
      </c>
      <c r="H91" t="s">
        <v>16</v>
      </c>
      <c r="I91" t="s">
        <v>16</v>
      </c>
      <c r="J91" t="s">
        <v>14</v>
      </c>
      <c r="K91" t="s">
        <v>14</v>
      </c>
      <c r="L91" t="s">
        <v>296</v>
      </c>
      <c r="M91" t="s">
        <v>14</v>
      </c>
      <c r="N91" t="s">
        <v>14</v>
      </c>
      <c r="O91">
        <v>2</v>
      </c>
    </row>
    <row r="92" spans="1:16">
      <c r="A92">
        <v>2</v>
      </c>
      <c r="B92">
        <v>218</v>
      </c>
      <c r="C92" t="s">
        <v>90</v>
      </c>
      <c r="D92" t="s">
        <v>325</v>
      </c>
      <c r="E92" t="s">
        <v>4</v>
      </c>
      <c r="F92" t="s">
        <v>325</v>
      </c>
      <c r="G92">
        <v>3</v>
      </c>
      <c r="H92" t="s">
        <v>16</v>
      </c>
      <c r="I92" t="s">
        <v>16</v>
      </c>
      <c r="J92" t="s">
        <v>269</v>
      </c>
      <c r="K92" t="s">
        <v>14</v>
      </c>
      <c r="M92" t="s">
        <v>331</v>
      </c>
      <c r="N92" t="s">
        <v>14</v>
      </c>
      <c r="O92">
        <v>2</v>
      </c>
      <c r="P92" t="s">
        <v>323</v>
      </c>
    </row>
    <row r="93" spans="1:16">
      <c r="A93">
        <v>2</v>
      </c>
      <c r="B93">
        <v>219</v>
      </c>
      <c r="C93" t="s">
        <v>90</v>
      </c>
      <c r="D93" t="s">
        <v>326</v>
      </c>
      <c r="E93" t="s">
        <v>4</v>
      </c>
      <c r="F93" t="s">
        <v>326</v>
      </c>
      <c r="G93">
        <v>3</v>
      </c>
      <c r="H93" t="s">
        <v>16</v>
      </c>
      <c r="I93" t="s">
        <v>44</v>
      </c>
      <c r="J93" t="s">
        <v>269</v>
      </c>
      <c r="K93" t="s">
        <v>14</v>
      </c>
      <c r="M93" t="s">
        <v>332</v>
      </c>
      <c r="N93" t="s">
        <v>14</v>
      </c>
      <c r="O93">
        <v>2</v>
      </c>
    </row>
    <row r="94" spans="1:16">
      <c r="A94">
        <v>2</v>
      </c>
      <c r="B94">
        <v>220</v>
      </c>
      <c r="C94" t="s">
        <v>90</v>
      </c>
      <c r="D94" t="s">
        <v>327</v>
      </c>
      <c r="E94" t="s">
        <v>4</v>
      </c>
      <c r="F94" t="s">
        <v>327</v>
      </c>
      <c r="G94">
        <v>3</v>
      </c>
      <c r="H94" t="s">
        <v>16</v>
      </c>
      <c r="I94" t="s">
        <v>44</v>
      </c>
      <c r="J94" t="s">
        <v>269</v>
      </c>
      <c r="K94" t="s">
        <v>14</v>
      </c>
      <c r="M94" t="s">
        <v>332</v>
      </c>
      <c r="N94" t="s">
        <v>14</v>
      </c>
      <c r="O94">
        <v>2</v>
      </c>
    </row>
    <row r="95" spans="1:16">
      <c r="A95">
        <v>2</v>
      </c>
      <c r="B95">
        <v>221</v>
      </c>
      <c r="C95" t="s">
        <v>90</v>
      </c>
      <c r="D95" t="s">
        <v>328</v>
      </c>
      <c r="E95" t="s">
        <v>4</v>
      </c>
      <c r="F95" t="s">
        <v>328</v>
      </c>
      <c r="G95">
        <v>4</v>
      </c>
      <c r="H95" t="s">
        <v>16</v>
      </c>
      <c r="I95" t="s">
        <v>44</v>
      </c>
      <c r="J95" t="s">
        <v>269</v>
      </c>
      <c r="K95" t="s">
        <v>14</v>
      </c>
      <c r="M95" t="s">
        <v>332</v>
      </c>
      <c r="N95" t="s">
        <v>14</v>
      </c>
      <c r="O95">
        <v>2</v>
      </c>
    </row>
    <row r="96" spans="1:16">
      <c r="A96">
        <v>2</v>
      </c>
      <c r="B96">
        <v>222</v>
      </c>
      <c r="C96" t="s">
        <v>90</v>
      </c>
      <c r="D96" t="s">
        <v>329</v>
      </c>
      <c r="E96" t="s">
        <v>4</v>
      </c>
      <c r="F96" t="s">
        <v>329</v>
      </c>
      <c r="G96">
        <v>20</v>
      </c>
      <c r="H96" t="s">
        <v>16</v>
      </c>
      <c r="I96" t="s">
        <v>44</v>
      </c>
      <c r="J96" t="s">
        <v>269</v>
      </c>
      <c r="K96" t="s">
        <v>14</v>
      </c>
      <c r="M96" t="s">
        <v>333</v>
      </c>
      <c r="N96" t="s">
        <v>14</v>
      </c>
      <c r="O96">
        <v>2</v>
      </c>
    </row>
    <row r="97" spans="1:15">
      <c r="A97">
        <v>2</v>
      </c>
      <c r="B97">
        <v>223</v>
      </c>
      <c r="C97" t="s">
        <v>90</v>
      </c>
      <c r="D97" t="s">
        <v>330</v>
      </c>
      <c r="E97" t="s">
        <v>4</v>
      </c>
      <c r="F97" t="s">
        <v>330</v>
      </c>
      <c r="G97">
        <v>5</v>
      </c>
      <c r="H97" t="s">
        <v>16</v>
      </c>
      <c r="I97" t="s">
        <v>16</v>
      </c>
      <c r="J97" t="s">
        <v>269</v>
      </c>
      <c r="K97" t="s">
        <v>14</v>
      </c>
      <c r="M97" t="s">
        <v>14</v>
      </c>
      <c r="N97" t="s">
        <v>14</v>
      </c>
      <c r="O97">
        <v>2</v>
      </c>
    </row>
    <row r="98" spans="1:15">
      <c r="A98">
        <v>2</v>
      </c>
      <c r="B98">
        <v>63</v>
      </c>
      <c r="C98" t="s">
        <v>90</v>
      </c>
      <c r="D98" t="s">
        <v>109</v>
      </c>
      <c r="E98" t="s">
        <v>4</v>
      </c>
      <c r="F98" t="s">
        <v>109</v>
      </c>
      <c r="G98">
        <v>100</v>
      </c>
      <c r="H98" t="s">
        <v>15</v>
      </c>
      <c r="I98" t="s">
        <v>16</v>
      </c>
      <c r="J98" t="s">
        <v>342</v>
      </c>
      <c r="K98" t="s">
        <v>14</v>
      </c>
      <c r="M98" t="s">
        <v>14</v>
      </c>
      <c r="N98" t="s">
        <v>14</v>
      </c>
      <c r="O98" t="s">
        <v>209</v>
      </c>
    </row>
    <row r="99" spans="1:15">
      <c r="A99">
        <v>2</v>
      </c>
      <c r="B99">
        <v>224</v>
      </c>
      <c r="C99" t="s">
        <v>334</v>
      </c>
      <c r="D99" t="s">
        <v>335</v>
      </c>
      <c r="E99" t="s">
        <v>2</v>
      </c>
      <c r="F99" t="s">
        <v>335</v>
      </c>
      <c r="G99" t="s">
        <v>14</v>
      </c>
      <c r="H99" t="s">
        <v>15</v>
      </c>
      <c r="I99" t="s">
        <v>16</v>
      </c>
      <c r="J99" t="s">
        <v>14</v>
      </c>
      <c r="K99" t="s">
        <v>14</v>
      </c>
      <c r="L99" t="s">
        <v>336</v>
      </c>
      <c r="M99" t="s">
        <v>14</v>
      </c>
      <c r="N99" t="s">
        <v>14</v>
      </c>
      <c r="O99">
        <v>2</v>
      </c>
    </row>
    <row r="100" spans="1:15">
      <c r="A100">
        <v>2</v>
      </c>
      <c r="B100">
        <v>225</v>
      </c>
      <c r="C100" t="s">
        <v>334</v>
      </c>
      <c r="D100" t="s">
        <v>337</v>
      </c>
      <c r="E100" t="s">
        <v>4</v>
      </c>
      <c r="F100" t="s">
        <v>337</v>
      </c>
      <c r="G100">
        <v>50</v>
      </c>
      <c r="H100" t="s">
        <v>16</v>
      </c>
      <c r="I100" t="s">
        <v>15</v>
      </c>
      <c r="J100" t="s">
        <v>14</v>
      </c>
      <c r="K100" t="s">
        <v>14</v>
      </c>
      <c r="L100" t="s">
        <v>336</v>
      </c>
      <c r="M100" t="s">
        <v>341</v>
      </c>
      <c r="N100" t="s">
        <v>14</v>
      </c>
      <c r="O100">
        <v>2</v>
      </c>
    </row>
    <row r="101" spans="1:15">
      <c r="A101">
        <v>2</v>
      </c>
      <c r="B101">
        <v>226</v>
      </c>
      <c r="C101" t="s">
        <v>334</v>
      </c>
      <c r="D101" t="s">
        <v>338</v>
      </c>
      <c r="E101" t="s">
        <v>5</v>
      </c>
      <c r="F101" t="s">
        <v>338</v>
      </c>
      <c r="G101" t="s">
        <v>14</v>
      </c>
      <c r="H101" t="s">
        <v>15</v>
      </c>
      <c r="I101" t="s">
        <v>16</v>
      </c>
      <c r="J101" t="s">
        <v>212</v>
      </c>
      <c r="K101" t="s">
        <v>14</v>
      </c>
      <c r="M101" t="s">
        <v>14</v>
      </c>
      <c r="N101" t="s">
        <v>14</v>
      </c>
      <c r="O101">
        <v>2</v>
      </c>
    </row>
    <row r="102" spans="1:15">
      <c r="A102">
        <v>2</v>
      </c>
      <c r="B102">
        <v>227</v>
      </c>
      <c r="C102" t="s">
        <v>334</v>
      </c>
      <c r="D102" t="s">
        <v>339</v>
      </c>
      <c r="E102" t="s">
        <v>5</v>
      </c>
      <c r="F102" t="s">
        <v>339</v>
      </c>
      <c r="G102" t="s">
        <v>14</v>
      </c>
      <c r="H102" t="s">
        <v>15</v>
      </c>
      <c r="I102" t="s">
        <v>16</v>
      </c>
      <c r="J102" t="s">
        <v>212</v>
      </c>
      <c r="K102" t="s">
        <v>14</v>
      </c>
      <c r="M102" t="s">
        <v>14</v>
      </c>
      <c r="N102" t="s">
        <v>14</v>
      </c>
      <c r="O102">
        <v>2</v>
      </c>
    </row>
    <row r="103" spans="1:15">
      <c r="A103">
        <v>2</v>
      </c>
      <c r="B103">
        <v>228</v>
      </c>
      <c r="C103" t="s">
        <v>334</v>
      </c>
      <c r="D103" t="s">
        <v>340</v>
      </c>
      <c r="E103" t="s">
        <v>4</v>
      </c>
      <c r="F103" t="s">
        <v>340</v>
      </c>
      <c r="G103">
        <v>12</v>
      </c>
      <c r="H103" t="s">
        <v>15</v>
      </c>
      <c r="I103" t="s">
        <v>16</v>
      </c>
      <c r="J103" t="s">
        <v>269</v>
      </c>
      <c r="K103" t="s">
        <v>14</v>
      </c>
      <c r="M103" t="s">
        <v>14</v>
      </c>
      <c r="N103" t="s">
        <v>14</v>
      </c>
      <c r="O103">
        <v>2</v>
      </c>
    </row>
    <row r="104" spans="1:15">
      <c r="A104">
        <v>2</v>
      </c>
      <c r="B104">
        <v>229</v>
      </c>
      <c r="C104" t="s">
        <v>334</v>
      </c>
      <c r="D104" t="s">
        <v>343</v>
      </c>
      <c r="E104" t="s">
        <v>4</v>
      </c>
      <c r="F104" t="s">
        <v>343</v>
      </c>
      <c r="G104">
        <v>150</v>
      </c>
      <c r="H104" t="s">
        <v>15</v>
      </c>
      <c r="I104" t="s">
        <v>16</v>
      </c>
      <c r="J104" t="s">
        <v>14</v>
      </c>
      <c r="K104" t="s">
        <v>14</v>
      </c>
      <c r="M104" t="s">
        <v>14</v>
      </c>
      <c r="N104" t="s">
        <v>14</v>
      </c>
      <c r="O104">
        <v>2</v>
      </c>
    </row>
    <row r="105" spans="1:15">
      <c r="A105">
        <v>2</v>
      </c>
      <c r="B105">
        <v>230</v>
      </c>
      <c r="C105" t="s">
        <v>334</v>
      </c>
      <c r="D105" t="s">
        <v>344</v>
      </c>
      <c r="E105" t="s">
        <v>4</v>
      </c>
      <c r="F105" t="s">
        <v>344</v>
      </c>
      <c r="G105">
        <v>50</v>
      </c>
      <c r="H105" t="s">
        <v>16</v>
      </c>
      <c r="I105" t="s">
        <v>16</v>
      </c>
      <c r="J105" t="s">
        <v>14</v>
      </c>
      <c r="K105" t="s">
        <v>14</v>
      </c>
      <c r="M105" t="s">
        <v>14</v>
      </c>
      <c r="N105" t="s">
        <v>14</v>
      </c>
      <c r="O105">
        <v>2</v>
      </c>
    </row>
    <row r="106" spans="1:15">
      <c r="A106">
        <v>2</v>
      </c>
      <c r="B106">
        <v>231</v>
      </c>
      <c r="C106" t="s">
        <v>334</v>
      </c>
      <c r="D106" t="s">
        <v>345</v>
      </c>
      <c r="E106" t="s">
        <v>4</v>
      </c>
      <c r="F106" t="s">
        <v>345</v>
      </c>
      <c r="G106">
        <v>150</v>
      </c>
      <c r="H106" t="s">
        <v>15</v>
      </c>
      <c r="I106" t="s">
        <v>16</v>
      </c>
      <c r="J106" t="s">
        <v>14</v>
      </c>
      <c r="K106" t="s">
        <v>14</v>
      </c>
      <c r="M106" t="s">
        <v>14</v>
      </c>
      <c r="N106" t="s">
        <v>14</v>
      </c>
      <c r="O106">
        <v>2</v>
      </c>
    </row>
    <row r="107" spans="1:15">
      <c r="A107">
        <v>2</v>
      </c>
      <c r="B107">
        <v>232</v>
      </c>
      <c r="C107" t="s">
        <v>334</v>
      </c>
      <c r="D107" t="s">
        <v>346</v>
      </c>
      <c r="E107" t="s">
        <v>4</v>
      </c>
      <c r="F107" t="s">
        <v>346</v>
      </c>
      <c r="G107">
        <v>150</v>
      </c>
      <c r="H107" t="s">
        <v>16</v>
      </c>
      <c r="I107" t="s">
        <v>16</v>
      </c>
      <c r="J107" t="s">
        <v>14</v>
      </c>
      <c r="K107" t="s">
        <v>14</v>
      </c>
      <c r="M107" t="s">
        <v>14</v>
      </c>
      <c r="N107" t="s">
        <v>14</v>
      </c>
      <c r="O107">
        <v>2</v>
      </c>
    </row>
    <row r="108" spans="1:15">
      <c r="A108">
        <v>2</v>
      </c>
      <c r="B108">
        <v>233</v>
      </c>
      <c r="C108" t="s">
        <v>334</v>
      </c>
      <c r="D108" t="s">
        <v>347</v>
      </c>
      <c r="E108" t="s">
        <v>4</v>
      </c>
      <c r="F108" t="s">
        <v>347</v>
      </c>
      <c r="G108">
        <v>50</v>
      </c>
      <c r="H108" t="s">
        <v>16</v>
      </c>
      <c r="I108" t="s">
        <v>16</v>
      </c>
      <c r="J108" t="s">
        <v>14</v>
      </c>
      <c r="K108" t="s">
        <v>14</v>
      </c>
      <c r="M108" t="s">
        <v>14</v>
      </c>
      <c r="N108" t="s">
        <v>14</v>
      </c>
      <c r="O108">
        <v>2</v>
      </c>
    </row>
    <row r="109" spans="1:15">
      <c r="A109">
        <v>2</v>
      </c>
      <c r="B109">
        <v>234</v>
      </c>
      <c r="C109" t="s">
        <v>334</v>
      </c>
      <c r="D109" t="s">
        <v>348</v>
      </c>
      <c r="E109" t="s">
        <v>4</v>
      </c>
      <c r="F109" t="s">
        <v>348</v>
      </c>
      <c r="G109">
        <v>150</v>
      </c>
      <c r="H109" t="s">
        <v>16</v>
      </c>
      <c r="I109" t="s">
        <v>16</v>
      </c>
      <c r="J109" t="s">
        <v>14</v>
      </c>
      <c r="K109" t="s">
        <v>14</v>
      </c>
      <c r="M109" t="s">
        <v>14</v>
      </c>
      <c r="N109" t="s">
        <v>14</v>
      </c>
      <c r="O109">
        <v>2</v>
      </c>
    </row>
    <row r="110" spans="1:15">
      <c r="A110">
        <v>2</v>
      </c>
      <c r="B110">
        <v>235</v>
      </c>
      <c r="C110" t="s">
        <v>349</v>
      </c>
      <c r="D110" t="s">
        <v>350</v>
      </c>
      <c r="E110" t="s">
        <v>2</v>
      </c>
      <c r="F110" t="s">
        <v>350</v>
      </c>
      <c r="G110" t="s">
        <v>14</v>
      </c>
      <c r="H110" t="s">
        <v>15</v>
      </c>
      <c r="I110" t="s">
        <v>16</v>
      </c>
      <c r="J110" t="s">
        <v>14</v>
      </c>
      <c r="K110" t="s">
        <v>14</v>
      </c>
      <c r="L110" t="s">
        <v>41</v>
      </c>
      <c r="M110" t="s">
        <v>14</v>
      </c>
      <c r="N110" t="s">
        <v>14</v>
      </c>
      <c r="O110">
        <v>2</v>
      </c>
    </row>
    <row r="111" spans="1:15">
      <c r="A111">
        <v>2</v>
      </c>
      <c r="B111">
        <v>236</v>
      </c>
      <c r="C111" t="s">
        <v>349</v>
      </c>
      <c r="D111" t="s">
        <v>351</v>
      </c>
      <c r="E111" t="s">
        <v>5</v>
      </c>
      <c r="F111" t="s">
        <v>351</v>
      </c>
      <c r="G111" t="s">
        <v>14</v>
      </c>
      <c r="H111" t="s">
        <v>16</v>
      </c>
      <c r="I111" t="s">
        <v>15</v>
      </c>
      <c r="J111" t="s">
        <v>360</v>
      </c>
      <c r="K111" t="s">
        <v>14</v>
      </c>
      <c r="M111" t="s">
        <v>358</v>
      </c>
      <c r="N111" t="s">
        <v>14</v>
      </c>
      <c r="O111">
        <v>2</v>
      </c>
    </row>
    <row r="112" spans="1:15">
      <c r="A112">
        <v>2</v>
      </c>
      <c r="B112">
        <v>237</v>
      </c>
      <c r="C112" t="s">
        <v>349</v>
      </c>
      <c r="D112" t="s">
        <v>352</v>
      </c>
      <c r="E112" t="s">
        <v>5</v>
      </c>
      <c r="F112" t="s">
        <v>352</v>
      </c>
      <c r="G112" t="s">
        <v>14</v>
      </c>
      <c r="H112" t="s">
        <v>16</v>
      </c>
      <c r="I112" t="s">
        <v>15</v>
      </c>
      <c r="J112" t="s">
        <v>360</v>
      </c>
      <c r="K112" t="s">
        <v>14</v>
      </c>
      <c r="M112" t="s">
        <v>358</v>
      </c>
      <c r="N112" t="s">
        <v>14</v>
      </c>
      <c r="O112">
        <v>2</v>
      </c>
    </row>
    <row r="113" spans="1:16">
      <c r="A113">
        <v>2</v>
      </c>
      <c r="B113">
        <v>238</v>
      </c>
      <c r="C113" t="s">
        <v>349</v>
      </c>
      <c r="D113" t="s">
        <v>353</v>
      </c>
      <c r="E113" t="s">
        <v>4</v>
      </c>
      <c r="F113" t="s">
        <v>353</v>
      </c>
      <c r="G113">
        <v>30</v>
      </c>
      <c r="H113" t="s">
        <v>16</v>
      </c>
      <c r="I113" t="s">
        <v>15</v>
      </c>
      <c r="J113" t="s">
        <v>14</v>
      </c>
      <c r="K113" t="s">
        <v>14</v>
      </c>
      <c r="M113" t="s">
        <v>358</v>
      </c>
      <c r="N113" t="s">
        <v>14</v>
      </c>
      <c r="O113">
        <v>2</v>
      </c>
    </row>
    <row r="114" spans="1:16">
      <c r="A114">
        <v>2</v>
      </c>
      <c r="B114">
        <v>239</v>
      </c>
      <c r="C114" t="s">
        <v>349</v>
      </c>
      <c r="D114" t="s">
        <v>354</v>
      </c>
      <c r="E114" t="s">
        <v>4</v>
      </c>
      <c r="F114" t="s">
        <v>354</v>
      </c>
      <c r="G114">
        <v>75</v>
      </c>
      <c r="H114" t="s">
        <v>16</v>
      </c>
      <c r="I114" t="s">
        <v>15</v>
      </c>
      <c r="J114" t="s">
        <v>14</v>
      </c>
      <c r="K114" t="s">
        <v>14</v>
      </c>
      <c r="M114" t="s">
        <v>358</v>
      </c>
      <c r="N114" t="s">
        <v>14</v>
      </c>
      <c r="O114">
        <v>2</v>
      </c>
    </row>
    <row r="115" spans="1:16">
      <c r="A115">
        <v>2</v>
      </c>
      <c r="B115">
        <v>240</v>
      </c>
      <c r="C115" t="s">
        <v>349</v>
      </c>
      <c r="D115" t="s">
        <v>355</v>
      </c>
      <c r="E115" t="s">
        <v>4</v>
      </c>
      <c r="F115" t="s">
        <v>355</v>
      </c>
      <c r="G115">
        <v>30</v>
      </c>
      <c r="H115" t="s">
        <v>16</v>
      </c>
      <c r="I115" t="s">
        <v>15</v>
      </c>
      <c r="J115" t="s">
        <v>14</v>
      </c>
      <c r="K115" t="s">
        <v>14</v>
      </c>
      <c r="M115" t="s">
        <v>358</v>
      </c>
      <c r="N115" t="s">
        <v>14</v>
      </c>
      <c r="O115">
        <v>2</v>
      </c>
    </row>
    <row r="116" spans="1:16">
      <c r="A116">
        <v>2</v>
      </c>
      <c r="B116">
        <v>241</v>
      </c>
      <c r="C116" t="s">
        <v>349</v>
      </c>
      <c r="D116" t="s">
        <v>356</v>
      </c>
      <c r="E116" t="s">
        <v>2</v>
      </c>
      <c r="F116" t="s">
        <v>356</v>
      </c>
      <c r="G116" t="s">
        <v>14</v>
      </c>
      <c r="H116" t="s">
        <v>16</v>
      </c>
      <c r="I116" t="s">
        <v>15</v>
      </c>
      <c r="J116" t="s">
        <v>14</v>
      </c>
      <c r="K116" t="s">
        <v>14</v>
      </c>
      <c r="L116" t="s">
        <v>55</v>
      </c>
      <c r="M116" t="s">
        <v>358</v>
      </c>
      <c r="N116" t="s">
        <v>14</v>
      </c>
      <c r="O116">
        <v>2</v>
      </c>
    </row>
    <row r="117" spans="1:16">
      <c r="A117">
        <v>2</v>
      </c>
      <c r="B117">
        <v>242</v>
      </c>
      <c r="C117" t="s">
        <v>349</v>
      </c>
      <c r="D117" t="s">
        <v>357</v>
      </c>
      <c r="E117" t="s">
        <v>2</v>
      </c>
      <c r="F117" t="s">
        <v>357</v>
      </c>
      <c r="G117" t="s">
        <v>14</v>
      </c>
      <c r="H117" t="s">
        <v>16</v>
      </c>
      <c r="I117" t="s">
        <v>44</v>
      </c>
      <c r="J117" t="s">
        <v>14</v>
      </c>
      <c r="K117" t="s">
        <v>14</v>
      </c>
      <c r="L117" t="s">
        <v>285</v>
      </c>
      <c r="M117" t="s">
        <v>359</v>
      </c>
      <c r="N117" t="s">
        <v>14</v>
      </c>
      <c r="O117">
        <v>2</v>
      </c>
    </row>
    <row r="118" spans="1:16">
      <c r="A118">
        <v>2</v>
      </c>
      <c r="B118">
        <v>243</v>
      </c>
      <c r="C118" t="s">
        <v>361</v>
      </c>
      <c r="D118" t="s">
        <v>363</v>
      </c>
      <c r="E118" t="s">
        <v>5</v>
      </c>
      <c r="F118" t="s">
        <v>363</v>
      </c>
      <c r="G118" t="s">
        <v>14</v>
      </c>
      <c r="H118" t="s">
        <v>15</v>
      </c>
      <c r="I118" t="s">
        <v>16</v>
      </c>
      <c r="J118" t="s">
        <v>360</v>
      </c>
      <c r="K118" t="s">
        <v>14</v>
      </c>
      <c r="M118" t="s">
        <v>14</v>
      </c>
      <c r="N118" t="s">
        <v>14</v>
      </c>
      <c r="O118">
        <v>2</v>
      </c>
      <c r="P118" s="11" t="s">
        <v>362</v>
      </c>
    </row>
    <row r="119" spans="1:16">
      <c r="A119">
        <v>2</v>
      </c>
      <c r="B119">
        <v>244</v>
      </c>
      <c r="C119" t="s">
        <v>361</v>
      </c>
      <c r="D119" t="s">
        <v>364</v>
      </c>
      <c r="E119" t="s">
        <v>5</v>
      </c>
      <c r="F119" t="s">
        <v>364</v>
      </c>
      <c r="G119" t="s">
        <v>14</v>
      </c>
      <c r="H119" t="s">
        <v>15</v>
      </c>
      <c r="I119" t="s">
        <v>16</v>
      </c>
      <c r="J119" t="s">
        <v>360</v>
      </c>
      <c r="K119" t="s">
        <v>14</v>
      </c>
      <c r="M119" t="s">
        <v>14</v>
      </c>
      <c r="N119" t="s">
        <v>14</v>
      </c>
      <c r="O119">
        <v>2</v>
      </c>
    </row>
    <row r="120" spans="1:16">
      <c r="A120">
        <v>2</v>
      </c>
      <c r="B120">
        <v>245</v>
      </c>
      <c r="C120" t="s">
        <v>361</v>
      </c>
      <c r="D120" t="s">
        <v>365</v>
      </c>
      <c r="E120" t="s">
        <v>4</v>
      </c>
      <c r="F120" t="s">
        <v>365</v>
      </c>
      <c r="G120">
        <v>75</v>
      </c>
      <c r="H120" t="s">
        <v>15</v>
      </c>
      <c r="I120" t="s">
        <v>16</v>
      </c>
      <c r="J120" t="s">
        <v>14</v>
      </c>
      <c r="K120" t="s">
        <v>14</v>
      </c>
      <c r="M120" t="s">
        <v>14</v>
      </c>
      <c r="N120" t="s">
        <v>14</v>
      </c>
      <c r="O120">
        <v>2</v>
      </c>
    </row>
    <row r="121" spans="1:16">
      <c r="A121">
        <v>2</v>
      </c>
      <c r="B121">
        <v>246</v>
      </c>
      <c r="C121" t="s">
        <v>361</v>
      </c>
      <c r="D121" t="s">
        <v>366</v>
      </c>
      <c r="E121" t="s">
        <v>4</v>
      </c>
      <c r="F121" t="s">
        <v>366</v>
      </c>
      <c r="G121">
        <v>75</v>
      </c>
      <c r="H121" t="s">
        <v>15</v>
      </c>
      <c r="I121" t="s">
        <v>16</v>
      </c>
      <c r="J121" t="s">
        <v>14</v>
      </c>
      <c r="K121" t="s">
        <v>14</v>
      </c>
      <c r="M121" t="s">
        <v>14</v>
      </c>
      <c r="N121" t="s">
        <v>14</v>
      </c>
      <c r="O121">
        <v>2</v>
      </c>
    </row>
    <row r="122" spans="1:16">
      <c r="A122">
        <v>2</v>
      </c>
      <c r="B122">
        <v>247</v>
      </c>
      <c r="C122" t="s">
        <v>361</v>
      </c>
      <c r="D122" t="s">
        <v>367</v>
      </c>
      <c r="E122" t="s">
        <v>4</v>
      </c>
      <c r="F122" t="s">
        <v>367</v>
      </c>
      <c r="G122">
        <v>30</v>
      </c>
      <c r="H122" t="s">
        <v>15</v>
      </c>
      <c r="I122" t="s">
        <v>16</v>
      </c>
      <c r="J122" t="s">
        <v>14</v>
      </c>
      <c r="K122" t="s">
        <v>14</v>
      </c>
      <c r="M122" t="s">
        <v>14</v>
      </c>
      <c r="N122" t="s">
        <v>14</v>
      </c>
      <c r="O122">
        <v>2</v>
      </c>
    </row>
    <row r="123" spans="1:16">
      <c r="A123">
        <v>2</v>
      </c>
      <c r="B123">
        <v>248</v>
      </c>
      <c r="C123" t="s">
        <v>361</v>
      </c>
      <c r="D123" t="s">
        <v>368</v>
      </c>
      <c r="E123" t="s">
        <v>2</v>
      </c>
      <c r="F123" t="s">
        <v>368</v>
      </c>
      <c r="G123" t="s">
        <v>14</v>
      </c>
      <c r="H123" t="s">
        <v>15</v>
      </c>
      <c r="I123" t="s">
        <v>16</v>
      </c>
      <c r="J123" t="s">
        <v>14</v>
      </c>
      <c r="K123" t="s">
        <v>14</v>
      </c>
      <c r="L123" t="s">
        <v>55</v>
      </c>
      <c r="M123" t="s">
        <v>14</v>
      </c>
      <c r="N123" t="s">
        <v>14</v>
      </c>
      <c r="O123">
        <v>2</v>
      </c>
    </row>
    <row r="124" spans="1:16">
      <c r="A124">
        <v>2</v>
      </c>
      <c r="B124">
        <v>249</v>
      </c>
      <c r="C124" t="s">
        <v>361</v>
      </c>
      <c r="D124" t="s">
        <v>369</v>
      </c>
      <c r="E124" t="s">
        <v>2</v>
      </c>
      <c r="F124" t="s">
        <v>369</v>
      </c>
      <c r="G124" t="s">
        <v>14</v>
      </c>
      <c r="H124" t="s">
        <v>16</v>
      </c>
      <c r="I124" t="s">
        <v>15</v>
      </c>
      <c r="J124" t="s">
        <v>14</v>
      </c>
      <c r="K124" t="s">
        <v>14</v>
      </c>
      <c r="L124" t="s">
        <v>285</v>
      </c>
      <c r="M124" t="s">
        <v>392</v>
      </c>
      <c r="N124" t="s">
        <v>14</v>
      </c>
      <c r="O124">
        <v>2</v>
      </c>
    </row>
    <row r="125" spans="1:16">
      <c r="A125">
        <v>2</v>
      </c>
      <c r="B125">
        <v>250</v>
      </c>
      <c r="C125" t="s">
        <v>361</v>
      </c>
      <c r="D125" t="s">
        <v>370</v>
      </c>
      <c r="E125" t="s">
        <v>5</v>
      </c>
      <c r="F125" t="s">
        <v>370</v>
      </c>
      <c r="G125" t="s">
        <v>14</v>
      </c>
      <c r="H125" t="s">
        <v>16</v>
      </c>
      <c r="I125" t="s">
        <v>16</v>
      </c>
      <c r="J125" t="s">
        <v>360</v>
      </c>
      <c r="K125" t="s">
        <v>14</v>
      </c>
      <c r="M125" t="s">
        <v>14</v>
      </c>
      <c r="N125" t="s">
        <v>14</v>
      </c>
      <c r="O125">
        <v>2</v>
      </c>
    </row>
    <row r="126" spans="1:16">
      <c r="A126">
        <v>2</v>
      </c>
      <c r="B126">
        <v>251</v>
      </c>
      <c r="C126" t="s">
        <v>361</v>
      </c>
      <c r="D126" t="s">
        <v>371</v>
      </c>
      <c r="E126" t="s">
        <v>5</v>
      </c>
      <c r="F126" t="s">
        <v>371</v>
      </c>
      <c r="G126" t="s">
        <v>14</v>
      </c>
      <c r="H126" t="s">
        <v>16</v>
      </c>
      <c r="I126" t="s">
        <v>16</v>
      </c>
      <c r="J126" t="s">
        <v>360</v>
      </c>
      <c r="K126" t="s">
        <v>14</v>
      </c>
      <c r="M126" t="s">
        <v>14</v>
      </c>
      <c r="N126" t="s">
        <v>14</v>
      </c>
      <c r="O126">
        <v>2</v>
      </c>
    </row>
    <row r="127" spans="1:16">
      <c r="A127">
        <v>2</v>
      </c>
      <c r="B127">
        <v>252</v>
      </c>
      <c r="C127" t="s">
        <v>361</v>
      </c>
      <c r="D127" t="s">
        <v>398</v>
      </c>
      <c r="E127" t="s">
        <v>4</v>
      </c>
      <c r="F127" t="s">
        <v>398</v>
      </c>
      <c r="G127">
        <v>75</v>
      </c>
      <c r="H127" t="s">
        <v>16</v>
      </c>
      <c r="I127" t="s">
        <v>16</v>
      </c>
      <c r="J127" t="s">
        <v>14</v>
      </c>
      <c r="K127" t="s">
        <v>14</v>
      </c>
      <c r="M127" t="s">
        <v>14</v>
      </c>
      <c r="N127" t="s">
        <v>14</v>
      </c>
      <c r="O127">
        <v>2</v>
      </c>
    </row>
    <row r="128" spans="1:16">
      <c r="A128">
        <v>2</v>
      </c>
      <c r="B128">
        <v>253</v>
      </c>
      <c r="C128" t="s">
        <v>361</v>
      </c>
      <c r="D128" t="s">
        <v>372</v>
      </c>
      <c r="E128" t="s">
        <v>4</v>
      </c>
      <c r="F128" t="s">
        <v>372</v>
      </c>
      <c r="G128">
        <v>75</v>
      </c>
      <c r="H128" t="s">
        <v>16</v>
      </c>
      <c r="I128" t="s">
        <v>16</v>
      </c>
      <c r="J128" t="s">
        <v>14</v>
      </c>
      <c r="K128" t="s">
        <v>14</v>
      </c>
      <c r="M128" t="s">
        <v>14</v>
      </c>
      <c r="N128" t="s">
        <v>14</v>
      </c>
      <c r="O128">
        <v>2</v>
      </c>
    </row>
    <row r="129" spans="1:15">
      <c r="A129">
        <v>2</v>
      </c>
      <c r="B129">
        <v>254</v>
      </c>
      <c r="C129" t="s">
        <v>361</v>
      </c>
      <c r="D129" t="s">
        <v>373</v>
      </c>
      <c r="E129" t="s">
        <v>4</v>
      </c>
      <c r="F129" t="s">
        <v>373</v>
      </c>
      <c r="G129">
        <v>30</v>
      </c>
      <c r="H129" t="s">
        <v>16</v>
      </c>
      <c r="I129" t="s">
        <v>16</v>
      </c>
      <c r="J129" t="s">
        <v>14</v>
      </c>
      <c r="K129" t="s">
        <v>14</v>
      </c>
      <c r="M129" t="s">
        <v>14</v>
      </c>
      <c r="N129" t="s">
        <v>14</v>
      </c>
      <c r="O129">
        <v>2</v>
      </c>
    </row>
    <row r="130" spans="1:15">
      <c r="A130">
        <v>2</v>
      </c>
      <c r="B130">
        <v>255</v>
      </c>
      <c r="C130" t="s">
        <v>361</v>
      </c>
      <c r="D130" t="s">
        <v>374</v>
      </c>
      <c r="E130" t="s">
        <v>2</v>
      </c>
      <c r="F130" t="s">
        <v>374</v>
      </c>
      <c r="G130" t="s">
        <v>14</v>
      </c>
      <c r="H130" t="s">
        <v>16</v>
      </c>
      <c r="I130" t="s">
        <v>16</v>
      </c>
      <c r="J130" t="s">
        <v>14</v>
      </c>
      <c r="K130" t="s">
        <v>14</v>
      </c>
      <c r="L130" t="s">
        <v>55</v>
      </c>
      <c r="M130" t="s">
        <v>14</v>
      </c>
      <c r="N130" t="s">
        <v>14</v>
      </c>
      <c r="O130">
        <v>2</v>
      </c>
    </row>
    <row r="131" spans="1:15">
      <c r="A131">
        <v>2</v>
      </c>
      <c r="B131">
        <v>256</v>
      </c>
      <c r="C131" t="s">
        <v>361</v>
      </c>
      <c r="D131" t="s">
        <v>375</v>
      </c>
      <c r="E131" t="s">
        <v>2</v>
      </c>
      <c r="F131" t="s">
        <v>375</v>
      </c>
      <c r="G131" t="s">
        <v>14</v>
      </c>
      <c r="H131" t="s">
        <v>16</v>
      </c>
      <c r="I131" t="s">
        <v>44</v>
      </c>
      <c r="J131" t="s">
        <v>14</v>
      </c>
      <c r="K131" t="s">
        <v>14</v>
      </c>
      <c r="L131" t="s">
        <v>285</v>
      </c>
      <c r="M131" t="s">
        <v>393</v>
      </c>
      <c r="N131" t="s">
        <v>14</v>
      </c>
      <c r="O131">
        <v>2</v>
      </c>
    </row>
    <row r="132" spans="1:15">
      <c r="A132">
        <v>2</v>
      </c>
      <c r="B132">
        <v>257</v>
      </c>
      <c r="C132" t="s">
        <v>361</v>
      </c>
      <c r="D132" t="s">
        <v>376</v>
      </c>
      <c r="E132" t="s">
        <v>5</v>
      </c>
      <c r="F132" t="s">
        <v>376</v>
      </c>
      <c r="G132" t="s">
        <v>14</v>
      </c>
      <c r="H132" t="s">
        <v>16</v>
      </c>
      <c r="I132" t="s">
        <v>16</v>
      </c>
      <c r="J132" t="s">
        <v>360</v>
      </c>
      <c r="K132" t="s">
        <v>14</v>
      </c>
      <c r="M132" t="s">
        <v>14</v>
      </c>
      <c r="N132" t="s">
        <v>14</v>
      </c>
      <c r="O132">
        <v>2</v>
      </c>
    </row>
    <row r="133" spans="1:15">
      <c r="A133">
        <v>2</v>
      </c>
      <c r="B133">
        <v>258</v>
      </c>
      <c r="C133" t="s">
        <v>361</v>
      </c>
      <c r="D133" t="s">
        <v>377</v>
      </c>
      <c r="E133" t="s">
        <v>5</v>
      </c>
      <c r="F133" t="s">
        <v>377</v>
      </c>
      <c r="G133" t="s">
        <v>14</v>
      </c>
      <c r="H133" t="s">
        <v>16</v>
      </c>
      <c r="I133" t="s">
        <v>16</v>
      </c>
      <c r="J133" t="s">
        <v>360</v>
      </c>
      <c r="K133" t="s">
        <v>14</v>
      </c>
      <c r="M133" t="s">
        <v>14</v>
      </c>
      <c r="N133" t="s">
        <v>14</v>
      </c>
      <c r="O133">
        <v>2</v>
      </c>
    </row>
    <row r="134" spans="1:15">
      <c r="A134">
        <v>2</v>
      </c>
      <c r="B134">
        <v>259</v>
      </c>
      <c r="C134" t="s">
        <v>361</v>
      </c>
      <c r="D134" t="s">
        <v>398</v>
      </c>
      <c r="E134" t="s">
        <v>4</v>
      </c>
      <c r="F134" t="s">
        <v>398</v>
      </c>
      <c r="G134">
        <v>75</v>
      </c>
      <c r="H134" t="s">
        <v>16</v>
      </c>
      <c r="I134" t="s">
        <v>16</v>
      </c>
      <c r="J134" t="s">
        <v>14</v>
      </c>
      <c r="K134" t="s">
        <v>14</v>
      </c>
      <c r="M134" t="s">
        <v>14</v>
      </c>
      <c r="N134" t="s">
        <v>14</v>
      </c>
      <c r="O134">
        <v>2</v>
      </c>
    </row>
    <row r="135" spans="1:15">
      <c r="A135">
        <v>2</v>
      </c>
      <c r="B135">
        <v>260</v>
      </c>
      <c r="C135" t="s">
        <v>361</v>
      </c>
      <c r="D135" t="s">
        <v>378</v>
      </c>
      <c r="E135" t="s">
        <v>4</v>
      </c>
      <c r="F135" t="s">
        <v>378</v>
      </c>
      <c r="G135">
        <v>75</v>
      </c>
      <c r="H135" t="s">
        <v>16</v>
      </c>
      <c r="I135" t="s">
        <v>16</v>
      </c>
      <c r="J135" t="s">
        <v>14</v>
      </c>
      <c r="K135" t="s">
        <v>14</v>
      </c>
      <c r="M135" t="s">
        <v>14</v>
      </c>
      <c r="N135" t="s">
        <v>14</v>
      </c>
      <c r="O135">
        <v>2</v>
      </c>
    </row>
    <row r="136" spans="1:15">
      <c r="A136">
        <v>2</v>
      </c>
      <c r="B136">
        <v>261</v>
      </c>
      <c r="C136" t="s">
        <v>361</v>
      </c>
      <c r="D136" t="s">
        <v>379</v>
      </c>
      <c r="E136" t="s">
        <v>4</v>
      </c>
      <c r="F136" t="s">
        <v>379</v>
      </c>
      <c r="G136">
        <v>30</v>
      </c>
      <c r="H136" t="s">
        <v>16</v>
      </c>
      <c r="I136" t="s">
        <v>16</v>
      </c>
      <c r="J136" t="s">
        <v>14</v>
      </c>
      <c r="K136" t="s">
        <v>14</v>
      </c>
      <c r="M136" t="s">
        <v>14</v>
      </c>
      <c r="N136" t="s">
        <v>14</v>
      </c>
      <c r="O136">
        <v>2</v>
      </c>
    </row>
    <row r="137" spans="1:15">
      <c r="A137">
        <v>2</v>
      </c>
      <c r="B137">
        <v>262</v>
      </c>
      <c r="C137" t="s">
        <v>361</v>
      </c>
      <c r="D137" t="s">
        <v>380</v>
      </c>
      <c r="E137" t="s">
        <v>2</v>
      </c>
      <c r="F137" t="s">
        <v>380</v>
      </c>
      <c r="G137" t="s">
        <v>14</v>
      </c>
      <c r="H137" t="s">
        <v>16</v>
      </c>
      <c r="I137" t="s">
        <v>16</v>
      </c>
      <c r="J137" t="s">
        <v>14</v>
      </c>
      <c r="K137" t="s">
        <v>14</v>
      </c>
      <c r="L137" t="s">
        <v>55</v>
      </c>
      <c r="M137" t="s">
        <v>14</v>
      </c>
      <c r="N137" t="s">
        <v>14</v>
      </c>
      <c r="O137">
        <v>2</v>
      </c>
    </row>
    <row r="138" spans="1:15">
      <c r="A138">
        <v>2</v>
      </c>
      <c r="B138">
        <v>263</v>
      </c>
      <c r="C138" t="s">
        <v>361</v>
      </c>
      <c r="D138" t="s">
        <v>381</v>
      </c>
      <c r="E138" t="s">
        <v>2</v>
      </c>
      <c r="F138" t="s">
        <v>381</v>
      </c>
      <c r="G138" t="s">
        <v>14</v>
      </c>
      <c r="H138" t="s">
        <v>16</v>
      </c>
      <c r="I138" t="s">
        <v>44</v>
      </c>
      <c r="J138" t="s">
        <v>14</v>
      </c>
      <c r="K138" t="s">
        <v>14</v>
      </c>
      <c r="L138" t="s">
        <v>285</v>
      </c>
      <c r="M138" t="s">
        <v>394</v>
      </c>
      <c r="N138" t="s">
        <v>14</v>
      </c>
      <c r="O138">
        <v>2</v>
      </c>
    </row>
    <row r="139" spans="1:15">
      <c r="A139">
        <v>2</v>
      </c>
      <c r="B139">
        <v>264</v>
      </c>
      <c r="C139" t="s">
        <v>130</v>
      </c>
      <c r="D139" t="s">
        <v>382</v>
      </c>
      <c r="E139" t="s">
        <v>2</v>
      </c>
      <c r="F139" t="s">
        <v>382</v>
      </c>
      <c r="G139" t="s">
        <v>14</v>
      </c>
      <c r="H139" t="s">
        <v>15</v>
      </c>
      <c r="I139" t="s">
        <v>16</v>
      </c>
      <c r="J139" t="s">
        <v>14</v>
      </c>
      <c r="K139" t="s">
        <v>14</v>
      </c>
      <c r="L139" t="s">
        <v>41</v>
      </c>
      <c r="M139" t="s">
        <v>14</v>
      </c>
      <c r="N139" t="s">
        <v>14</v>
      </c>
      <c r="O139">
        <v>2</v>
      </c>
    </row>
    <row r="140" spans="1:15">
      <c r="A140">
        <v>2</v>
      </c>
      <c r="B140">
        <v>265</v>
      </c>
      <c r="C140" t="s">
        <v>130</v>
      </c>
      <c r="D140" t="s">
        <v>383</v>
      </c>
      <c r="E140" t="s">
        <v>2</v>
      </c>
      <c r="F140" t="s">
        <v>383</v>
      </c>
      <c r="G140" t="s">
        <v>14</v>
      </c>
      <c r="H140" t="s">
        <v>15</v>
      </c>
      <c r="I140" t="s">
        <v>16</v>
      </c>
      <c r="J140" t="s">
        <v>14</v>
      </c>
      <c r="K140" t="s">
        <v>14</v>
      </c>
      <c r="L140" t="s">
        <v>41</v>
      </c>
      <c r="M140" t="s">
        <v>14</v>
      </c>
      <c r="N140" t="s">
        <v>14</v>
      </c>
      <c r="O140">
        <v>2</v>
      </c>
    </row>
    <row r="141" spans="1:15">
      <c r="A141">
        <v>2</v>
      </c>
      <c r="B141">
        <v>266</v>
      </c>
      <c r="C141" t="s">
        <v>130</v>
      </c>
      <c r="D141" t="s">
        <v>384</v>
      </c>
      <c r="E141" t="s">
        <v>4</v>
      </c>
      <c r="F141" t="s">
        <v>384</v>
      </c>
      <c r="G141">
        <v>200</v>
      </c>
      <c r="H141" t="s">
        <v>16</v>
      </c>
      <c r="I141" t="s">
        <v>15</v>
      </c>
      <c r="J141" t="s">
        <v>14</v>
      </c>
      <c r="K141" t="s">
        <v>14</v>
      </c>
      <c r="M141" t="s">
        <v>395</v>
      </c>
      <c r="N141" t="s">
        <v>14</v>
      </c>
      <c r="O141">
        <v>2</v>
      </c>
    </row>
    <row r="142" spans="1:15">
      <c r="A142">
        <v>2</v>
      </c>
      <c r="B142">
        <v>267</v>
      </c>
      <c r="C142" t="s">
        <v>385</v>
      </c>
      <c r="D142" t="s">
        <v>386</v>
      </c>
      <c r="E142" t="s">
        <v>2</v>
      </c>
      <c r="F142" t="s">
        <v>386</v>
      </c>
      <c r="G142" t="s">
        <v>14</v>
      </c>
      <c r="H142" t="s">
        <v>15</v>
      </c>
      <c r="I142" t="s">
        <v>16</v>
      </c>
      <c r="J142" t="s">
        <v>14</v>
      </c>
      <c r="K142" t="s">
        <v>14</v>
      </c>
      <c r="L142" t="s">
        <v>41</v>
      </c>
      <c r="M142" t="s">
        <v>14</v>
      </c>
      <c r="N142" t="s">
        <v>14</v>
      </c>
      <c r="O142">
        <v>2</v>
      </c>
    </row>
    <row r="143" spans="1:15">
      <c r="A143">
        <v>2</v>
      </c>
      <c r="B143">
        <v>268</v>
      </c>
      <c r="C143" t="s">
        <v>385</v>
      </c>
      <c r="D143" t="s">
        <v>387</v>
      </c>
      <c r="E143" t="s">
        <v>2</v>
      </c>
      <c r="F143" t="s">
        <v>387</v>
      </c>
      <c r="G143" t="s">
        <v>14</v>
      </c>
      <c r="H143" t="s">
        <v>15</v>
      </c>
      <c r="I143" t="s">
        <v>16</v>
      </c>
      <c r="J143" t="s">
        <v>14</v>
      </c>
      <c r="K143" t="s">
        <v>14</v>
      </c>
      <c r="L143" t="s">
        <v>41</v>
      </c>
      <c r="M143" t="s">
        <v>14</v>
      </c>
      <c r="N143" t="s">
        <v>14</v>
      </c>
      <c r="O143">
        <v>2</v>
      </c>
    </row>
    <row r="144" spans="1:15">
      <c r="A144">
        <v>2</v>
      </c>
      <c r="B144">
        <v>269</v>
      </c>
      <c r="C144" t="s">
        <v>385</v>
      </c>
      <c r="D144" t="s">
        <v>388</v>
      </c>
      <c r="E144" t="s">
        <v>2</v>
      </c>
      <c r="F144" t="s">
        <v>388</v>
      </c>
      <c r="G144" t="s">
        <v>14</v>
      </c>
      <c r="H144" t="s">
        <v>15</v>
      </c>
      <c r="I144" t="s">
        <v>16</v>
      </c>
      <c r="J144" t="s">
        <v>14</v>
      </c>
      <c r="K144" t="s">
        <v>14</v>
      </c>
      <c r="L144" t="s">
        <v>41</v>
      </c>
      <c r="M144" t="s">
        <v>14</v>
      </c>
      <c r="N144" t="s">
        <v>14</v>
      </c>
      <c r="O144">
        <v>2</v>
      </c>
    </row>
    <row r="145" spans="1:15">
      <c r="A145">
        <v>2</v>
      </c>
      <c r="B145">
        <v>270</v>
      </c>
      <c r="C145" t="s">
        <v>385</v>
      </c>
      <c r="D145" t="s">
        <v>389</v>
      </c>
      <c r="E145" t="s">
        <v>4</v>
      </c>
      <c r="F145" t="s">
        <v>389</v>
      </c>
      <c r="G145">
        <v>200</v>
      </c>
      <c r="H145" t="s">
        <v>16</v>
      </c>
      <c r="I145" t="s">
        <v>15</v>
      </c>
      <c r="J145" t="s">
        <v>14</v>
      </c>
      <c r="K145" t="s">
        <v>14</v>
      </c>
      <c r="M145" t="s">
        <v>396</v>
      </c>
      <c r="N145" t="s">
        <v>14</v>
      </c>
      <c r="O145">
        <v>2</v>
      </c>
    </row>
    <row r="146" spans="1:15">
      <c r="A146">
        <v>2</v>
      </c>
      <c r="B146">
        <v>271</v>
      </c>
      <c r="C146" t="s">
        <v>385</v>
      </c>
      <c r="D146" t="s">
        <v>390</v>
      </c>
      <c r="E146" t="s">
        <v>2</v>
      </c>
      <c r="F146" t="s">
        <v>390</v>
      </c>
      <c r="G146" t="s">
        <v>14</v>
      </c>
      <c r="H146" t="s">
        <v>15</v>
      </c>
      <c r="I146" t="s">
        <v>16</v>
      </c>
      <c r="J146" t="s">
        <v>14</v>
      </c>
      <c r="K146" t="s">
        <v>14</v>
      </c>
      <c r="L146" t="s">
        <v>41</v>
      </c>
      <c r="M146" t="s">
        <v>14</v>
      </c>
      <c r="N146" t="s">
        <v>14</v>
      </c>
      <c r="O146">
        <v>2</v>
      </c>
    </row>
    <row r="147" spans="1:15">
      <c r="A147">
        <v>2</v>
      </c>
      <c r="B147">
        <v>272</v>
      </c>
      <c r="C147" t="s">
        <v>385</v>
      </c>
      <c r="D147" t="s">
        <v>391</v>
      </c>
      <c r="E147" t="s">
        <v>4</v>
      </c>
      <c r="F147" t="s">
        <v>391</v>
      </c>
      <c r="G147">
        <v>200</v>
      </c>
      <c r="H147" t="s">
        <v>16</v>
      </c>
      <c r="I147" t="s">
        <v>15</v>
      </c>
      <c r="J147" t="s">
        <v>14</v>
      </c>
      <c r="K147" t="s">
        <v>14</v>
      </c>
      <c r="M147" t="s">
        <v>397</v>
      </c>
      <c r="N147" t="s">
        <v>14</v>
      </c>
      <c r="O147">
        <v>2</v>
      </c>
    </row>
    <row r="148" spans="1:15">
      <c r="A148">
        <v>2</v>
      </c>
      <c r="B148">
        <v>106</v>
      </c>
      <c r="C148" t="s">
        <v>145</v>
      </c>
      <c r="D148" t="s">
        <v>157</v>
      </c>
      <c r="E148" t="s">
        <v>2</v>
      </c>
      <c r="F148" t="s">
        <v>157</v>
      </c>
      <c r="G148" t="s">
        <v>14</v>
      </c>
      <c r="H148" t="s">
        <v>15</v>
      </c>
      <c r="I148" t="s">
        <v>16</v>
      </c>
      <c r="J148" t="s">
        <v>14</v>
      </c>
      <c r="K148" t="s">
        <v>14</v>
      </c>
      <c r="L148" t="s">
        <v>41</v>
      </c>
      <c r="M148" t="s">
        <v>14</v>
      </c>
      <c r="N148" t="s">
        <v>14</v>
      </c>
      <c r="O148" t="s">
        <v>209</v>
      </c>
    </row>
    <row r="149" spans="1:15">
      <c r="A149">
        <v>2</v>
      </c>
      <c r="B149">
        <v>273</v>
      </c>
      <c r="C149" t="s">
        <v>385</v>
      </c>
      <c r="D149" t="s">
        <v>400</v>
      </c>
      <c r="E149" t="s">
        <v>4</v>
      </c>
      <c r="F149" t="s">
        <v>400</v>
      </c>
      <c r="G149">
        <v>200</v>
      </c>
      <c r="H149" t="s">
        <v>16</v>
      </c>
      <c r="I149" t="s">
        <v>15</v>
      </c>
      <c r="J149" t="s">
        <v>14</v>
      </c>
      <c r="K149" t="s">
        <v>14</v>
      </c>
      <c r="M149" t="s">
        <v>406</v>
      </c>
      <c r="N149" t="s">
        <v>14</v>
      </c>
      <c r="O149">
        <v>2</v>
      </c>
    </row>
    <row r="150" spans="1:15">
      <c r="A150">
        <v>2</v>
      </c>
      <c r="B150">
        <v>274</v>
      </c>
      <c r="C150" t="s">
        <v>385</v>
      </c>
      <c r="D150" t="s">
        <v>401</v>
      </c>
      <c r="E150" t="s">
        <v>2</v>
      </c>
      <c r="F150" t="s">
        <v>401</v>
      </c>
      <c r="G150" t="s">
        <v>14</v>
      </c>
      <c r="H150" t="s">
        <v>15</v>
      </c>
      <c r="I150" t="s">
        <v>16</v>
      </c>
      <c r="J150" t="s">
        <v>14</v>
      </c>
      <c r="K150" t="s">
        <v>14</v>
      </c>
      <c r="L150" t="s">
        <v>41</v>
      </c>
      <c r="M150" t="s">
        <v>14</v>
      </c>
      <c r="N150" t="s">
        <v>14</v>
      </c>
      <c r="O150">
        <v>2</v>
      </c>
    </row>
    <row r="151" spans="1:15">
      <c r="A151">
        <v>2</v>
      </c>
      <c r="B151">
        <v>275</v>
      </c>
      <c r="C151" t="s">
        <v>385</v>
      </c>
      <c r="D151" t="s">
        <v>402</v>
      </c>
      <c r="E151" t="s">
        <v>2</v>
      </c>
      <c r="F151" t="s">
        <v>402</v>
      </c>
      <c r="G151" t="s">
        <v>14</v>
      </c>
      <c r="H151" t="s">
        <v>15</v>
      </c>
      <c r="I151" t="s">
        <v>16</v>
      </c>
      <c r="J151" t="s">
        <v>14</v>
      </c>
      <c r="K151" t="s">
        <v>14</v>
      </c>
      <c r="L151" t="s">
        <v>41</v>
      </c>
      <c r="M151" t="s">
        <v>14</v>
      </c>
      <c r="N151" t="s">
        <v>14</v>
      </c>
      <c r="O151">
        <v>2</v>
      </c>
    </row>
    <row r="152" spans="1:15">
      <c r="A152">
        <v>2</v>
      </c>
      <c r="B152">
        <v>276</v>
      </c>
      <c r="C152" t="s">
        <v>404</v>
      </c>
      <c r="D152" t="s">
        <v>403</v>
      </c>
      <c r="E152" t="s">
        <v>2</v>
      </c>
      <c r="F152" t="s">
        <v>403</v>
      </c>
      <c r="G152" t="s">
        <v>14</v>
      </c>
      <c r="H152" t="s">
        <v>15</v>
      </c>
      <c r="I152" t="s">
        <v>16</v>
      </c>
      <c r="J152" t="s">
        <v>14</v>
      </c>
      <c r="K152" t="s">
        <v>14</v>
      </c>
      <c r="L152" t="s">
        <v>41</v>
      </c>
      <c r="M152" t="s">
        <v>14</v>
      </c>
      <c r="N152" t="s">
        <v>14</v>
      </c>
      <c r="O152">
        <v>2</v>
      </c>
    </row>
    <row r="153" spans="1:15">
      <c r="A153">
        <v>2</v>
      </c>
      <c r="B153">
        <v>277</v>
      </c>
      <c r="C153" t="s">
        <v>404</v>
      </c>
      <c r="D153" t="s">
        <v>405</v>
      </c>
      <c r="E153" t="s">
        <v>5</v>
      </c>
      <c r="F153" t="s">
        <v>405</v>
      </c>
      <c r="G153" t="s">
        <v>14</v>
      </c>
      <c r="H153" t="s">
        <v>15</v>
      </c>
      <c r="I153" t="s">
        <v>16</v>
      </c>
      <c r="J153" t="s">
        <v>212</v>
      </c>
      <c r="K153" t="s">
        <v>14</v>
      </c>
      <c r="L153" t="s">
        <v>41</v>
      </c>
      <c r="M153" t="s">
        <v>14</v>
      </c>
      <c r="N153" t="s">
        <v>14</v>
      </c>
      <c r="O153">
        <v>2</v>
      </c>
    </row>
    <row r="155" spans="1:15">
      <c r="A155" s="1" t="s">
        <v>407</v>
      </c>
    </row>
    <row r="157" spans="1:15">
      <c r="A157" s="1" t="s">
        <v>408</v>
      </c>
    </row>
  </sheetData>
  <dataValidations count="1">
    <dataValidation type="list" allowBlank="1" showInputMessage="1" showErrorMessage="1" sqref="E28:E34 E5:E25">
      <formula1>Control_Type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97"/>
  <sheetViews>
    <sheetView topLeftCell="A179" zoomScale="80" zoomScaleNormal="80" workbookViewId="0">
      <selection activeCell="A202" sqref="A202"/>
    </sheetView>
  </sheetViews>
  <sheetFormatPr defaultRowHeight="15"/>
  <cols>
    <col min="3" max="3" width="42.28515625" bestFit="1" customWidth="1"/>
    <col min="4" max="4" width="55.5703125" bestFit="1" customWidth="1"/>
    <col min="5" max="5" width="27.42578125" customWidth="1"/>
    <col min="6" max="6" width="53.5703125" bestFit="1" customWidth="1"/>
    <col min="8" max="8" width="14.140625" bestFit="1" customWidth="1"/>
    <col min="9" max="9" width="24.140625" bestFit="1" customWidth="1"/>
    <col min="10" max="10" width="15.28515625" bestFit="1" customWidth="1"/>
    <col min="11" max="11" width="13" bestFit="1" customWidth="1"/>
    <col min="12" max="12" width="14.7109375" customWidth="1"/>
    <col min="13" max="13" width="44.85546875" bestFit="1" customWidth="1"/>
    <col min="14" max="14" width="29.5703125" bestFit="1" customWidth="1"/>
  </cols>
  <sheetData>
    <row r="1" spans="1:15">
      <c r="A1" s="1" t="s">
        <v>59</v>
      </c>
      <c r="B1" s="1" t="s">
        <v>11</v>
      </c>
      <c r="C1" s="1" t="s">
        <v>29</v>
      </c>
      <c r="D1" s="1" t="s">
        <v>12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13</v>
      </c>
      <c r="J1" s="1" t="s">
        <v>9</v>
      </c>
      <c r="K1" s="1" t="s">
        <v>10</v>
      </c>
      <c r="L1" s="1" t="s">
        <v>38</v>
      </c>
      <c r="M1" s="1" t="s">
        <v>49</v>
      </c>
      <c r="N1" s="1" t="s">
        <v>20</v>
      </c>
      <c r="O1" s="1" t="s">
        <v>59</v>
      </c>
    </row>
    <row r="2" spans="1:15">
      <c r="A2">
        <v>1</v>
      </c>
      <c r="B2">
        <v>1</v>
      </c>
      <c r="C2" t="s">
        <v>30</v>
      </c>
      <c r="D2" t="s">
        <v>19</v>
      </c>
      <c r="E2" t="s">
        <v>2</v>
      </c>
      <c r="F2" t="s">
        <v>37</v>
      </c>
      <c r="G2" t="s">
        <v>14</v>
      </c>
      <c r="H2" t="s">
        <v>15</v>
      </c>
      <c r="I2" t="s">
        <v>16</v>
      </c>
      <c r="J2" t="s">
        <v>14</v>
      </c>
      <c r="K2" t="s">
        <v>14</v>
      </c>
      <c r="L2" t="s">
        <v>39</v>
      </c>
      <c r="M2" t="s">
        <v>14</v>
      </c>
      <c r="N2" t="s">
        <v>14</v>
      </c>
      <c r="O2">
        <v>1</v>
      </c>
    </row>
    <row r="3" spans="1:15">
      <c r="A3">
        <v>1</v>
      </c>
      <c r="B3">
        <v>2</v>
      </c>
      <c r="C3" t="s">
        <v>18</v>
      </c>
      <c r="D3" t="s">
        <v>17</v>
      </c>
      <c r="E3" t="s">
        <v>31</v>
      </c>
      <c r="F3" t="s">
        <v>17</v>
      </c>
      <c r="G3" t="s">
        <v>14</v>
      </c>
      <c r="H3" t="s">
        <v>16</v>
      </c>
      <c r="I3" t="s">
        <v>16</v>
      </c>
      <c r="J3" t="s">
        <v>14</v>
      </c>
      <c r="K3" t="s">
        <v>14</v>
      </c>
      <c r="M3" t="s">
        <v>14</v>
      </c>
      <c r="N3" t="s">
        <v>14</v>
      </c>
      <c r="O3">
        <v>1</v>
      </c>
    </row>
    <row r="4" spans="1:15">
      <c r="A4">
        <v>1</v>
      </c>
      <c r="B4">
        <v>3</v>
      </c>
      <c r="C4" t="s">
        <v>18</v>
      </c>
      <c r="D4" t="s">
        <v>33</v>
      </c>
      <c r="E4" t="s">
        <v>5</v>
      </c>
      <c r="F4" t="s">
        <v>33</v>
      </c>
      <c r="G4" t="s">
        <v>14</v>
      </c>
      <c r="H4" t="s">
        <v>16</v>
      </c>
      <c r="I4" t="s">
        <v>15</v>
      </c>
      <c r="J4" t="s">
        <v>52</v>
      </c>
      <c r="K4">
        <v>2</v>
      </c>
      <c r="M4" t="str">
        <f>"If answer of Field " &amp; $B$2 &amp; " is Outside Australia"</f>
        <v>If answer of Field 1 is Outside Australia</v>
      </c>
      <c r="N4" t="s">
        <v>14</v>
      </c>
      <c r="O4">
        <v>1</v>
      </c>
    </row>
    <row r="5" spans="1:15">
      <c r="A5">
        <v>1</v>
      </c>
      <c r="B5">
        <v>4</v>
      </c>
      <c r="C5" t="s">
        <v>18</v>
      </c>
      <c r="D5" t="s">
        <v>34</v>
      </c>
      <c r="E5" t="s">
        <v>5</v>
      </c>
      <c r="F5" t="s">
        <v>34</v>
      </c>
      <c r="G5" t="s">
        <v>14</v>
      </c>
      <c r="H5" t="s">
        <v>16</v>
      </c>
      <c r="I5" t="s">
        <v>15</v>
      </c>
      <c r="J5" t="s">
        <v>52</v>
      </c>
      <c r="K5">
        <v>2</v>
      </c>
      <c r="M5" t="str">
        <f t="shared" ref="M5:M7" si="0">"If answer of Field " &amp; $B$2 &amp; " is Outside Australia"</f>
        <v>If answer of Field 1 is Outside Australia</v>
      </c>
      <c r="N5" t="s">
        <v>14</v>
      </c>
      <c r="O5">
        <v>1</v>
      </c>
    </row>
    <row r="6" spans="1:15">
      <c r="A6">
        <v>1</v>
      </c>
      <c r="B6">
        <v>5</v>
      </c>
      <c r="C6" t="s">
        <v>18</v>
      </c>
      <c r="D6" t="s">
        <v>35</v>
      </c>
      <c r="E6" t="s">
        <v>2</v>
      </c>
      <c r="F6" t="s">
        <v>36</v>
      </c>
      <c r="G6" t="s">
        <v>14</v>
      </c>
      <c r="H6" t="s">
        <v>16</v>
      </c>
      <c r="I6" t="s">
        <v>15</v>
      </c>
      <c r="J6" t="s">
        <v>14</v>
      </c>
      <c r="K6" t="s">
        <v>14</v>
      </c>
      <c r="L6" t="s">
        <v>40</v>
      </c>
      <c r="M6" t="str">
        <f t="shared" si="0"/>
        <v>If answer of Field 1 is Outside Australia</v>
      </c>
      <c r="N6" t="s">
        <v>14</v>
      </c>
      <c r="O6">
        <v>1</v>
      </c>
    </row>
    <row r="7" spans="1:15">
      <c r="A7">
        <v>1</v>
      </c>
      <c r="B7">
        <v>6</v>
      </c>
      <c r="C7" t="s">
        <v>18</v>
      </c>
      <c r="D7" t="s">
        <v>43</v>
      </c>
      <c r="E7" t="s">
        <v>2</v>
      </c>
      <c r="F7" t="s">
        <v>43</v>
      </c>
      <c r="G7" t="s">
        <v>14</v>
      </c>
      <c r="H7" t="s">
        <v>16</v>
      </c>
      <c r="I7" t="s">
        <v>15</v>
      </c>
      <c r="J7" t="s">
        <v>14</v>
      </c>
      <c r="K7" t="s">
        <v>14</v>
      </c>
      <c r="L7" t="s">
        <v>41</v>
      </c>
      <c r="M7" t="str">
        <f t="shared" si="0"/>
        <v>If answer of Field 1 is Outside Australia</v>
      </c>
      <c r="N7" t="s">
        <v>14</v>
      </c>
      <c r="O7">
        <v>1</v>
      </c>
    </row>
    <row r="8" spans="1:15">
      <c r="A8">
        <v>1</v>
      </c>
      <c r="B8">
        <v>7</v>
      </c>
      <c r="C8" t="s">
        <v>18</v>
      </c>
      <c r="D8" t="s">
        <v>42</v>
      </c>
      <c r="E8" t="s">
        <v>4</v>
      </c>
      <c r="F8" t="s">
        <v>42</v>
      </c>
      <c r="G8" s="2"/>
      <c r="H8" t="s">
        <v>16</v>
      </c>
      <c r="I8" t="s">
        <v>44</v>
      </c>
      <c r="J8" t="s">
        <v>14</v>
      </c>
      <c r="K8" t="s">
        <v>14</v>
      </c>
      <c r="M8" t="str">
        <f>"If answer of Field " &amp; B7 &amp; " is Yes"</f>
        <v>If answer of Field 6 is Yes</v>
      </c>
      <c r="N8" t="s">
        <v>14</v>
      </c>
      <c r="O8">
        <v>1</v>
      </c>
    </row>
    <row r="9" spans="1:15">
      <c r="A9">
        <v>1</v>
      </c>
      <c r="B9">
        <v>8</v>
      </c>
      <c r="C9" t="s">
        <v>45</v>
      </c>
      <c r="D9" t="s">
        <v>46</v>
      </c>
      <c r="E9" t="s">
        <v>5</v>
      </c>
      <c r="F9" t="s">
        <v>46</v>
      </c>
      <c r="G9" t="s">
        <v>14</v>
      </c>
      <c r="H9" t="s">
        <v>16</v>
      </c>
      <c r="I9" t="s">
        <v>15</v>
      </c>
      <c r="J9" t="s">
        <v>52</v>
      </c>
      <c r="K9" t="s">
        <v>14</v>
      </c>
      <c r="M9" t="str">
        <f>"If answer of Field " &amp; $B$2 &amp; " is In Australia"</f>
        <v>If answer of Field 1 is In Australia</v>
      </c>
      <c r="N9" t="s">
        <v>14</v>
      </c>
      <c r="O9">
        <v>1</v>
      </c>
    </row>
    <row r="10" spans="1:15">
      <c r="A10">
        <v>1</v>
      </c>
      <c r="B10">
        <v>9</v>
      </c>
      <c r="C10" t="s">
        <v>45</v>
      </c>
      <c r="D10" t="s">
        <v>47</v>
      </c>
      <c r="E10" t="s">
        <v>4</v>
      </c>
      <c r="F10" t="s">
        <v>47</v>
      </c>
      <c r="G10" s="2"/>
      <c r="H10" t="s">
        <v>16</v>
      </c>
      <c r="I10" t="s">
        <v>15</v>
      </c>
      <c r="J10" t="s">
        <v>14</v>
      </c>
      <c r="K10" t="s">
        <v>14</v>
      </c>
      <c r="M10" t="str">
        <f>"If answer of Field " &amp; $B$2 &amp; " is In Australia"</f>
        <v>If answer of Field 1 is In Australia</v>
      </c>
      <c r="N10" t="s">
        <v>14</v>
      </c>
      <c r="O10">
        <v>1</v>
      </c>
    </row>
    <row r="11" spans="1:15">
      <c r="A11">
        <v>1</v>
      </c>
      <c r="B11">
        <v>10</v>
      </c>
      <c r="C11" t="s">
        <v>48</v>
      </c>
      <c r="D11" t="s">
        <v>26</v>
      </c>
      <c r="E11" t="s">
        <v>4</v>
      </c>
      <c r="F11" t="s">
        <v>26</v>
      </c>
      <c r="G11" s="2"/>
      <c r="H11" t="s">
        <v>15</v>
      </c>
      <c r="I11" t="s">
        <v>16</v>
      </c>
      <c r="J11" t="s">
        <v>14</v>
      </c>
      <c r="K11" t="s">
        <v>14</v>
      </c>
      <c r="M11" t="s">
        <v>14</v>
      </c>
      <c r="N11">
        <v>1</v>
      </c>
      <c r="O11" t="s">
        <v>209</v>
      </c>
    </row>
    <row r="12" spans="1:15">
      <c r="A12">
        <v>1</v>
      </c>
      <c r="B12">
        <f t="shared" ref="B12:B75" si="1">B11+1</f>
        <v>11</v>
      </c>
      <c r="C12" t="s">
        <v>48</v>
      </c>
      <c r="D12" t="s">
        <v>27</v>
      </c>
      <c r="E12" t="s">
        <v>4</v>
      </c>
      <c r="F12" t="s">
        <v>27</v>
      </c>
      <c r="G12" s="2"/>
      <c r="H12" t="s">
        <v>15</v>
      </c>
      <c r="I12" t="s">
        <v>16</v>
      </c>
      <c r="J12" t="s">
        <v>14</v>
      </c>
      <c r="K12" t="s">
        <v>14</v>
      </c>
      <c r="M12" t="s">
        <v>14</v>
      </c>
      <c r="N12">
        <v>2</v>
      </c>
      <c r="O12" t="s">
        <v>209</v>
      </c>
    </row>
    <row r="13" spans="1:15">
      <c r="A13">
        <v>1</v>
      </c>
      <c r="B13">
        <f t="shared" si="1"/>
        <v>12</v>
      </c>
      <c r="C13" t="s">
        <v>48</v>
      </c>
      <c r="D13" t="s">
        <v>50</v>
      </c>
      <c r="E13" t="s">
        <v>2</v>
      </c>
      <c r="F13" t="s">
        <v>50</v>
      </c>
      <c r="G13" t="s">
        <v>14</v>
      </c>
      <c r="H13" t="s">
        <v>15</v>
      </c>
      <c r="I13" t="s">
        <v>16</v>
      </c>
      <c r="J13" t="s">
        <v>14</v>
      </c>
      <c r="K13" t="s">
        <v>14</v>
      </c>
      <c r="L13" t="s">
        <v>51</v>
      </c>
      <c r="M13" t="s">
        <v>14</v>
      </c>
      <c r="N13">
        <v>3</v>
      </c>
      <c r="O13" t="s">
        <v>209</v>
      </c>
    </row>
    <row r="14" spans="1:15">
      <c r="A14">
        <v>1</v>
      </c>
      <c r="B14">
        <f t="shared" si="1"/>
        <v>13</v>
      </c>
      <c r="C14" t="s">
        <v>48</v>
      </c>
      <c r="D14" t="s">
        <v>21</v>
      </c>
      <c r="E14" t="s">
        <v>5</v>
      </c>
      <c r="F14" t="s">
        <v>21</v>
      </c>
      <c r="G14" t="s">
        <v>14</v>
      </c>
      <c r="H14" t="s">
        <v>15</v>
      </c>
      <c r="I14" t="s">
        <v>16</v>
      </c>
      <c r="J14" t="s">
        <v>52</v>
      </c>
      <c r="K14" t="s">
        <v>14</v>
      </c>
      <c r="M14" t="s">
        <v>14</v>
      </c>
      <c r="N14">
        <v>4</v>
      </c>
      <c r="O14" t="s">
        <v>209</v>
      </c>
    </row>
    <row r="15" spans="1:15">
      <c r="A15">
        <v>1</v>
      </c>
      <c r="B15">
        <f t="shared" si="1"/>
        <v>14</v>
      </c>
      <c r="C15" t="s">
        <v>48</v>
      </c>
      <c r="D15" t="s">
        <v>53</v>
      </c>
      <c r="E15" t="s">
        <v>4</v>
      </c>
      <c r="F15" t="str">
        <f>D15</f>
        <v>Passport Number</v>
      </c>
      <c r="G15" s="2"/>
      <c r="H15" t="s">
        <v>15</v>
      </c>
      <c r="I15" t="s">
        <v>16</v>
      </c>
      <c r="J15" t="s">
        <v>14</v>
      </c>
      <c r="K15" t="s">
        <v>14</v>
      </c>
      <c r="M15" t="s">
        <v>14</v>
      </c>
      <c r="N15">
        <v>5</v>
      </c>
      <c r="O15">
        <v>1</v>
      </c>
    </row>
    <row r="16" spans="1:15">
      <c r="A16">
        <v>1</v>
      </c>
      <c r="B16">
        <f t="shared" si="1"/>
        <v>15</v>
      </c>
      <c r="C16" t="s">
        <v>48</v>
      </c>
      <c r="D16" t="s">
        <v>54</v>
      </c>
      <c r="E16" t="s">
        <v>2</v>
      </c>
      <c r="F16" t="s">
        <v>54</v>
      </c>
      <c r="G16" t="s">
        <v>14</v>
      </c>
      <c r="H16" t="s">
        <v>15</v>
      </c>
      <c r="I16" t="s">
        <v>16</v>
      </c>
      <c r="J16" t="s">
        <v>14</v>
      </c>
      <c r="K16" t="s">
        <v>14</v>
      </c>
      <c r="L16" t="s">
        <v>55</v>
      </c>
      <c r="M16" t="s">
        <v>14</v>
      </c>
      <c r="N16">
        <v>6</v>
      </c>
      <c r="O16">
        <v>1</v>
      </c>
    </row>
    <row r="17" spans="1:15">
      <c r="A17">
        <v>1</v>
      </c>
      <c r="B17">
        <f t="shared" si="1"/>
        <v>16</v>
      </c>
      <c r="C17" t="s">
        <v>48</v>
      </c>
      <c r="D17" t="s">
        <v>22</v>
      </c>
      <c r="E17" t="s">
        <v>4</v>
      </c>
      <c r="F17" t="str">
        <f t="shared" ref="F17:F80" si="2">D17</f>
        <v>Nationality of passport holder</v>
      </c>
      <c r="G17" s="2"/>
      <c r="H17" t="s">
        <v>15</v>
      </c>
      <c r="I17" t="s">
        <v>16</v>
      </c>
      <c r="J17" t="s">
        <v>14</v>
      </c>
      <c r="K17" t="s">
        <v>14</v>
      </c>
      <c r="M17" t="s">
        <v>14</v>
      </c>
      <c r="O17">
        <v>1</v>
      </c>
    </row>
    <row r="18" spans="1:15">
      <c r="A18">
        <v>1</v>
      </c>
      <c r="B18">
        <f t="shared" si="1"/>
        <v>17</v>
      </c>
      <c r="C18" t="s">
        <v>48</v>
      </c>
      <c r="D18" t="s">
        <v>23</v>
      </c>
      <c r="E18" t="s">
        <v>5</v>
      </c>
      <c r="F18" t="str">
        <f t="shared" si="2"/>
        <v>Date of issue</v>
      </c>
      <c r="G18" t="s">
        <v>14</v>
      </c>
      <c r="H18" t="s">
        <v>15</v>
      </c>
      <c r="I18" t="s">
        <v>16</v>
      </c>
      <c r="J18" t="s">
        <v>52</v>
      </c>
      <c r="K18" t="s">
        <v>14</v>
      </c>
      <c r="M18" t="s">
        <v>14</v>
      </c>
      <c r="N18">
        <v>8</v>
      </c>
      <c r="O18">
        <v>1</v>
      </c>
    </row>
    <row r="19" spans="1:15">
      <c r="A19">
        <v>1</v>
      </c>
      <c r="B19">
        <f t="shared" si="1"/>
        <v>18</v>
      </c>
      <c r="C19" t="s">
        <v>48</v>
      </c>
      <c r="D19" t="s">
        <v>24</v>
      </c>
      <c r="E19" t="s">
        <v>5</v>
      </c>
      <c r="F19" t="str">
        <f t="shared" si="2"/>
        <v>Date of expiry</v>
      </c>
      <c r="G19" t="s">
        <v>14</v>
      </c>
      <c r="H19" t="s">
        <v>15</v>
      </c>
      <c r="I19" t="s">
        <v>16</v>
      </c>
      <c r="J19" t="s">
        <v>52</v>
      </c>
      <c r="K19" t="s">
        <v>14</v>
      </c>
      <c r="M19" t="s">
        <v>14</v>
      </c>
      <c r="N19">
        <v>9</v>
      </c>
      <c r="O19">
        <v>1</v>
      </c>
    </row>
    <row r="20" spans="1:15">
      <c r="A20">
        <v>1</v>
      </c>
      <c r="B20">
        <f t="shared" si="1"/>
        <v>19</v>
      </c>
      <c r="C20" t="s">
        <v>48</v>
      </c>
      <c r="D20" t="s">
        <v>56</v>
      </c>
      <c r="E20" t="s">
        <v>4</v>
      </c>
      <c r="F20" t="str">
        <f t="shared" si="2"/>
        <v>Place of issue</v>
      </c>
      <c r="G20" s="2"/>
      <c r="H20" t="s">
        <v>15</v>
      </c>
      <c r="I20" t="s">
        <v>16</v>
      </c>
      <c r="J20" t="s">
        <v>14</v>
      </c>
      <c r="K20" t="s">
        <v>14</v>
      </c>
      <c r="M20" t="s">
        <v>14</v>
      </c>
      <c r="N20">
        <v>10</v>
      </c>
      <c r="O20">
        <v>1</v>
      </c>
    </row>
    <row r="21" spans="1:15">
      <c r="A21">
        <v>1</v>
      </c>
      <c r="B21">
        <f t="shared" si="1"/>
        <v>20</v>
      </c>
      <c r="C21" t="s">
        <v>48</v>
      </c>
      <c r="D21" t="s">
        <v>57</v>
      </c>
      <c r="E21" t="s">
        <v>4</v>
      </c>
      <c r="F21" t="str">
        <f t="shared" si="2"/>
        <v>Issuing authority</v>
      </c>
      <c r="G21" s="2"/>
      <c r="H21" t="s">
        <v>15</v>
      </c>
      <c r="I21" t="s">
        <v>16</v>
      </c>
      <c r="J21" t="s">
        <v>14</v>
      </c>
      <c r="K21" t="s">
        <v>14</v>
      </c>
      <c r="M21" t="s">
        <v>14</v>
      </c>
      <c r="N21">
        <v>11</v>
      </c>
      <c r="O21">
        <v>1</v>
      </c>
    </row>
    <row r="22" spans="1:15">
      <c r="A22">
        <v>1</v>
      </c>
      <c r="B22">
        <f t="shared" si="1"/>
        <v>21</v>
      </c>
      <c r="C22" t="s">
        <v>28</v>
      </c>
      <c r="D22" t="s">
        <v>58</v>
      </c>
      <c r="E22" t="s">
        <v>4</v>
      </c>
      <c r="F22" t="str">
        <f t="shared" si="2"/>
        <v>Town/City</v>
      </c>
      <c r="G22" s="2"/>
      <c r="H22" t="s">
        <v>15</v>
      </c>
      <c r="I22" t="s">
        <v>16</v>
      </c>
      <c r="J22" t="s">
        <v>14</v>
      </c>
      <c r="K22" t="s">
        <v>14</v>
      </c>
      <c r="M22" t="s">
        <v>14</v>
      </c>
      <c r="N22">
        <v>12</v>
      </c>
      <c r="O22" t="s">
        <v>209</v>
      </c>
    </row>
    <row r="23" spans="1:15">
      <c r="A23">
        <v>1</v>
      </c>
      <c r="B23">
        <f t="shared" si="1"/>
        <v>22</v>
      </c>
      <c r="C23" t="s">
        <v>28</v>
      </c>
      <c r="D23" t="s">
        <v>60</v>
      </c>
      <c r="E23" t="s">
        <v>4</v>
      </c>
      <c r="F23" t="str">
        <f t="shared" si="2"/>
        <v>State/Province</v>
      </c>
      <c r="G23" s="2"/>
      <c r="H23" t="s">
        <v>15</v>
      </c>
      <c r="I23" t="s">
        <v>16</v>
      </c>
      <c r="J23" t="s">
        <v>14</v>
      </c>
      <c r="K23" t="s">
        <v>14</v>
      </c>
      <c r="M23" t="s">
        <v>14</v>
      </c>
      <c r="N23">
        <v>13</v>
      </c>
      <c r="O23">
        <v>1</v>
      </c>
    </row>
    <row r="24" spans="1:15">
      <c r="A24">
        <v>1</v>
      </c>
      <c r="B24">
        <f t="shared" si="1"/>
        <v>23</v>
      </c>
      <c r="C24" t="s">
        <v>28</v>
      </c>
      <c r="D24" t="s">
        <v>25</v>
      </c>
      <c r="E24" t="s">
        <v>2</v>
      </c>
      <c r="F24" t="str">
        <f t="shared" si="2"/>
        <v>Country</v>
      </c>
      <c r="G24" t="s">
        <v>14</v>
      </c>
      <c r="H24" t="s">
        <v>15</v>
      </c>
      <c r="I24" t="s">
        <v>16</v>
      </c>
      <c r="J24" t="s">
        <v>14</v>
      </c>
      <c r="K24" t="s">
        <v>14</v>
      </c>
      <c r="L24" t="s">
        <v>55</v>
      </c>
      <c r="M24" t="s">
        <v>14</v>
      </c>
      <c r="N24">
        <v>14</v>
      </c>
      <c r="O24" t="s">
        <v>209</v>
      </c>
    </row>
    <row r="25" spans="1:15">
      <c r="A25">
        <v>1</v>
      </c>
      <c r="B25">
        <f t="shared" si="1"/>
        <v>24</v>
      </c>
      <c r="C25" t="s">
        <v>61</v>
      </c>
      <c r="D25" t="s">
        <v>61</v>
      </c>
      <c r="E25" t="s">
        <v>2</v>
      </c>
      <c r="F25" t="str">
        <f t="shared" si="2"/>
        <v>Relationship status</v>
      </c>
      <c r="G25" t="s">
        <v>14</v>
      </c>
      <c r="H25" t="s">
        <v>15</v>
      </c>
      <c r="I25" t="s">
        <v>16</v>
      </c>
      <c r="J25" t="s">
        <v>14</v>
      </c>
      <c r="K25" t="s">
        <v>14</v>
      </c>
      <c r="L25" t="s">
        <v>62</v>
      </c>
      <c r="M25" t="s">
        <v>14</v>
      </c>
      <c r="N25">
        <v>15</v>
      </c>
      <c r="O25" t="s">
        <v>209</v>
      </c>
    </row>
    <row r="26" spans="1:15">
      <c r="A26">
        <v>1</v>
      </c>
      <c r="B26">
        <f t="shared" si="1"/>
        <v>25</v>
      </c>
      <c r="C26" t="s">
        <v>63</v>
      </c>
      <c r="D26" t="s">
        <v>64</v>
      </c>
      <c r="E26" t="s">
        <v>2</v>
      </c>
      <c r="F26" t="str">
        <f t="shared" si="2"/>
        <v>Are you or have you been known by any other name? (including name at birth, previous married names, aliases)</v>
      </c>
      <c r="G26" t="s">
        <v>14</v>
      </c>
      <c r="H26" t="s">
        <v>15</v>
      </c>
      <c r="I26" t="s">
        <v>16</v>
      </c>
      <c r="J26" t="s">
        <v>14</v>
      </c>
      <c r="K26" t="s">
        <v>14</v>
      </c>
      <c r="L26" t="s">
        <v>41</v>
      </c>
      <c r="M26" t="s">
        <v>14</v>
      </c>
      <c r="N26">
        <v>16</v>
      </c>
      <c r="O26" t="s">
        <v>209</v>
      </c>
    </row>
    <row r="27" spans="1:15">
      <c r="A27">
        <v>1</v>
      </c>
      <c r="B27">
        <f t="shared" si="1"/>
        <v>26</v>
      </c>
      <c r="C27" t="s">
        <v>63</v>
      </c>
      <c r="D27" t="s">
        <v>236</v>
      </c>
      <c r="E27" t="s">
        <v>4</v>
      </c>
      <c r="F27" t="str">
        <f t="shared" si="2"/>
        <v>Other Family Name</v>
      </c>
      <c r="G27" s="2"/>
      <c r="H27" t="s">
        <v>16</v>
      </c>
      <c r="I27" t="s">
        <v>15</v>
      </c>
      <c r="J27" t="s">
        <v>14</v>
      </c>
      <c r="K27" t="s">
        <v>14</v>
      </c>
      <c r="M27" t="str">
        <f>"If answer of Field " &amp; $B$26 &amp; " is Yes"</f>
        <v>If answer of Field 25 is Yes</v>
      </c>
      <c r="N27">
        <v>17</v>
      </c>
      <c r="O27" t="s">
        <v>209</v>
      </c>
    </row>
    <row r="28" spans="1:15">
      <c r="A28">
        <v>1</v>
      </c>
      <c r="B28">
        <f t="shared" si="1"/>
        <v>27</v>
      </c>
      <c r="C28" t="s">
        <v>63</v>
      </c>
      <c r="D28" t="s">
        <v>237</v>
      </c>
      <c r="E28" t="s">
        <v>4</v>
      </c>
      <c r="F28" t="str">
        <f t="shared" si="2"/>
        <v>Other Given Name</v>
      </c>
      <c r="G28" s="2"/>
      <c r="H28" t="s">
        <v>16</v>
      </c>
      <c r="I28" t="s">
        <v>15</v>
      </c>
      <c r="J28" t="s">
        <v>14</v>
      </c>
      <c r="K28" t="s">
        <v>14</v>
      </c>
      <c r="M28" t="str">
        <f>"If answer of Field " &amp; $B$26 &amp; " is Yes"</f>
        <v>If answer of Field 25 is Yes</v>
      </c>
      <c r="N28">
        <v>18</v>
      </c>
      <c r="O28" t="s">
        <v>209</v>
      </c>
    </row>
    <row r="29" spans="1:15">
      <c r="A29">
        <v>1</v>
      </c>
      <c r="B29">
        <f t="shared" si="1"/>
        <v>28</v>
      </c>
      <c r="C29" t="s">
        <v>66</v>
      </c>
      <c r="D29" t="s">
        <v>65</v>
      </c>
      <c r="E29" t="s">
        <v>2</v>
      </c>
      <c r="F29" t="str">
        <f t="shared" si="2"/>
        <v>Do you currently hold an Australian visa?</v>
      </c>
      <c r="G29" t="s">
        <v>14</v>
      </c>
      <c r="H29" t="s">
        <v>15</v>
      </c>
      <c r="I29" t="s">
        <v>16</v>
      </c>
      <c r="J29" t="s">
        <v>14</v>
      </c>
      <c r="K29" t="s">
        <v>14</v>
      </c>
      <c r="L29" t="s">
        <v>41</v>
      </c>
      <c r="M29" t="s">
        <v>14</v>
      </c>
      <c r="N29" t="s">
        <v>14</v>
      </c>
      <c r="O29" t="s">
        <v>209</v>
      </c>
    </row>
    <row r="30" spans="1:15">
      <c r="A30">
        <v>1</v>
      </c>
      <c r="B30">
        <f t="shared" si="1"/>
        <v>29</v>
      </c>
      <c r="C30" t="s">
        <v>66</v>
      </c>
      <c r="D30" t="s">
        <v>67</v>
      </c>
      <c r="E30" t="s">
        <v>2</v>
      </c>
      <c r="F30" t="str">
        <f t="shared" si="2"/>
        <v>Have you applied for a Parent (subclass 103) visa</v>
      </c>
      <c r="G30" t="s">
        <v>14</v>
      </c>
      <c r="H30" t="s">
        <v>15</v>
      </c>
      <c r="I30" t="s">
        <v>16</v>
      </c>
      <c r="J30" t="s">
        <v>14</v>
      </c>
      <c r="K30" t="s">
        <v>14</v>
      </c>
      <c r="L30" t="s">
        <v>41</v>
      </c>
      <c r="M30" t="s">
        <v>14</v>
      </c>
      <c r="N30" t="s">
        <v>14</v>
      </c>
      <c r="O30">
        <v>1</v>
      </c>
    </row>
    <row r="31" spans="1:15">
      <c r="A31">
        <v>1</v>
      </c>
      <c r="B31">
        <f t="shared" si="1"/>
        <v>30</v>
      </c>
      <c r="C31" t="s">
        <v>66</v>
      </c>
      <c r="D31" t="s">
        <v>68</v>
      </c>
      <c r="E31" t="s">
        <v>5</v>
      </c>
      <c r="F31" t="str">
        <f t="shared" si="2"/>
        <v>Please provide your queue date</v>
      </c>
      <c r="G31" t="s">
        <v>14</v>
      </c>
      <c r="H31" t="s">
        <v>16</v>
      </c>
      <c r="I31" t="s">
        <v>15</v>
      </c>
      <c r="J31" t="s">
        <v>52</v>
      </c>
      <c r="K31" t="s">
        <v>14</v>
      </c>
      <c r="M31" t="str">
        <f>"If answer of Field " &amp; B30 &amp; " is Yes"</f>
        <v>If answer of Field 29 is Yes</v>
      </c>
      <c r="N31" t="s">
        <v>14</v>
      </c>
      <c r="O31">
        <v>1</v>
      </c>
    </row>
    <row r="32" spans="1:15">
      <c r="A32">
        <v>1</v>
      </c>
      <c r="B32">
        <f t="shared" si="1"/>
        <v>31</v>
      </c>
      <c r="C32" t="s">
        <v>66</v>
      </c>
      <c r="D32" s="3" t="s">
        <v>69</v>
      </c>
      <c r="E32" t="s">
        <v>2</v>
      </c>
      <c r="F32" t="str">
        <f t="shared" si="2"/>
        <v>Do you currently hold, or have you applied for, an APEC Business Travel Card (ABTC)?</v>
      </c>
      <c r="G32" t="s">
        <v>14</v>
      </c>
      <c r="H32" t="s">
        <v>15</v>
      </c>
      <c r="I32" t="s">
        <v>16</v>
      </c>
      <c r="J32" t="s">
        <v>14</v>
      </c>
      <c r="K32" t="s">
        <v>14</v>
      </c>
      <c r="L32" t="s">
        <v>41</v>
      </c>
      <c r="M32" t="s">
        <v>14</v>
      </c>
      <c r="N32" t="s">
        <v>14</v>
      </c>
      <c r="O32">
        <v>1</v>
      </c>
    </row>
    <row r="33" spans="1:15">
      <c r="A33">
        <v>1</v>
      </c>
      <c r="B33">
        <f t="shared" si="1"/>
        <v>32</v>
      </c>
      <c r="C33" t="s">
        <v>70</v>
      </c>
      <c r="D33" t="s">
        <v>71</v>
      </c>
      <c r="E33" t="s">
        <v>2</v>
      </c>
      <c r="F33" t="str">
        <f t="shared" si="2"/>
        <v>Are you a citizen of any other country?</v>
      </c>
      <c r="G33" t="s">
        <v>14</v>
      </c>
      <c r="H33" t="s">
        <v>15</v>
      </c>
      <c r="I33" t="s">
        <v>16</v>
      </c>
      <c r="J33" t="s">
        <v>14</v>
      </c>
      <c r="K33" t="s">
        <v>14</v>
      </c>
      <c r="L33" t="s">
        <v>41</v>
      </c>
      <c r="M33" t="s">
        <v>14</v>
      </c>
      <c r="N33" t="s">
        <v>14</v>
      </c>
      <c r="O33">
        <v>1</v>
      </c>
    </row>
    <row r="34" spans="1:15">
      <c r="A34">
        <v>1</v>
      </c>
      <c r="B34">
        <f t="shared" si="1"/>
        <v>33</v>
      </c>
      <c r="C34" t="s">
        <v>70</v>
      </c>
      <c r="D34" t="s">
        <v>76</v>
      </c>
      <c r="E34" t="s">
        <v>3</v>
      </c>
      <c r="F34" t="str">
        <f t="shared" si="2"/>
        <v>List of countries</v>
      </c>
      <c r="G34" t="s">
        <v>14</v>
      </c>
      <c r="H34" t="s">
        <v>15</v>
      </c>
      <c r="I34" t="s">
        <v>16</v>
      </c>
      <c r="J34" t="s">
        <v>14</v>
      </c>
      <c r="K34" t="s">
        <v>14</v>
      </c>
      <c r="L34" t="s">
        <v>55</v>
      </c>
      <c r="M34" t="s">
        <v>14</v>
      </c>
      <c r="N34" t="s">
        <v>14</v>
      </c>
      <c r="O34">
        <v>1</v>
      </c>
    </row>
    <row r="35" spans="1:15">
      <c r="A35">
        <v>1</v>
      </c>
      <c r="B35">
        <f t="shared" si="1"/>
        <v>34</v>
      </c>
      <c r="C35" t="s">
        <v>72</v>
      </c>
      <c r="D35" t="s">
        <v>73</v>
      </c>
      <c r="E35" t="s">
        <v>2</v>
      </c>
      <c r="F35" t="str">
        <f t="shared" si="2"/>
        <v>Do you have other current passports?</v>
      </c>
      <c r="G35" t="s">
        <v>14</v>
      </c>
      <c r="H35" t="s">
        <v>15</v>
      </c>
      <c r="I35" t="s">
        <v>16</v>
      </c>
      <c r="J35" t="s">
        <v>14</v>
      </c>
      <c r="K35" t="s">
        <v>14</v>
      </c>
      <c r="L35" t="s">
        <v>41</v>
      </c>
      <c r="M35" t="s">
        <v>14</v>
      </c>
      <c r="N35" t="s">
        <v>14</v>
      </c>
      <c r="O35">
        <v>1</v>
      </c>
    </row>
    <row r="36" spans="1:15">
      <c r="A36">
        <v>1</v>
      </c>
      <c r="B36">
        <f t="shared" si="1"/>
        <v>35</v>
      </c>
      <c r="C36" t="s">
        <v>72</v>
      </c>
      <c r="D36" t="s">
        <v>74</v>
      </c>
      <c r="E36" t="s">
        <v>4</v>
      </c>
      <c r="F36" t="str">
        <f t="shared" si="2"/>
        <v>Other Passport Number</v>
      </c>
      <c r="G36" s="2"/>
      <c r="H36" t="s">
        <v>16</v>
      </c>
      <c r="I36" t="s">
        <v>15</v>
      </c>
      <c r="J36" t="s">
        <v>14</v>
      </c>
      <c r="K36" t="s">
        <v>14</v>
      </c>
      <c r="M36" t="str">
        <f>"If answer of Field " &amp; $B$35 &amp; " is Yes"</f>
        <v>If answer of Field 34 is Yes</v>
      </c>
      <c r="N36" t="s">
        <v>14</v>
      </c>
      <c r="O36">
        <v>1</v>
      </c>
    </row>
    <row r="37" spans="1:15">
      <c r="A37">
        <v>1</v>
      </c>
      <c r="B37">
        <f t="shared" si="1"/>
        <v>36</v>
      </c>
      <c r="C37" t="s">
        <v>72</v>
      </c>
      <c r="D37" t="s">
        <v>75</v>
      </c>
      <c r="E37" t="s">
        <v>2</v>
      </c>
      <c r="F37" t="str">
        <f t="shared" si="2"/>
        <v>Country of other passport</v>
      </c>
      <c r="G37" t="s">
        <v>14</v>
      </c>
      <c r="H37" t="s">
        <v>16</v>
      </c>
      <c r="I37" t="s">
        <v>15</v>
      </c>
      <c r="J37" t="s">
        <v>14</v>
      </c>
      <c r="K37" t="s">
        <v>14</v>
      </c>
      <c r="M37" t="str">
        <f>"If answer of Field " &amp; $B$35 &amp; " is Yes"</f>
        <v>If answer of Field 34 is Yes</v>
      </c>
      <c r="N37" t="s">
        <v>14</v>
      </c>
      <c r="O37">
        <v>1</v>
      </c>
    </row>
    <row r="38" spans="1:15">
      <c r="A38">
        <v>1</v>
      </c>
      <c r="B38">
        <f t="shared" si="1"/>
        <v>37</v>
      </c>
      <c r="C38" t="s">
        <v>77</v>
      </c>
      <c r="D38" s="3" t="s">
        <v>78</v>
      </c>
      <c r="E38" t="s">
        <v>2</v>
      </c>
      <c r="F38" t="str">
        <f t="shared" si="2"/>
        <v>Do you hold an identity card or identity number issued to you by your
government (eg. National identity card) (if applicable)?</v>
      </c>
      <c r="G38" t="s">
        <v>14</v>
      </c>
      <c r="H38" t="s">
        <v>15</v>
      </c>
      <c r="I38" t="s">
        <v>16</v>
      </c>
      <c r="J38" t="s">
        <v>14</v>
      </c>
      <c r="K38" t="s">
        <v>14</v>
      </c>
      <c r="L38" t="s">
        <v>41</v>
      </c>
      <c r="M38" t="s">
        <v>14</v>
      </c>
      <c r="N38" t="s">
        <v>14</v>
      </c>
      <c r="O38">
        <v>1</v>
      </c>
    </row>
    <row r="39" spans="1:15">
      <c r="A39">
        <v>1</v>
      </c>
      <c r="B39">
        <f t="shared" si="1"/>
        <v>38</v>
      </c>
      <c r="C39" t="s">
        <v>77</v>
      </c>
      <c r="D39" s="3" t="s">
        <v>79</v>
      </c>
      <c r="E39" t="s">
        <v>4</v>
      </c>
      <c r="F39" t="str">
        <f t="shared" si="2"/>
        <v>Family Name on ID</v>
      </c>
      <c r="G39" s="2"/>
      <c r="H39" t="s">
        <v>16</v>
      </c>
      <c r="I39" t="s">
        <v>15</v>
      </c>
      <c r="J39" t="s">
        <v>14</v>
      </c>
      <c r="K39" t="s">
        <v>14</v>
      </c>
      <c r="M39" t="str">
        <f>"If answer of Field " &amp; $B$38 &amp; " is Yes"</f>
        <v>If answer of Field 37 is Yes</v>
      </c>
      <c r="N39" t="s">
        <v>14</v>
      </c>
      <c r="O39">
        <v>1</v>
      </c>
    </row>
    <row r="40" spans="1:15">
      <c r="A40">
        <v>1</v>
      </c>
      <c r="B40">
        <f t="shared" si="1"/>
        <v>39</v>
      </c>
      <c r="C40" t="s">
        <v>77</v>
      </c>
      <c r="D40" s="3" t="s">
        <v>80</v>
      </c>
      <c r="E40" t="s">
        <v>4</v>
      </c>
      <c r="F40" t="str">
        <f t="shared" si="2"/>
        <v>Given Names on ID</v>
      </c>
      <c r="G40" s="2"/>
      <c r="H40" t="s">
        <v>16</v>
      </c>
      <c r="I40" t="s">
        <v>15</v>
      </c>
      <c r="J40" t="s">
        <v>14</v>
      </c>
      <c r="K40" t="s">
        <v>14</v>
      </c>
      <c r="M40" t="str">
        <f t="shared" ref="M40:M43" si="3">"If answer of Field " &amp; $B$38 &amp; " is Yes"</f>
        <v>If answer of Field 37 is Yes</v>
      </c>
      <c r="N40" t="s">
        <v>14</v>
      </c>
      <c r="O40">
        <v>1</v>
      </c>
    </row>
    <row r="41" spans="1:15">
      <c r="A41">
        <v>1</v>
      </c>
      <c r="B41">
        <f t="shared" si="1"/>
        <v>40</v>
      </c>
      <c r="C41" t="s">
        <v>77</v>
      </c>
      <c r="D41" s="3" t="s">
        <v>81</v>
      </c>
      <c r="E41" t="s">
        <v>4</v>
      </c>
      <c r="F41" t="str">
        <f t="shared" si="2"/>
        <v>Type of document</v>
      </c>
      <c r="G41" s="2"/>
      <c r="H41" t="s">
        <v>16</v>
      </c>
      <c r="I41" t="s">
        <v>15</v>
      </c>
      <c r="J41" t="s">
        <v>14</v>
      </c>
      <c r="K41" t="s">
        <v>14</v>
      </c>
      <c r="M41" t="str">
        <f t="shared" si="3"/>
        <v>If answer of Field 37 is Yes</v>
      </c>
      <c r="N41" t="s">
        <v>14</v>
      </c>
      <c r="O41">
        <v>1</v>
      </c>
    </row>
    <row r="42" spans="1:15">
      <c r="A42">
        <v>1</v>
      </c>
      <c r="B42">
        <f t="shared" si="1"/>
        <v>41</v>
      </c>
      <c r="C42" t="s">
        <v>77</v>
      </c>
      <c r="D42" s="3" t="s">
        <v>82</v>
      </c>
      <c r="E42" t="s">
        <v>4</v>
      </c>
      <c r="F42" t="str">
        <f t="shared" si="2"/>
        <v>Identity number</v>
      </c>
      <c r="G42" s="2"/>
      <c r="H42" t="s">
        <v>16</v>
      </c>
      <c r="I42" t="s">
        <v>15</v>
      </c>
      <c r="J42" t="s">
        <v>14</v>
      </c>
      <c r="K42" t="s">
        <v>14</v>
      </c>
      <c r="M42" t="str">
        <f t="shared" si="3"/>
        <v>If answer of Field 37 is Yes</v>
      </c>
      <c r="N42" t="s">
        <v>14</v>
      </c>
      <c r="O42">
        <v>1</v>
      </c>
    </row>
    <row r="43" spans="1:15">
      <c r="A43">
        <v>1</v>
      </c>
      <c r="B43">
        <f t="shared" si="1"/>
        <v>42</v>
      </c>
      <c r="C43" t="s">
        <v>77</v>
      </c>
      <c r="D43" s="3" t="s">
        <v>83</v>
      </c>
      <c r="E43" t="s">
        <v>2</v>
      </c>
      <c r="F43" t="str">
        <f t="shared" si="2"/>
        <v>Country of issue</v>
      </c>
      <c r="G43" t="s">
        <v>14</v>
      </c>
      <c r="H43" t="s">
        <v>16</v>
      </c>
      <c r="I43" t="s">
        <v>15</v>
      </c>
      <c r="J43" t="s">
        <v>14</v>
      </c>
      <c r="K43" t="s">
        <v>14</v>
      </c>
      <c r="L43" t="s">
        <v>55</v>
      </c>
      <c r="M43" t="str">
        <f t="shared" si="3"/>
        <v>If answer of Field 37 is Yes</v>
      </c>
      <c r="N43" t="s">
        <v>14</v>
      </c>
      <c r="O43">
        <v>1</v>
      </c>
    </row>
    <row r="44" spans="1:15">
      <c r="A44">
        <v>1</v>
      </c>
      <c r="B44">
        <f t="shared" si="1"/>
        <v>43</v>
      </c>
      <c r="C44" t="s">
        <v>84</v>
      </c>
      <c r="D44" s="3" t="s">
        <v>85</v>
      </c>
      <c r="E44" t="s">
        <v>2</v>
      </c>
      <c r="F44" t="str">
        <f t="shared" si="2"/>
        <v>In what country are you currently located?</v>
      </c>
      <c r="G44" t="s">
        <v>14</v>
      </c>
      <c r="H44" t="s">
        <v>15</v>
      </c>
      <c r="I44" t="s">
        <v>16</v>
      </c>
      <c r="J44" t="s">
        <v>14</v>
      </c>
      <c r="K44" t="s">
        <v>14</v>
      </c>
      <c r="L44" t="s">
        <v>55</v>
      </c>
      <c r="M44" t="s">
        <v>14</v>
      </c>
      <c r="N44" t="s">
        <v>14</v>
      </c>
      <c r="O44" t="s">
        <v>209</v>
      </c>
    </row>
    <row r="45" spans="1:15">
      <c r="A45">
        <v>1</v>
      </c>
      <c r="B45">
        <f t="shared" si="1"/>
        <v>44</v>
      </c>
      <c r="C45" t="s">
        <v>84</v>
      </c>
      <c r="D45" s="3" t="s">
        <v>86</v>
      </c>
      <c r="E45" t="s">
        <v>2</v>
      </c>
      <c r="F45" t="str">
        <f t="shared" si="2"/>
        <v>What is your legal status in your current location?</v>
      </c>
      <c r="G45" t="s">
        <v>14</v>
      </c>
      <c r="H45" t="s">
        <v>15</v>
      </c>
      <c r="I45" t="s">
        <v>16</v>
      </c>
      <c r="J45" t="s">
        <v>14</v>
      </c>
      <c r="K45" t="s">
        <v>14</v>
      </c>
      <c r="L45" t="s">
        <v>87</v>
      </c>
      <c r="M45" t="s">
        <v>14</v>
      </c>
      <c r="N45" t="s">
        <v>14</v>
      </c>
      <c r="O45" t="s">
        <v>209</v>
      </c>
    </row>
    <row r="46" spans="1:15">
      <c r="A46">
        <v>1</v>
      </c>
      <c r="B46">
        <f t="shared" si="1"/>
        <v>45</v>
      </c>
      <c r="C46" t="s">
        <v>84</v>
      </c>
      <c r="D46" s="3" t="s">
        <v>88</v>
      </c>
      <c r="E46" t="s">
        <v>4</v>
      </c>
      <c r="F46" t="str">
        <f t="shared" si="2"/>
        <v>Other Legal Status of current location</v>
      </c>
      <c r="G46" s="2"/>
      <c r="H46" t="s">
        <v>16</v>
      </c>
      <c r="I46" t="s">
        <v>15</v>
      </c>
      <c r="J46" t="s">
        <v>14</v>
      </c>
      <c r="K46" t="s">
        <v>14</v>
      </c>
      <c r="M46" t="str">
        <f>"If answer of Field " &amp; B45 &amp; " is Other"</f>
        <v>If answer of Field 44 is Other</v>
      </c>
      <c r="N46" t="s">
        <v>14</v>
      </c>
      <c r="O46" t="s">
        <v>209</v>
      </c>
    </row>
    <row r="47" spans="1:15">
      <c r="A47">
        <v>1</v>
      </c>
      <c r="B47">
        <f t="shared" si="1"/>
        <v>46</v>
      </c>
      <c r="C47" t="s">
        <v>84</v>
      </c>
      <c r="D47" s="3" t="s">
        <v>89</v>
      </c>
      <c r="E47" t="s">
        <v>4</v>
      </c>
      <c r="F47" t="str">
        <f t="shared" si="2"/>
        <v>What is the purpose of your stay in your current location and what is
your visa status?</v>
      </c>
      <c r="G47" s="2"/>
      <c r="H47" t="s">
        <v>15</v>
      </c>
      <c r="I47" t="s">
        <v>16</v>
      </c>
      <c r="J47" t="s">
        <v>14</v>
      </c>
      <c r="K47" t="s">
        <v>14</v>
      </c>
      <c r="M47" t="s">
        <v>14</v>
      </c>
      <c r="N47" t="s">
        <v>14</v>
      </c>
      <c r="O47">
        <v>1</v>
      </c>
    </row>
    <row r="48" spans="1:15">
      <c r="A48">
        <v>1</v>
      </c>
      <c r="B48">
        <f t="shared" si="1"/>
        <v>47</v>
      </c>
      <c r="C48" t="s">
        <v>97</v>
      </c>
      <c r="D48" s="3" t="s">
        <v>91</v>
      </c>
      <c r="E48" t="s">
        <v>4</v>
      </c>
      <c r="F48" t="str">
        <f t="shared" si="2"/>
        <v>Your current residential address</v>
      </c>
      <c r="G48" s="2"/>
      <c r="H48" t="s">
        <v>15</v>
      </c>
      <c r="I48" t="s">
        <v>16</v>
      </c>
      <c r="J48" t="s">
        <v>14</v>
      </c>
      <c r="K48" t="s">
        <v>14</v>
      </c>
      <c r="M48" t="s">
        <v>14</v>
      </c>
      <c r="N48">
        <v>19</v>
      </c>
      <c r="O48">
        <v>1</v>
      </c>
    </row>
    <row r="49" spans="1:15">
      <c r="A49">
        <v>1</v>
      </c>
      <c r="B49">
        <f t="shared" si="1"/>
        <v>48</v>
      </c>
      <c r="C49" t="s">
        <v>97</v>
      </c>
      <c r="D49" s="3" t="s">
        <v>92</v>
      </c>
      <c r="E49" t="s">
        <v>4</v>
      </c>
      <c r="F49" t="str">
        <f t="shared" si="2"/>
        <v xml:space="preserve">Post Code/Pin Code of residential address </v>
      </c>
      <c r="G49" s="2"/>
      <c r="H49" t="s">
        <v>15</v>
      </c>
      <c r="I49" t="s">
        <v>16</v>
      </c>
      <c r="J49" t="s">
        <v>14</v>
      </c>
      <c r="K49" t="s">
        <v>14</v>
      </c>
      <c r="M49" t="s">
        <v>14</v>
      </c>
      <c r="N49">
        <v>20</v>
      </c>
      <c r="O49">
        <v>1</v>
      </c>
    </row>
    <row r="50" spans="1:15">
      <c r="A50">
        <v>1</v>
      </c>
      <c r="B50">
        <f t="shared" si="1"/>
        <v>49</v>
      </c>
      <c r="C50" t="s">
        <v>97</v>
      </c>
      <c r="D50" s="3" t="s">
        <v>93</v>
      </c>
      <c r="E50" t="s">
        <v>2</v>
      </c>
      <c r="F50" t="str">
        <f t="shared" si="2"/>
        <v>Country of residential address</v>
      </c>
      <c r="G50" t="s">
        <v>14</v>
      </c>
      <c r="H50" t="s">
        <v>15</v>
      </c>
      <c r="I50" t="s">
        <v>16</v>
      </c>
      <c r="J50" t="s">
        <v>14</v>
      </c>
      <c r="K50" t="s">
        <v>14</v>
      </c>
      <c r="L50" t="s">
        <v>55</v>
      </c>
      <c r="M50" t="s">
        <v>14</v>
      </c>
      <c r="N50">
        <v>21</v>
      </c>
      <c r="O50">
        <v>1</v>
      </c>
    </row>
    <row r="51" spans="1:15">
      <c r="A51">
        <v>1</v>
      </c>
      <c r="B51">
        <f t="shared" si="1"/>
        <v>50</v>
      </c>
      <c r="C51" t="s">
        <v>97</v>
      </c>
      <c r="D51" s="3" t="s">
        <v>94</v>
      </c>
      <c r="E51" t="s">
        <v>4</v>
      </c>
      <c r="F51" t="str">
        <f t="shared" si="2"/>
        <v>Address for correspondence (If the same as your residential address, write ‘AS ABOVE’)</v>
      </c>
      <c r="G51" s="2"/>
      <c r="H51" t="s">
        <v>15</v>
      </c>
      <c r="I51" t="s">
        <v>16</v>
      </c>
      <c r="J51" t="s">
        <v>14</v>
      </c>
      <c r="K51" t="s">
        <v>14</v>
      </c>
      <c r="M51" t="s">
        <v>14</v>
      </c>
      <c r="N51">
        <v>22</v>
      </c>
      <c r="O51">
        <v>1</v>
      </c>
    </row>
    <row r="52" spans="1:15">
      <c r="A52">
        <v>1</v>
      </c>
      <c r="B52">
        <f t="shared" si="1"/>
        <v>51</v>
      </c>
      <c r="C52" t="s">
        <v>97</v>
      </c>
      <c r="D52" s="3" t="s">
        <v>95</v>
      </c>
      <c r="E52" t="s">
        <v>4</v>
      </c>
      <c r="F52" t="str">
        <f t="shared" si="2"/>
        <v>Post Code/Pin Code of address for correspondence</v>
      </c>
      <c r="G52" s="2"/>
      <c r="H52" t="s">
        <v>15</v>
      </c>
      <c r="I52" t="s">
        <v>16</v>
      </c>
      <c r="J52" t="s">
        <v>14</v>
      </c>
      <c r="K52" t="s">
        <v>14</v>
      </c>
      <c r="M52" t="s">
        <v>14</v>
      </c>
      <c r="N52">
        <v>23</v>
      </c>
      <c r="O52">
        <v>1</v>
      </c>
    </row>
    <row r="53" spans="1:15">
      <c r="A53">
        <v>1</v>
      </c>
      <c r="B53">
        <f t="shared" si="1"/>
        <v>52</v>
      </c>
      <c r="C53" t="s">
        <v>97</v>
      </c>
      <c r="D53" s="3" t="s">
        <v>96</v>
      </c>
      <c r="E53" t="s">
        <v>2</v>
      </c>
      <c r="F53" t="str">
        <f t="shared" si="2"/>
        <v>Country of address for correspondence</v>
      </c>
      <c r="G53" t="s">
        <v>14</v>
      </c>
      <c r="H53" t="s">
        <v>15</v>
      </c>
      <c r="I53" t="s">
        <v>16</v>
      </c>
      <c r="J53" t="s">
        <v>14</v>
      </c>
      <c r="K53" t="s">
        <v>14</v>
      </c>
      <c r="L53" t="s">
        <v>55</v>
      </c>
      <c r="M53" t="s">
        <v>14</v>
      </c>
      <c r="N53">
        <v>24</v>
      </c>
      <c r="O53">
        <v>1</v>
      </c>
    </row>
    <row r="54" spans="1:15">
      <c r="A54">
        <v>1</v>
      </c>
      <c r="B54">
        <f t="shared" si="1"/>
        <v>53</v>
      </c>
      <c r="C54" t="s">
        <v>90</v>
      </c>
      <c r="D54" s="3" t="s">
        <v>101</v>
      </c>
      <c r="E54" t="s">
        <v>31</v>
      </c>
      <c r="F54" t="str">
        <f t="shared" si="2"/>
        <v>Home Contact Details</v>
      </c>
      <c r="G54" s="2"/>
      <c r="H54" t="s">
        <v>15</v>
      </c>
      <c r="I54" t="s">
        <v>16</v>
      </c>
      <c r="J54" t="s">
        <v>14</v>
      </c>
      <c r="K54" t="s">
        <v>14</v>
      </c>
      <c r="M54" t="s">
        <v>14</v>
      </c>
      <c r="N54">
        <v>25</v>
      </c>
      <c r="O54">
        <v>1</v>
      </c>
    </row>
    <row r="55" spans="1:15">
      <c r="A55">
        <v>1</v>
      </c>
      <c r="B55">
        <f t="shared" si="1"/>
        <v>54</v>
      </c>
      <c r="C55" t="s">
        <v>90</v>
      </c>
      <c r="D55" s="3" t="s">
        <v>98</v>
      </c>
      <c r="E55" t="s">
        <v>4</v>
      </c>
      <c r="F55" t="str">
        <f t="shared" si="2"/>
        <v>Country Code (Home)</v>
      </c>
      <c r="G55" s="2"/>
      <c r="H55" t="s">
        <v>15</v>
      </c>
      <c r="I55" t="s">
        <v>16</v>
      </c>
      <c r="J55" t="s">
        <v>14</v>
      </c>
      <c r="K55" t="s">
        <v>14</v>
      </c>
      <c r="M55" t="s">
        <v>14</v>
      </c>
      <c r="N55">
        <v>26</v>
      </c>
      <c r="O55">
        <v>1</v>
      </c>
    </row>
    <row r="56" spans="1:15">
      <c r="A56">
        <v>1</v>
      </c>
      <c r="B56">
        <f t="shared" si="1"/>
        <v>55</v>
      </c>
      <c r="C56" t="s">
        <v>90</v>
      </c>
      <c r="D56" s="3" t="s">
        <v>99</v>
      </c>
      <c r="E56" t="s">
        <v>4</v>
      </c>
      <c r="F56" t="str">
        <f t="shared" si="2"/>
        <v>Area Code (Home)</v>
      </c>
      <c r="G56" s="2"/>
      <c r="H56" t="s">
        <v>15</v>
      </c>
      <c r="I56" t="s">
        <v>16</v>
      </c>
      <c r="J56" t="s">
        <v>14</v>
      </c>
      <c r="K56" t="s">
        <v>14</v>
      </c>
      <c r="M56" t="s">
        <v>14</v>
      </c>
      <c r="N56">
        <v>27</v>
      </c>
      <c r="O56">
        <v>1</v>
      </c>
    </row>
    <row r="57" spans="1:15">
      <c r="A57">
        <v>1</v>
      </c>
      <c r="B57">
        <f t="shared" si="1"/>
        <v>56</v>
      </c>
      <c r="C57" t="s">
        <v>90</v>
      </c>
      <c r="D57" s="3" t="s">
        <v>100</v>
      </c>
      <c r="E57" t="s">
        <v>4</v>
      </c>
      <c r="F57" t="str">
        <f t="shared" si="2"/>
        <v>Number (Home)</v>
      </c>
      <c r="G57" s="2"/>
      <c r="H57" t="s">
        <v>15</v>
      </c>
      <c r="I57" t="s">
        <v>16</v>
      </c>
      <c r="J57" t="s">
        <v>14</v>
      </c>
      <c r="K57" t="s">
        <v>14</v>
      </c>
      <c r="M57" t="s">
        <v>14</v>
      </c>
      <c r="N57">
        <v>28</v>
      </c>
      <c r="O57">
        <v>1</v>
      </c>
    </row>
    <row r="58" spans="1:15">
      <c r="A58">
        <v>1</v>
      </c>
      <c r="B58">
        <f t="shared" si="1"/>
        <v>57</v>
      </c>
      <c r="C58" t="s">
        <v>90</v>
      </c>
      <c r="D58" s="3" t="s">
        <v>102</v>
      </c>
      <c r="E58" t="s">
        <v>31</v>
      </c>
      <c r="F58" t="str">
        <f t="shared" si="2"/>
        <v>Office Contact Details</v>
      </c>
      <c r="G58" t="s">
        <v>14</v>
      </c>
      <c r="H58" t="s">
        <v>15</v>
      </c>
      <c r="I58" t="s">
        <v>16</v>
      </c>
      <c r="J58" t="s">
        <v>14</v>
      </c>
      <c r="K58" t="s">
        <v>14</v>
      </c>
      <c r="M58" t="s">
        <v>14</v>
      </c>
      <c r="O58">
        <v>1</v>
      </c>
    </row>
    <row r="59" spans="1:15">
      <c r="A59">
        <v>1</v>
      </c>
      <c r="B59">
        <f t="shared" si="1"/>
        <v>58</v>
      </c>
      <c r="C59" t="s">
        <v>90</v>
      </c>
      <c r="D59" s="3" t="s">
        <v>103</v>
      </c>
      <c r="E59" t="s">
        <v>4</v>
      </c>
      <c r="F59" t="str">
        <f t="shared" si="2"/>
        <v>Country Code (Office)</v>
      </c>
      <c r="G59" s="2"/>
      <c r="H59" t="s">
        <v>15</v>
      </c>
      <c r="I59" t="s">
        <v>16</v>
      </c>
      <c r="J59" t="s">
        <v>14</v>
      </c>
      <c r="K59" t="s">
        <v>14</v>
      </c>
      <c r="M59" t="s">
        <v>14</v>
      </c>
      <c r="O59">
        <v>1</v>
      </c>
    </row>
    <row r="60" spans="1:15">
      <c r="A60">
        <v>1</v>
      </c>
      <c r="B60">
        <f t="shared" si="1"/>
        <v>59</v>
      </c>
      <c r="C60" t="s">
        <v>90</v>
      </c>
      <c r="D60" s="3" t="s">
        <v>104</v>
      </c>
      <c r="E60" t="s">
        <v>4</v>
      </c>
      <c r="F60" t="str">
        <f t="shared" si="2"/>
        <v>Area Code (Office)</v>
      </c>
      <c r="G60" s="2"/>
      <c r="H60" t="s">
        <v>15</v>
      </c>
      <c r="I60" t="s">
        <v>16</v>
      </c>
      <c r="J60" t="s">
        <v>14</v>
      </c>
      <c r="K60" t="s">
        <v>14</v>
      </c>
      <c r="M60" t="s">
        <v>14</v>
      </c>
      <c r="O60">
        <v>1</v>
      </c>
    </row>
    <row r="61" spans="1:15">
      <c r="A61">
        <v>1</v>
      </c>
      <c r="B61">
        <f t="shared" si="1"/>
        <v>60</v>
      </c>
      <c r="C61" t="s">
        <v>90</v>
      </c>
      <c r="D61" s="3" t="s">
        <v>105</v>
      </c>
      <c r="E61" t="s">
        <v>4</v>
      </c>
      <c r="F61" t="str">
        <f t="shared" si="2"/>
        <v>Number (Office)</v>
      </c>
      <c r="G61" s="2"/>
      <c r="H61" t="s">
        <v>15</v>
      </c>
      <c r="I61" t="s">
        <v>16</v>
      </c>
      <c r="J61" t="s">
        <v>14</v>
      </c>
      <c r="K61" t="s">
        <v>14</v>
      </c>
      <c r="M61" t="s">
        <v>14</v>
      </c>
      <c r="O61">
        <v>1</v>
      </c>
    </row>
    <row r="62" spans="1:15">
      <c r="A62">
        <v>1</v>
      </c>
      <c r="B62">
        <f t="shared" si="1"/>
        <v>61</v>
      </c>
      <c r="C62" t="s">
        <v>90</v>
      </c>
      <c r="D62" s="3" t="s">
        <v>106</v>
      </c>
      <c r="E62" t="s">
        <v>4</v>
      </c>
      <c r="F62" t="str">
        <f t="shared" si="2"/>
        <v>Mobile/Cell</v>
      </c>
      <c r="G62" s="2"/>
      <c r="H62" t="s">
        <v>15</v>
      </c>
      <c r="I62" t="s">
        <v>16</v>
      </c>
      <c r="J62" t="s">
        <v>14</v>
      </c>
      <c r="K62" t="s">
        <v>14</v>
      </c>
      <c r="M62" t="s">
        <v>14</v>
      </c>
      <c r="O62">
        <v>1</v>
      </c>
    </row>
    <row r="63" spans="1:15">
      <c r="A63">
        <v>1</v>
      </c>
      <c r="B63">
        <f t="shared" si="1"/>
        <v>62</v>
      </c>
      <c r="C63" t="s">
        <v>90</v>
      </c>
      <c r="D63" s="3" t="s">
        <v>108</v>
      </c>
      <c r="E63" t="s">
        <v>2</v>
      </c>
      <c r="F63" t="str">
        <f t="shared" si="2"/>
        <v>Do you agree to the department communicating with you by email and/or fax?</v>
      </c>
      <c r="G63" t="s">
        <v>14</v>
      </c>
      <c r="H63" t="s">
        <v>15</v>
      </c>
      <c r="I63" t="s">
        <v>16</v>
      </c>
      <c r="J63" t="s">
        <v>14</v>
      </c>
      <c r="K63" t="s">
        <v>14</v>
      </c>
      <c r="L63" t="s">
        <v>41</v>
      </c>
      <c r="M63" t="s">
        <v>14</v>
      </c>
      <c r="N63" t="s">
        <v>14</v>
      </c>
      <c r="O63">
        <v>1</v>
      </c>
    </row>
    <row r="64" spans="1:15">
      <c r="A64">
        <v>1</v>
      </c>
      <c r="B64">
        <f t="shared" si="1"/>
        <v>63</v>
      </c>
      <c r="C64" t="s">
        <v>90</v>
      </c>
      <c r="D64" s="3" t="s">
        <v>109</v>
      </c>
      <c r="E64" t="s">
        <v>4</v>
      </c>
      <c r="F64" t="str">
        <f t="shared" si="2"/>
        <v>Email address</v>
      </c>
      <c r="G64" s="2"/>
      <c r="H64" t="s">
        <v>16</v>
      </c>
      <c r="I64" t="s">
        <v>15</v>
      </c>
      <c r="J64" t="s">
        <v>109</v>
      </c>
      <c r="K64" t="s">
        <v>14</v>
      </c>
      <c r="M64" t="str">
        <f>"If answer of Field " &amp; $B$63 &amp; " is Yes"</f>
        <v>If answer of Field 62 is Yes</v>
      </c>
      <c r="N64">
        <v>34</v>
      </c>
      <c r="O64">
        <v>1</v>
      </c>
    </row>
    <row r="65" spans="1:15">
      <c r="A65">
        <v>1</v>
      </c>
      <c r="B65">
        <f t="shared" si="1"/>
        <v>64</v>
      </c>
      <c r="C65" t="s">
        <v>90</v>
      </c>
      <c r="D65" s="3" t="s">
        <v>110</v>
      </c>
      <c r="E65" t="s">
        <v>4</v>
      </c>
      <c r="F65" t="str">
        <f t="shared" si="2"/>
        <v>Country Code (fax)</v>
      </c>
      <c r="G65" s="2"/>
      <c r="H65" t="s">
        <v>16</v>
      </c>
      <c r="I65" t="s">
        <v>15</v>
      </c>
      <c r="J65" t="s">
        <v>14</v>
      </c>
      <c r="K65" t="s">
        <v>14</v>
      </c>
      <c r="M65" t="str">
        <f>"If answer of Field " &amp; $B$63 &amp; " is Yes"</f>
        <v>If answer of Field 62 is Yes</v>
      </c>
      <c r="O65">
        <v>1</v>
      </c>
    </row>
    <row r="66" spans="1:15">
      <c r="A66">
        <v>1</v>
      </c>
      <c r="B66">
        <f t="shared" si="1"/>
        <v>65</v>
      </c>
      <c r="C66" t="s">
        <v>90</v>
      </c>
      <c r="D66" s="3" t="s">
        <v>111</v>
      </c>
      <c r="E66" t="s">
        <v>4</v>
      </c>
      <c r="F66" t="str">
        <f t="shared" si="2"/>
        <v>Area Code (fax)</v>
      </c>
      <c r="G66" s="2"/>
      <c r="H66" t="s">
        <v>16</v>
      </c>
      <c r="I66" t="s">
        <v>15</v>
      </c>
      <c r="J66" t="s">
        <v>14</v>
      </c>
      <c r="K66" t="s">
        <v>14</v>
      </c>
      <c r="M66" t="str">
        <f>"If answer of Field " &amp; $B$63 &amp; " is Yes"</f>
        <v>If answer of Field 62 is Yes</v>
      </c>
      <c r="O66">
        <v>1</v>
      </c>
    </row>
    <row r="67" spans="1:15">
      <c r="A67">
        <v>1</v>
      </c>
      <c r="B67">
        <f t="shared" si="1"/>
        <v>66</v>
      </c>
      <c r="C67" t="s">
        <v>90</v>
      </c>
      <c r="D67" s="3" t="s">
        <v>112</v>
      </c>
      <c r="E67" t="s">
        <v>4</v>
      </c>
      <c r="F67" t="str">
        <f t="shared" si="2"/>
        <v>Number (fax)</v>
      </c>
      <c r="G67" s="2"/>
      <c r="H67" t="s">
        <v>16</v>
      </c>
      <c r="I67" t="s">
        <v>15</v>
      </c>
      <c r="J67" t="s">
        <v>14</v>
      </c>
      <c r="K67" t="s">
        <v>14</v>
      </c>
      <c r="M67" t="str">
        <f>"If answer of Field " &amp; $B$63 &amp; " is Yes"</f>
        <v>If answer of Field 62 is Yes</v>
      </c>
      <c r="O67">
        <v>1</v>
      </c>
    </row>
    <row r="68" spans="1:15">
      <c r="A68">
        <v>1</v>
      </c>
      <c r="B68">
        <f t="shared" si="1"/>
        <v>67</v>
      </c>
      <c r="C68" t="s">
        <v>113</v>
      </c>
      <c r="D68" t="s">
        <v>114</v>
      </c>
      <c r="E68" t="s">
        <v>2</v>
      </c>
      <c r="F68" t="str">
        <f t="shared" si="2"/>
        <v>Are you travelling to, or are you currently in, Australia with any family members?</v>
      </c>
      <c r="G68" t="s">
        <v>14</v>
      </c>
      <c r="H68" t="s">
        <v>15</v>
      </c>
      <c r="I68" t="s">
        <v>16</v>
      </c>
      <c r="J68" t="s">
        <v>14</v>
      </c>
      <c r="K68" t="s">
        <v>14</v>
      </c>
      <c r="L68" t="s">
        <v>41</v>
      </c>
      <c r="M68" t="s">
        <v>14</v>
      </c>
      <c r="N68" t="s">
        <v>14</v>
      </c>
      <c r="O68">
        <v>1</v>
      </c>
    </row>
    <row r="69" spans="1:15">
      <c r="A69">
        <v>1</v>
      </c>
      <c r="B69">
        <f t="shared" si="1"/>
        <v>68</v>
      </c>
      <c r="C69" t="s">
        <v>113</v>
      </c>
      <c r="D69" t="s">
        <v>115</v>
      </c>
      <c r="E69" t="s">
        <v>32</v>
      </c>
      <c r="F69" t="str">
        <f t="shared" si="2"/>
        <v>Details of Family travelling</v>
      </c>
      <c r="G69" t="s">
        <v>14</v>
      </c>
      <c r="H69" t="s">
        <v>16</v>
      </c>
      <c r="I69" t="s">
        <v>15</v>
      </c>
      <c r="J69" t="s">
        <v>14</v>
      </c>
      <c r="K69" t="s">
        <v>14</v>
      </c>
      <c r="M69" t="str">
        <f>"If answer of Field " &amp; B68 &amp; " is Yes"</f>
        <v>If answer of Field 67 is Yes</v>
      </c>
      <c r="N69" t="s">
        <v>14</v>
      </c>
      <c r="O69">
        <v>1</v>
      </c>
    </row>
    <row r="70" spans="1:15">
      <c r="A70">
        <v>1</v>
      </c>
      <c r="B70">
        <f t="shared" si="1"/>
        <v>69</v>
      </c>
      <c r="C70" t="s">
        <v>116</v>
      </c>
      <c r="D70" t="s">
        <v>117</v>
      </c>
      <c r="E70" t="s">
        <v>2</v>
      </c>
      <c r="F70" t="str">
        <f t="shared" si="2"/>
        <v>Do you have a partner, any children, or fiancé who will NOT be travelling, or has NOT travelled, to Australia with you?</v>
      </c>
      <c r="G70" t="s">
        <v>14</v>
      </c>
      <c r="H70" t="s">
        <v>15</v>
      </c>
      <c r="I70" t="s">
        <v>16</v>
      </c>
      <c r="J70" t="s">
        <v>14</v>
      </c>
      <c r="K70" t="s">
        <v>14</v>
      </c>
      <c r="L70" t="s">
        <v>41</v>
      </c>
      <c r="M70" t="s">
        <v>14</v>
      </c>
      <c r="N70" t="s">
        <v>14</v>
      </c>
      <c r="O70">
        <v>1</v>
      </c>
    </row>
    <row r="71" spans="1:15">
      <c r="A71">
        <v>1</v>
      </c>
      <c r="B71">
        <f t="shared" si="1"/>
        <v>70</v>
      </c>
      <c r="C71" t="s">
        <v>116</v>
      </c>
      <c r="D71" t="s">
        <v>118</v>
      </c>
      <c r="E71" t="s">
        <v>32</v>
      </c>
      <c r="F71" t="str">
        <f t="shared" si="2"/>
        <v>Details of Family not travelling</v>
      </c>
      <c r="G71" t="s">
        <v>14</v>
      </c>
      <c r="H71" t="s">
        <v>16</v>
      </c>
      <c r="I71" t="s">
        <v>15</v>
      </c>
      <c r="J71" t="s">
        <v>14</v>
      </c>
      <c r="K71" t="s">
        <v>14</v>
      </c>
      <c r="M71" t="str">
        <f>"If answer of Field " &amp; B70 &amp; " is Yes"</f>
        <v>If answer of Field 69 is Yes</v>
      </c>
      <c r="N71" t="s">
        <v>14</v>
      </c>
      <c r="O71">
        <v>1</v>
      </c>
    </row>
    <row r="72" spans="1:15">
      <c r="A72">
        <v>1</v>
      </c>
      <c r="B72">
        <f t="shared" si="1"/>
        <v>71</v>
      </c>
      <c r="C72" t="s">
        <v>119</v>
      </c>
      <c r="D72" t="s">
        <v>120</v>
      </c>
      <c r="E72" t="s">
        <v>2</v>
      </c>
      <c r="F72" t="str">
        <f t="shared" si="2"/>
        <v>Is it likely you will be travelling from Australia to any other country (eg. New Zealand, Singapore, Papua New Guinea) and back to Australia?</v>
      </c>
      <c r="G72" t="s">
        <v>14</v>
      </c>
      <c r="H72" t="s">
        <v>15</v>
      </c>
      <c r="I72" t="s">
        <v>16</v>
      </c>
      <c r="J72" t="s">
        <v>14</v>
      </c>
      <c r="K72" t="s">
        <v>14</v>
      </c>
      <c r="L72" t="s">
        <v>41</v>
      </c>
      <c r="M72" t="s">
        <v>14</v>
      </c>
      <c r="N72" t="s">
        <v>14</v>
      </c>
      <c r="O72">
        <v>1</v>
      </c>
    </row>
    <row r="73" spans="1:15">
      <c r="A73">
        <v>1</v>
      </c>
      <c r="B73">
        <f t="shared" si="1"/>
        <v>72</v>
      </c>
      <c r="C73" t="s">
        <v>119</v>
      </c>
      <c r="D73" t="s">
        <v>121</v>
      </c>
      <c r="E73" t="s">
        <v>2</v>
      </c>
      <c r="F73" t="str">
        <f t="shared" si="2"/>
        <v>Do you have any relatives in Australia?</v>
      </c>
      <c r="G73" t="s">
        <v>14</v>
      </c>
      <c r="H73" t="s">
        <v>15</v>
      </c>
      <c r="I73" t="s">
        <v>16</v>
      </c>
      <c r="J73" t="s">
        <v>14</v>
      </c>
      <c r="K73" t="s">
        <v>14</v>
      </c>
      <c r="L73" t="s">
        <v>41</v>
      </c>
      <c r="M73" t="s">
        <v>14</v>
      </c>
      <c r="N73" t="s">
        <v>14</v>
      </c>
      <c r="O73">
        <v>1</v>
      </c>
    </row>
    <row r="74" spans="1:15">
      <c r="A74">
        <v>1</v>
      </c>
      <c r="B74">
        <f t="shared" si="1"/>
        <v>73</v>
      </c>
      <c r="C74" t="s">
        <v>119</v>
      </c>
      <c r="D74" t="s">
        <v>122</v>
      </c>
      <c r="E74" t="s">
        <v>32</v>
      </c>
      <c r="F74" t="str">
        <f t="shared" si="2"/>
        <v>Details of relatives in Australia</v>
      </c>
      <c r="G74" t="s">
        <v>14</v>
      </c>
      <c r="H74" t="s">
        <v>16</v>
      </c>
      <c r="I74" t="s">
        <v>15</v>
      </c>
      <c r="J74" t="s">
        <v>14</v>
      </c>
      <c r="K74" t="s">
        <v>14</v>
      </c>
      <c r="M74" t="str">
        <f>"If answer of Field " &amp; B73 &amp; " is Yes"</f>
        <v>If answer of Field 72 is Yes</v>
      </c>
      <c r="N74" t="s">
        <v>14</v>
      </c>
      <c r="O74">
        <v>1</v>
      </c>
    </row>
    <row r="75" spans="1:15">
      <c r="A75">
        <v>1</v>
      </c>
      <c r="B75">
        <f t="shared" si="1"/>
        <v>74</v>
      </c>
      <c r="C75" t="s">
        <v>119</v>
      </c>
      <c r="D75" t="s">
        <v>123</v>
      </c>
      <c r="E75" t="s">
        <v>2</v>
      </c>
      <c r="F75" t="str">
        <f t="shared" si="2"/>
        <v>Do you have any friends or contacts in Australia?</v>
      </c>
      <c r="G75" t="s">
        <v>14</v>
      </c>
      <c r="H75" t="s">
        <v>15</v>
      </c>
      <c r="I75" t="s">
        <v>16</v>
      </c>
      <c r="J75" t="s">
        <v>14</v>
      </c>
      <c r="K75" t="s">
        <v>14</v>
      </c>
      <c r="L75" t="s">
        <v>41</v>
      </c>
      <c r="M75" t="s">
        <v>14</v>
      </c>
      <c r="N75" t="s">
        <v>14</v>
      </c>
      <c r="O75">
        <v>1</v>
      </c>
    </row>
    <row r="76" spans="1:15">
      <c r="A76">
        <v>1</v>
      </c>
      <c r="B76">
        <f t="shared" ref="B76:B139" si="4">B75+1</f>
        <v>75</v>
      </c>
      <c r="C76" t="s">
        <v>119</v>
      </c>
      <c r="D76" t="s">
        <v>124</v>
      </c>
      <c r="E76" t="s">
        <v>32</v>
      </c>
      <c r="F76" t="str">
        <f t="shared" si="2"/>
        <v>Details of friends or contacts in Australia</v>
      </c>
      <c r="G76" t="s">
        <v>14</v>
      </c>
      <c r="H76" t="s">
        <v>16</v>
      </c>
      <c r="I76" t="s">
        <v>15</v>
      </c>
      <c r="J76" t="s">
        <v>14</v>
      </c>
      <c r="K76" t="s">
        <v>14</v>
      </c>
      <c r="M76" t="str">
        <f>"If answer of Field " &amp; B75 &amp; " is Yes"</f>
        <v>If answer of Field 74 is Yes</v>
      </c>
      <c r="N76" t="s">
        <v>14</v>
      </c>
      <c r="O76">
        <v>1</v>
      </c>
    </row>
    <row r="77" spans="1:15">
      <c r="A77">
        <v>1</v>
      </c>
      <c r="B77">
        <f t="shared" si="4"/>
        <v>76</v>
      </c>
      <c r="C77" t="s">
        <v>119</v>
      </c>
      <c r="D77" t="s">
        <v>125</v>
      </c>
      <c r="E77" t="s">
        <v>4</v>
      </c>
      <c r="F77" t="str">
        <f t="shared" si="2"/>
        <v>Why do you want to visit Australia? Include details of any dates that are of special significance to your visit.</v>
      </c>
      <c r="G77" s="2"/>
      <c r="H77" t="s">
        <v>15</v>
      </c>
      <c r="I77" t="s">
        <v>16</v>
      </c>
      <c r="J77" t="s">
        <v>14</v>
      </c>
      <c r="K77" t="s">
        <v>14</v>
      </c>
      <c r="M77" t="s">
        <v>14</v>
      </c>
      <c r="N77" t="s">
        <v>14</v>
      </c>
      <c r="O77">
        <v>1</v>
      </c>
    </row>
    <row r="78" spans="1:15">
      <c r="A78">
        <v>1</v>
      </c>
      <c r="B78">
        <f t="shared" si="4"/>
        <v>77</v>
      </c>
      <c r="C78" t="s">
        <v>119</v>
      </c>
      <c r="D78" t="s">
        <v>126</v>
      </c>
      <c r="E78" t="s">
        <v>2</v>
      </c>
      <c r="F78" t="str">
        <f t="shared" si="2"/>
        <v>Do you intend to do a course of study while in Australia?</v>
      </c>
      <c r="G78" t="s">
        <v>14</v>
      </c>
      <c r="H78" t="s">
        <v>15</v>
      </c>
      <c r="I78" t="s">
        <v>16</v>
      </c>
      <c r="J78" t="s">
        <v>14</v>
      </c>
      <c r="K78" t="s">
        <v>14</v>
      </c>
      <c r="L78" t="s">
        <v>41</v>
      </c>
      <c r="M78" t="s">
        <v>14</v>
      </c>
      <c r="N78" t="s">
        <v>14</v>
      </c>
      <c r="O78">
        <v>1</v>
      </c>
    </row>
    <row r="79" spans="1:15">
      <c r="A79">
        <v>1</v>
      </c>
      <c r="B79">
        <f t="shared" si="4"/>
        <v>78</v>
      </c>
      <c r="C79" t="s">
        <v>119</v>
      </c>
      <c r="D79" t="s">
        <v>127</v>
      </c>
      <c r="E79" t="s">
        <v>4</v>
      </c>
      <c r="F79" t="str">
        <f t="shared" si="2"/>
        <v>Name of the course</v>
      </c>
      <c r="G79" s="2"/>
      <c r="H79" t="s">
        <v>16</v>
      </c>
      <c r="I79" t="s">
        <v>15</v>
      </c>
      <c r="J79" t="s">
        <v>14</v>
      </c>
      <c r="K79" t="s">
        <v>14</v>
      </c>
      <c r="M79" t="str">
        <f>"If answer of Field " &amp; $B$78 &amp; " is Yes"</f>
        <v>If answer of Field 77 is Yes</v>
      </c>
      <c r="N79" t="s">
        <v>14</v>
      </c>
      <c r="O79">
        <v>1</v>
      </c>
    </row>
    <row r="80" spans="1:15">
      <c r="A80">
        <v>1</v>
      </c>
      <c r="B80">
        <f t="shared" si="4"/>
        <v>79</v>
      </c>
      <c r="C80" t="s">
        <v>119</v>
      </c>
      <c r="D80" t="s">
        <v>128</v>
      </c>
      <c r="E80" t="s">
        <v>4</v>
      </c>
      <c r="F80" t="str">
        <f t="shared" si="2"/>
        <v>Name of the institution</v>
      </c>
      <c r="G80" s="2"/>
      <c r="H80" t="s">
        <v>16</v>
      </c>
      <c r="I80" t="s">
        <v>15</v>
      </c>
      <c r="J80" t="s">
        <v>14</v>
      </c>
      <c r="K80" t="s">
        <v>14</v>
      </c>
      <c r="M80" t="str">
        <f t="shared" ref="M80:M81" si="5">"If answer of Field " &amp; $B$78 &amp; " is Yes"</f>
        <v>If answer of Field 77 is Yes</v>
      </c>
      <c r="N80" t="s">
        <v>14</v>
      </c>
      <c r="O80">
        <v>1</v>
      </c>
    </row>
    <row r="81" spans="1:15">
      <c r="A81">
        <v>1</v>
      </c>
      <c r="B81">
        <f t="shared" si="4"/>
        <v>80</v>
      </c>
      <c r="C81" t="s">
        <v>119</v>
      </c>
      <c r="D81" t="s">
        <v>129</v>
      </c>
      <c r="E81" t="s">
        <v>4</v>
      </c>
      <c r="F81" t="str">
        <f t="shared" ref="F81:F144" si="6">D81</f>
        <v>How long will the course last?</v>
      </c>
      <c r="G81" s="2"/>
      <c r="H81" t="s">
        <v>16</v>
      </c>
      <c r="I81" t="s">
        <v>15</v>
      </c>
      <c r="J81" t="s">
        <v>14</v>
      </c>
      <c r="K81" t="s">
        <v>14</v>
      </c>
      <c r="M81" t="str">
        <f t="shared" si="5"/>
        <v>If answer of Field 77 is Yes</v>
      </c>
      <c r="N81" t="s">
        <v>14</v>
      </c>
      <c r="O81">
        <v>1</v>
      </c>
    </row>
    <row r="82" spans="1:15">
      <c r="A82">
        <v>1</v>
      </c>
      <c r="B82">
        <f t="shared" si="4"/>
        <v>81</v>
      </c>
      <c r="C82" t="s">
        <v>130</v>
      </c>
      <c r="D82" t="s">
        <v>131</v>
      </c>
      <c r="E82" t="s">
        <v>2</v>
      </c>
      <c r="F82" t="str">
        <f t="shared" si="6"/>
        <v>In the last 5 years, have you visited or lived outside your country of passport for more than 3 consecutive months? (Do not include time spent in Australia.)</v>
      </c>
      <c r="G82" t="s">
        <v>14</v>
      </c>
      <c r="H82" t="s">
        <v>15</v>
      </c>
      <c r="I82" t="s">
        <v>16</v>
      </c>
      <c r="J82" t="s">
        <v>14</v>
      </c>
      <c r="K82" t="s">
        <v>14</v>
      </c>
      <c r="L82" t="s">
        <v>41</v>
      </c>
      <c r="M82" t="s">
        <v>14</v>
      </c>
      <c r="N82" t="s">
        <v>14</v>
      </c>
      <c r="O82">
        <v>1</v>
      </c>
    </row>
    <row r="83" spans="1:15">
      <c r="A83">
        <v>1</v>
      </c>
      <c r="B83">
        <f t="shared" si="4"/>
        <v>82</v>
      </c>
      <c r="C83" t="s">
        <v>130</v>
      </c>
      <c r="D83" t="s">
        <v>132</v>
      </c>
      <c r="E83" t="s">
        <v>32</v>
      </c>
      <c r="F83" t="str">
        <f t="shared" si="6"/>
        <v>Details of countries lived/visited outside your country</v>
      </c>
      <c r="G83" t="s">
        <v>14</v>
      </c>
      <c r="H83" t="s">
        <v>16</v>
      </c>
      <c r="I83" t="s">
        <v>15</v>
      </c>
      <c r="J83" t="s">
        <v>14</v>
      </c>
      <c r="K83" t="s">
        <v>14</v>
      </c>
      <c r="M83" t="str">
        <f>"If answer of Field " &amp; B82 &amp; " is Yes"</f>
        <v>If answer of Field 81 is Yes</v>
      </c>
      <c r="N83" t="s">
        <v>14</v>
      </c>
      <c r="O83">
        <v>1</v>
      </c>
    </row>
    <row r="84" spans="1:15">
      <c r="A84">
        <v>1</v>
      </c>
      <c r="B84">
        <f t="shared" si="4"/>
        <v>83</v>
      </c>
      <c r="C84" t="s">
        <v>130</v>
      </c>
      <c r="D84" t="s">
        <v>133</v>
      </c>
      <c r="E84" t="s">
        <v>2</v>
      </c>
      <c r="F84" t="str">
        <f t="shared" si="6"/>
        <v>Do you intend to enter a hospital or health care facility (including nursing homes) while in Australia?</v>
      </c>
      <c r="G84" t="s">
        <v>14</v>
      </c>
      <c r="H84" t="s">
        <v>15</v>
      </c>
      <c r="I84" t="s">
        <v>16</v>
      </c>
      <c r="J84" t="s">
        <v>14</v>
      </c>
      <c r="K84" t="s">
        <v>14</v>
      </c>
      <c r="L84" t="s">
        <v>41</v>
      </c>
      <c r="M84" t="s">
        <v>14</v>
      </c>
      <c r="N84" t="s">
        <v>14</v>
      </c>
      <c r="O84">
        <v>1</v>
      </c>
    </row>
    <row r="85" spans="1:15">
      <c r="A85">
        <v>1</v>
      </c>
      <c r="B85">
        <f t="shared" si="4"/>
        <v>84</v>
      </c>
      <c r="C85" t="s">
        <v>130</v>
      </c>
      <c r="D85" t="s">
        <v>134</v>
      </c>
      <c r="E85" t="s">
        <v>4</v>
      </c>
      <c r="F85" t="str">
        <f t="shared" si="6"/>
        <v>Details of hospital or health care facility you intend to enter</v>
      </c>
      <c r="G85" s="2"/>
      <c r="H85" t="s">
        <v>16</v>
      </c>
      <c r="I85" t="s">
        <v>15</v>
      </c>
      <c r="J85" t="s">
        <v>14</v>
      </c>
      <c r="K85" t="s">
        <v>14</v>
      </c>
      <c r="M85" t="str">
        <f>"If answer of Field " &amp; B84 &amp; " is Yes"</f>
        <v>If answer of Field 83 is Yes</v>
      </c>
      <c r="N85" t="s">
        <v>14</v>
      </c>
      <c r="O85">
        <v>1</v>
      </c>
    </row>
    <row r="86" spans="1:15">
      <c r="A86">
        <v>1</v>
      </c>
      <c r="B86">
        <f t="shared" si="4"/>
        <v>85</v>
      </c>
      <c r="C86" t="s">
        <v>130</v>
      </c>
      <c r="D86" t="s">
        <v>135</v>
      </c>
      <c r="E86" t="s">
        <v>2</v>
      </c>
      <c r="F86" t="str">
        <f t="shared" si="6"/>
        <v>Do you intend to work as, or study to be, a doctor, dentist, nurse or paramedic during your stay in Australia?</v>
      </c>
      <c r="G86" t="s">
        <v>14</v>
      </c>
      <c r="H86" t="s">
        <v>15</v>
      </c>
      <c r="I86" t="s">
        <v>16</v>
      </c>
      <c r="J86" t="s">
        <v>14</v>
      </c>
      <c r="K86" t="s">
        <v>14</v>
      </c>
      <c r="L86" t="s">
        <v>41</v>
      </c>
      <c r="M86" t="s">
        <v>14</v>
      </c>
      <c r="N86" t="s">
        <v>14</v>
      </c>
      <c r="O86">
        <v>1</v>
      </c>
    </row>
    <row r="87" spans="1:15">
      <c r="A87">
        <v>1</v>
      </c>
      <c r="B87">
        <f t="shared" si="4"/>
        <v>86</v>
      </c>
      <c r="C87" t="s">
        <v>130</v>
      </c>
      <c r="D87" t="s">
        <v>136</v>
      </c>
      <c r="E87" t="s">
        <v>4</v>
      </c>
      <c r="F87" t="str">
        <f t="shared" si="6"/>
        <v>Details of work as, or study to be, a doctor, dentist, nurse or paramedic during your stay in Australia</v>
      </c>
      <c r="G87" s="2"/>
      <c r="H87" t="s">
        <v>16</v>
      </c>
      <c r="I87" t="s">
        <v>15</v>
      </c>
      <c r="J87" t="s">
        <v>14</v>
      </c>
      <c r="K87" t="s">
        <v>14</v>
      </c>
      <c r="M87" t="str">
        <f>"If answer of Field " &amp; B86 &amp; " is Yes"</f>
        <v>If answer of Field 85 is Yes</v>
      </c>
      <c r="N87" t="s">
        <v>14</v>
      </c>
      <c r="O87">
        <v>1</v>
      </c>
    </row>
    <row r="88" spans="1:15">
      <c r="A88">
        <v>1</v>
      </c>
      <c r="B88">
        <f t="shared" si="4"/>
        <v>87</v>
      </c>
      <c r="C88" t="s">
        <v>130</v>
      </c>
      <c r="D88" t="s">
        <v>137</v>
      </c>
      <c r="E88" t="s">
        <v>2</v>
      </c>
      <c r="F88" t="str">
        <f t="shared" si="6"/>
        <v>Have you: ever had, or currently have, tuberculosis? been in close contact with a family member that has active tuberculosis? ever had a chest x-ray which showed an abnormality?</v>
      </c>
      <c r="G88" t="s">
        <v>14</v>
      </c>
      <c r="H88" t="s">
        <v>15</v>
      </c>
      <c r="I88" t="s">
        <v>16</v>
      </c>
      <c r="J88" t="s">
        <v>14</v>
      </c>
      <c r="K88" t="s">
        <v>14</v>
      </c>
      <c r="L88" t="s">
        <v>41</v>
      </c>
      <c r="M88" t="s">
        <v>14</v>
      </c>
      <c r="N88" t="s">
        <v>14</v>
      </c>
      <c r="O88">
        <v>1</v>
      </c>
    </row>
    <row r="89" spans="1:15">
      <c r="A89">
        <v>1</v>
      </c>
      <c r="B89">
        <f t="shared" si="4"/>
        <v>88</v>
      </c>
      <c r="C89" t="s">
        <v>130</v>
      </c>
      <c r="D89" t="s">
        <v>138</v>
      </c>
      <c r="E89" t="s">
        <v>4</v>
      </c>
      <c r="F89" t="str">
        <f t="shared" si="6"/>
        <v>Details of tuberculosis/abnormility showed in chest X-ray, family member having tuberculosis</v>
      </c>
      <c r="G89" s="2"/>
      <c r="H89" t="s">
        <v>16</v>
      </c>
      <c r="I89" t="s">
        <v>15</v>
      </c>
      <c r="J89" t="s">
        <v>14</v>
      </c>
      <c r="K89" t="s">
        <v>14</v>
      </c>
      <c r="M89" t="str">
        <f>"If answer of Field " &amp; B88 &amp; " is Yes"</f>
        <v>If answer of Field 87 is Yes</v>
      </c>
      <c r="N89" t="s">
        <v>14</v>
      </c>
      <c r="O89">
        <v>1</v>
      </c>
    </row>
    <row r="90" spans="1:15">
      <c r="A90">
        <v>1</v>
      </c>
      <c r="B90">
        <f t="shared" si="4"/>
        <v>89</v>
      </c>
      <c r="C90" t="s">
        <v>130</v>
      </c>
      <c r="D90" t="s">
        <v>139</v>
      </c>
      <c r="E90" t="s">
        <v>2</v>
      </c>
      <c r="F90" t="str">
        <f t="shared" si="6"/>
        <v>During your proposed visit to Australia, do you expect to incur medical costs, or require treatment or medical follow up for: blood disorder; cancer; heart disease; hepatitis B or C and/or liver disease; HIV Infection, including AIDS; kidney disease, including dialysis; mental illness; pregnancy; respiratory disease that has required hospital admission or oxygen therapy; other?</v>
      </c>
      <c r="G90" t="s">
        <v>14</v>
      </c>
      <c r="H90" t="s">
        <v>15</v>
      </c>
      <c r="I90" t="s">
        <v>16</v>
      </c>
      <c r="J90" t="s">
        <v>14</v>
      </c>
      <c r="K90" t="s">
        <v>14</v>
      </c>
      <c r="L90" t="s">
        <v>41</v>
      </c>
      <c r="M90" t="s">
        <v>14</v>
      </c>
      <c r="N90" t="s">
        <v>14</v>
      </c>
      <c r="O90">
        <v>1</v>
      </c>
    </row>
    <row r="91" spans="1:15">
      <c r="A91">
        <v>1</v>
      </c>
      <c r="B91">
        <f t="shared" si="4"/>
        <v>90</v>
      </c>
      <c r="C91" t="s">
        <v>130</v>
      </c>
      <c r="D91" t="s">
        <v>140</v>
      </c>
      <c r="E91" t="s">
        <v>4</v>
      </c>
      <c r="F91" t="str">
        <f t="shared" si="6"/>
        <v>Details of medical costs, or require treatment or medical follow up</v>
      </c>
      <c r="G91" s="2"/>
      <c r="H91" t="s">
        <v>16</v>
      </c>
      <c r="I91" t="s">
        <v>15</v>
      </c>
      <c r="J91" t="s">
        <v>14</v>
      </c>
      <c r="K91" t="s">
        <v>14</v>
      </c>
      <c r="M91" t="str">
        <f>"If answer of Field " &amp; B90 &amp; " is Yes"</f>
        <v>If answer of Field 89 is Yes</v>
      </c>
      <c r="N91" t="s">
        <v>14</v>
      </c>
      <c r="O91">
        <v>1</v>
      </c>
    </row>
    <row r="92" spans="1:15">
      <c r="A92">
        <v>1</v>
      </c>
      <c r="B92">
        <f t="shared" si="4"/>
        <v>91</v>
      </c>
      <c r="C92" t="s">
        <v>130</v>
      </c>
      <c r="D92" t="s">
        <v>141</v>
      </c>
      <c r="E92" t="s">
        <v>2</v>
      </c>
      <c r="F92" t="str">
        <f t="shared" si="6"/>
        <v>Do you require assistance with mobility or care due to a medical condition?</v>
      </c>
      <c r="G92" t="s">
        <v>14</v>
      </c>
      <c r="H92" t="s">
        <v>15</v>
      </c>
      <c r="I92" t="s">
        <v>16</v>
      </c>
      <c r="J92" t="s">
        <v>14</v>
      </c>
      <c r="K92" t="s">
        <v>14</v>
      </c>
      <c r="L92" t="s">
        <v>41</v>
      </c>
      <c r="M92" t="s">
        <v>14</v>
      </c>
      <c r="N92" t="s">
        <v>14</v>
      </c>
      <c r="O92">
        <v>1</v>
      </c>
    </row>
    <row r="93" spans="1:15">
      <c r="A93">
        <v>1</v>
      </c>
      <c r="B93">
        <f t="shared" si="4"/>
        <v>92</v>
      </c>
      <c r="C93" t="s">
        <v>130</v>
      </c>
      <c r="D93" t="s">
        <v>142</v>
      </c>
      <c r="E93" t="s">
        <v>4</v>
      </c>
      <c r="F93" t="str">
        <f t="shared" si="6"/>
        <v>Details of requirement of assistance with mobility or care due to a medical condition</v>
      </c>
      <c r="G93" s="2"/>
      <c r="H93" t="s">
        <v>16</v>
      </c>
      <c r="I93" t="s">
        <v>15</v>
      </c>
      <c r="J93" t="s">
        <v>14</v>
      </c>
      <c r="K93" t="s">
        <v>14</v>
      </c>
      <c r="M93" t="str">
        <f>"If answer of Field " &amp; B92 &amp; " is Yes"</f>
        <v>If answer of Field 91 is Yes</v>
      </c>
      <c r="N93" t="s">
        <v>14</v>
      </c>
      <c r="O93">
        <v>1</v>
      </c>
    </row>
    <row r="94" spans="1:15">
      <c r="A94">
        <v>1</v>
      </c>
      <c r="B94">
        <f t="shared" si="4"/>
        <v>93</v>
      </c>
      <c r="C94" t="s">
        <v>130</v>
      </c>
      <c r="D94" t="s">
        <v>143</v>
      </c>
      <c r="E94" t="s">
        <v>2</v>
      </c>
      <c r="F94" t="str">
        <f t="shared" si="6"/>
        <v>Have you undertaken a health examination for an Australian visa in the last 12 months?</v>
      </c>
      <c r="G94" t="s">
        <v>14</v>
      </c>
      <c r="H94" t="s">
        <v>15</v>
      </c>
      <c r="I94" t="s">
        <v>16</v>
      </c>
      <c r="J94" t="s">
        <v>14</v>
      </c>
      <c r="K94" t="s">
        <v>14</v>
      </c>
      <c r="L94" t="s">
        <v>41</v>
      </c>
      <c r="M94" t="s">
        <v>14</v>
      </c>
      <c r="N94" t="s">
        <v>14</v>
      </c>
      <c r="O94">
        <v>1</v>
      </c>
    </row>
    <row r="95" spans="1:15">
      <c r="A95">
        <v>1</v>
      </c>
      <c r="B95">
        <f t="shared" si="4"/>
        <v>94</v>
      </c>
      <c r="C95" t="s">
        <v>130</v>
      </c>
      <c r="D95" t="s">
        <v>144</v>
      </c>
      <c r="E95" t="s">
        <v>4</v>
      </c>
      <c r="F95" t="str">
        <f t="shared" si="6"/>
        <v>Details of health examination undertaken</v>
      </c>
      <c r="G95" s="2"/>
      <c r="H95" t="s">
        <v>16</v>
      </c>
      <c r="I95" t="s">
        <v>15</v>
      </c>
      <c r="J95" t="s">
        <v>14</v>
      </c>
      <c r="K95" t="s">
        <v>14</v>
      </c>
      <c r="M95" t="str">
        <f>"If answer of Field " &amp; B94 &amp; " is Yes"</f>
        <v>If answer of Field 93 is Yes</v>
      </c>
      <c r="N95" t="s">
        <v>14</v>
      </c>
      <c r="O95">
        <v>1</v>
      </c>
    </row>
    <row r="96" spans="1:15">
      <c r="A96">
        <v>1</v>
      </c>
      <c r="B96">
        <f t="shared" si="4"/>
        <v>95</v>
      </c>
      <c r="C96" t="s">
        <v>145</v>
      </c>
      <c r="D96" t="s">
        <v>146</v>
      </c>
      <c r="E96" t="s">
        <v>2</v>
      </c>
      <c r="F96" t="str">
        <f t="shared" si="6"/>
        <v>Have you ever been charged with any offence that is currently awaiting legal action?</v>
      </c>
      <c r="G96" t="s">
        <v>14</v>
      </c>
      <c r="H96" t="s">
        <v>15</v>
      </c>
      <c r="I96" t="s">
        <v>16</v>
      </c>
      <c r="J96" t="s">
        <v>14</v>
      </c>
      <c r="K96" t="s">
        <v>14</v>
      </c>
      <c r="L96" t="s">
        <v>41</v>
      </c>
      <c r="M96" t="s">
        <v>14</v>
      </c>
      <c r="N96" t="s">
        <v>14</v>
      </c>
      <c r="O96">
        <v>1</v>
      </c>
    </row>
    <row r="97" spans="1:15">
      <c r="A97">
        <v>1</v>
      </c>
      <c r="B97">
        <f t="shared" si="4"/>
        <v>96</v>
      </c>
      <c r="C97" t="s">
        <v>145</v>
      </c>
      <c r="D97" t="s">
        <v>147</v>
      </c>
      <c r="E97" t="s">
        <v>2</v>
      </c>
      <c r="F97" t="str">
        <f t="shared" si="6"/>
        <v>Have you ever been convicted of an offence in any country (including any conviction which is now removed from official records)?</v>
      </c>
      <c r="G97" t="s">
        <v>14</v>
      </c>
      <c r="H97" t="s">
        <v>15</v>
      </c>
      <c r="I97" t="s">
        <v>16</v>
      </c>
      <c r="J97" t="s">
        <v>14</v>
      </c>
      <c r="K97" t="s">
        <v>14</v>
      </c>
      <c r="L97" t="s">
        <v>41</v>
      </c>
      <c r="M97" t="s">
        <v>14</v>
      </c>
      <c r="N97" t="s">
        <v>14</v>
      </c>
      <c r="O97">
        <v>1</v>
      </c>
    </row>
    <row r="98" spans="1:15">
      <c r="A98">
        <v>1</v>
      </c>
      <c r="B98">
        <f t="shared" si="4"/>
        <v>97</v>
      </c>
      <c r="C98" t="s">
        <v>145</v>
      </c>
      <c r="D98" t="s">
        <v>148</v>
      </c>
      <c r="E98" t="s">
        <v>2</v>
      </c>
      <c r="F98" t="str">
        <f t="shared" si="6"/>
        <v>Have you ever been the subject of an arrest warrant or Interpol notice?</v>
      </c>
      <c r="G98" t="s">
        <v>14</v>
      </c>
      <c r="H98" t="s">
        <v>15</v>
      </c>
      <c r="I98" t="s">
        <v>16</v>
      </c>
      <c r="J98" t="s">
        <v>14</v>
      </c>
      <c r="K98" t="s">
        <v>14</v>
      </c>
      <c r="L98" t="s">
        <v>41</v>
      </c>
      <c r="M98" t="s">
        <v>14</v>
      </c>
      <c r="N98" t="s">
        <v>14</v>
      </c>
      <c r="O98">
        <v>1</v>
      </c>
    </row>
    <row r="99" spans="1:15">
      <c r="A99">
        <v>1</v>
      </c>
      <c r="B99">
        <f t="shared" si="4"/>
        <v>98</v>
      </c>
      <c r="C99" t="s">
        <v>145</v>
      </c>
      <c r="D99" t="s">
        <v>149</v>
      </c>
      <c r="E99" t="s">
        <v>2</v>
      </c>
      <c r="F99" t="str">
        <f t="shared" si="6"/>
        <v>Have you ever been found guilty of a sexually based offence involving a child (including where no conviction was recorded)?</v>
      </c>
      <c r="G99" t="s">
        <v>14</v>
      </c>
      <c r="H99" t="s">
        <v>15</v>
      </c>
      <c r="I99" t="s">
        <v>16</v>
      </c>
      <c r="J99" t="s">
        <v>14</v>
      </c>
      <c r="K99" t="s">
        <v>14</v>
      </c>
      <c r="L99" t="s">
        <v>41</v>
      </c>
      <c r="M99" t="s">
        <v>14</v>
      </c>
      <c r="N99" t="s">
        <v>14</v>
      </c>
      <c r="O99">
        <v>1</v>
      </c>
    </row>
    <row r="100" spans="1:15">
      <c r="A100">
        <v>1</v>
      </c>
      <c r="B100">
        <f t="shared" si="4"/>
        <v>99</v>
      </c>
      <c r="C100" t="s">
        <v>145</v>
      </c>
      <c r="D100" t="s">
        <v>150</v>
      </c>
      <c r="E100" t="s">
        <v>2</v>
      </c>
      <c r="F100" t="str">
        <f t="shared" si="6"/>
        <v>Have you ever been named on a sex offender register?</v>
      </c>
      <c r="G100" t="s">
        <v>14</v>
      </c>
      <c r="H100" t="s">
        <v>15</v>
      </c>
      <c r="I100" t="s">
        <v>16</v>
      </c>
      <c r="J100" t="s">
        <v>14</v>
      </c>
      <c r="K100" t="s">
        <v>14</v>
      </c>
      <c r="L100" t="s">
        <v>41</v>
      </c>
      <c r="M100" t="s">
        <v>14</v>
      </c>
      <c r="N100" t="s">
        <v>14</v>
      </c>
      <c r="O100">
        <v>1</v>
      </c>
    </row>
    <row r="101" spans="1:15">
      <c r="A101">
        <v>1</v>
      </c>
      <c r="B101">
        <f t="shared" si="4"/>
        <v>100</v>
      </c>
      <c r="C101" t="s">
        <v>145</v>
      </c>
      <c r="D101" t="s">
        <v>151</v>
      </c>
      <c r="E101" t="s">
        <v>2</v>
      </c>
      <c r="F101" t="str">
        <f t="shared" si="6"/>
        <v>Have you ever been acquitted of any offence on the grounds of unsoundness of mind or insanity?</v>
      </c>
      <c r="G101" t="s">
        <v>14</v>
      </c>
      <c r="H101" t="s">
        <v>15</v>
      </c>
      <c r="I101" t="s">
        <v>16</v>
      </c>
      <c r="J101" t="s">
        <v>14</v>
      </c>
      <c r="K101" t="s">
        <v>14</v>
      </c>
      <c r="L101" t="s">
        <v>41</v>
      </c>
      <c r="M101" t="s">
        <v>14</v>
      </c>
      <c r="N101" t="s">
        <v>14</v>
      </c>
      <c r="O101">
        <v>1</v>
      </c>
    </row>
    <row r="102" spans="1:15">
      <c r="A102">
        <v>1</v>
      </c>
      <c r="B102">
        <f t="shared" si="4"/>
        <v>101</v>
      </c>
      <c r="C102" t="s">
        <v>145</v>
      </c>
      <c r="D102" t="s">
        <v>152</v>
      </c>
      <c r="E102" t="s">
        <v>2</v>
      </c>
      <c r="F102" t="str">
        <f t="shared" si="6"/>
        <v>Have you ever been found by a court not fit to plead?</v>
      </c>
      <c r="G102" t="s">
        <v>14</v>
      </c>
      <c r="H102" t="s">
        <v>15</v>
      </c>
      <c r="I102" t="s">
        <v>16</v>
      </c>
      <c r="J102" t="s">
        <v>14</v>
      </c>
      <c r="K102" t="s">
        <v>14</v>
      </c>
      <c r="L102" t="s">
        <v>41</v>
      </c>
      <c r="M102" t="s">
        <v>14</v>
      </c>
      <c r="N102" t="s">
        <v>14</v>
      </c>
      <c r="O102">
        <v>1</v>
      </c>
    </row>
    <row r="103" spans="1:15">
      <c r="A103">
        <v>1</v>
      </c>
      <c r="B103">
        <f t="shared" si="4"/>
        <v>102</v>
      </c>
      <c r="C103" t="s">
        <v>145</v>
      </c>
      <c r="D103" t="s">
        <v>153</v>
      </c>
      <c r="E103" t="s">
        <v>2</v>
      </c>
      <c r="F103" t="str">
        <f t="shared" si="6"/>
        <v>Have you ever been directly or indirectly involved in, or associated with, activities which would represent a risk to national security in Australia or any other country?</v>
      </c>
      <c r="G103" t="s">
        <v>14</v>
      </c>
      <c r="H103" t="s">
        <v>15</v>
      </c>
      <c r="I103" t="s">
        <v>16</v>
      </c>
      <c r="J103" t="s">
        <v>14</v>
      </c>
      <c r="K103" t="s">
        <v>14</v>
      </c>
      <c r="L103" t="s">
        <v>41</v>
      </c>
      <c r="M103" t="s">
        <v>14</v>
      </c>
      <c r="N103" t="s">
        <v>14</v>
      </c>
      <c r="O103">
        <v>1</v>
      </c>
    </row>
    <row r="104" spans="1:15">
      <c r="A104">
        <v>1</v>
      </c>
      <c r="B104">
        <f t="shared" si="4"/>
        <v>103</v>
      </c>
      <c r="C104" t="s">
        <v>145</v>
      </c>
      <c r="D104" t="s">
        <v>154</v>
      </c>
      <c r="E104" t="s">
        <v>2</v>
      </c>
      <c r="F104" t="str">
        <f t="shared" si="6"/>
        <v>Have you ever been charged with, or indicted for: genocide, war crimes, crimes against humanity, torture, slavery, or any other crime that is otherwise of a serious international concern?</v>
      </c>
      <c r="G104" t="s">
        <v>14</v>
      </c>
      <c r="H104" t="s">
        <v>15</v>
      </c>
      <c r="I104" t="s">
        <v>16</v>
      </c>
      <c r="J104" t="s">
        <v>14</v>
      </c>
      <c r="K104" t="s">
        <v>14</v>
      </c>
      <c r="L104" t="s">
        <v>41</v>
      </c>
      <c r="M104" t="s">
        <v>14</v>
      </c>
      <c r="N104" t="s">
        <v>14</v>
      </c>
      <c r="O104">
        <v>1</v>
      </c>
    </row>
    <row r="105" spans="1:15">
      <c r="A105">
        <v>1</v>
      </c>
      <c r="B105">
        <f t="shared" si="4"/>
        <v>104</v>
      </c>
      <c r="C105" t="s">
        <v>145</v>
      </c>
      <c r="D105" t="s">
        <v>155</v>
      </c>
      <c r="E105" t="s">
        <v>2</v>
      </c>
      <c r="F105" t="str">
        <f t="shared" si="6"/>
        <v>Have you ever been associated with a person, group or organisation that has been/is involved in criminal conduct?</v>
      </c>
      <c r="G105" t="s">
        <v>14</v>
      </c>
      <c r="H105" t="s">
        <v>15</v>
      </c>
      <c r="I105" t="s">
        <v>16</v>
      </c>
      <c r="J105" t="s">
        <v>14</v>
      </c>
      <c r="K105" t="s">
        <v>14</v>
      </c>
      <c r="L105" t="s">
        <v>41</v>
      </c>
      <c r="M105" t="s">
        <v>14</v>
      </c>
      <c r="N105" t="s">
        <v>14</v>
      </c>
      <c r="O105">
        <v>1</v>
      </c>
    </row>
    <row r="106" spans="1:15">
      <c r="A106">
        <v>1</v>
      </c>
      <c r="B106">
        <f t="shared" si="4"/>
        <v>105</v>
      </c>
      <c r="C106" t="s">
        <v>145</v>
      </c>
      <c r="D106" t="s">
        <v>156</v>
      </c>
      <c r="E106" t="s">
        <v>2</v>
      </c>
      <c r="F106" t="str">
        <f t="shared" si="6"/>
        <v>Have you ever been associated with an organisation engaged in violence or engaged in acts of violence (including war, insurgency, freedom fighting, terrorism, protest) either overseas or in Australia?</v>
      </c>
      <c r="G106" t="s">
        <v>14</v>
      </c>
      <c r="H106" t="s">
        <v>15</v>
      </c>
      <c r="I106" t="s">
        <v>16</v>
      </c>
      <c r="J106" t="s">
        <v>14</v>
      </c>
      <c r="K106" t="s">
        <v>14</v>
      </c>
      <c r="L106" t="s">
        <v>41</v>
      </c>
      <c r="M106" t="s">
        <v>14</v>
      </c>
      <c r="N106" t="s">
        <v>14</v>
      </c>
      <c r="O106">
        <v>1</v>
      </c>
    </row>
    <row r="107" spans="1:15">
      <c r="A107">
        <v>1</v>
      </c>
      <c r="B107">
        <f t="shared" si="4"/>
        <v>106</v>
      </c>
      <c r="C107" t="s">
        <v>145</v>
      </c>
      <c r="D107" t="s">
        <v>157</v>
      </c>
      <c r="E107" t="s">
        <v>2</v>
      </c>
      <c r="F107" t="str">
        <f t="shared" si="6"/>
        <v>Have you ever served in a military force, police force, state sponsored/private militia or intelligence agency (including secret police)?</v>
      </c>
      <c r="G107" t="s">
        <v>14</v>
      </c>
      <c r="H107" t="s">
        <v>15</v>
      </c>
      <c r="I107" t="s">
        <v>16</v>
      </c>
      <c r="J107" t="s">
        <v>14</v>
      </c>
      <c r="K107" t="s">
        <v>14</v>
      </c>
      <c r="L107" t="s">
        <v>41</v>
      </c>
      <c r="M107" t="s">
        <v>14</v>
      </c>
      <c r="N107" t="s">
        <v>14</v>
      </c>
      <c r="O107">
        <v>1</v>
      </c>
    </row>
    <row r="108" spans="1:15">
      <c r="A108">
        <v>1</v>
      </c>
      <c r="B108">
        <f t="shared" si="4"/>
        <v>107</v>
      </c>
      <c r="C108" t="s">
        <v>145</v>
      </c>
      <c r="D108" t="s">
        <v>158</v>
      </c>
      <c r="E108" t="s">
        <v>2</v>
      </c>
      <c r="F108" t="str">
        <f t="shared" si="6"/>
        <v>Have you ever undergone any military/paramilitary training, been trained in weapons/explosives or in the manufacture of chemical/biological products?</v>
      </c>
      <c r="G108" t="s">
        <v>14</v>
      </c>
      <c r="H108" t="s">
        <v>15</v>
      </c>
      <c r="I108" t="s">
        <v>16</v>
      </c>
      <c r="J108" t="s">
        <v>14</v>
      </c>
      <c r="K108" t="s">
        <v>14</v>
      </c>
      <c r="L108" t="s">
        <v>41</v>
      </c>
      <c r="M108" t="s">
        <v>14</v>
      </c>
      <c r="N108" t="s">
        <v>14</v>
      </c>
      <c r="O108">
        <v>1</v>
      </c>
    </row>
    <row r="109" spans="1:15">
      <c r="A109">
        <v>1</v>
      </c>
      <c r="B109">
        <f t="shared" si="4"/>
        <v>108</v>
      </c>
      <c r="C109" t="s">
        <v>145</v>
      </c>
      <c r="D109" t="s">
        <v>159</v>
      </c>
      <c r="E109" t="s">
        <v>2</v>
      </c>
      <c r="F109" t="str">
        <f t="shared" si="6"/>
        <v>Have you ever been involved in people smuggling or people trafficking offences?</v>
      </c>
      <c r="G109" t="s">
        <v>14</v>
      </c>
      <c r="H109" t="s">
        <v>15</v>
      </c>
      <c r="I109" t="s">
        <v>16</v>
      </c>
      <c r="J109" t="s">
        <v>14</v>
      </c>
      <c r="K109" t="s">
        <v>14</v>
      </c>
      <c r="L109" t="s">
        <v>41</v>
      </c>
      <c r="M109" t="s">
        <v>14</v>
      </c>
      <c r="N109" t="s">
        <v>14</v>
      </c>
      <c r="O109">
        <v>1</v>
      </c>
    </row>
    <row r="110" spans="1:15">
      <c r="A110">
        <v>1</v>
      </c>
      <c r="B110">
        <f t="shared" si="4"/>
        <v>109</v>
      </c>
      <c r="C110" t="s">
        <v>145</v>
      </c>
      <c r="D110" t="s">
        <v>160</v>
      </c>
      <c r="E110" t="s">
        <v>2</v>
      </c>
      <c r="F110" t="str">
        <f t="shared" si="6"/>
        <v>Have you ever been removed, deported or excluded from any country (including Australia)?</v>
      </c>
      <c r="G110" t="s">
        <v>14</v>
      </c>
      <c r="H110" t="s">
        <v>15</v>
      </c>
      <c r="I110" t="s">
        <v>16</v>
      </c>
      <c r="J110" t="s">
        <v>14</v>
      </c>
      <c r="K110" t="s">
        <v>14</v>
      </c>
      <c r="L110" t="s">
        <v>41</v>
      </c>
      <c r="M110" t="s">
        <v>14</v>
      </c>
      <c r="N110" t="s">
        <v>14</v>
      </c>
      <c r="O110">
        <v>1</v>
      </c>
    </row>
    <row r="111" spans="1:15">
      <c r="A111">
        <v>1</v>
      </c>
      <c r="B111">
        <f t="shared" si="4"/>
        <v>110</v>
      </c>
      <c r="C111" t="s">
        <v>145</v>
      </c>
      <c r="D111" t="s">
        <v>161</v>
      </c>
      <c r="E111" t="s">
        <v>2</v>
      </c>
      <c r="F111" t="str">
        <f t="shared" si="6"/>
        <v>Have you ever overstayed a visa in any country (including Australia)?</v>
      </c>
      <c r="G111" t="s">
        <v>14</v>
      </c>
      <c r="H111" t="s">
        <v>15</v>
      </c>
      <c r="I111" t="s">
        <v>16</v>
      </c>
      <c r="J111" t="s">
        <v>14</v>
      </c>
      <c r="K111" t="s">
        <v>14</v>
      </c>
      <c r="L111" t="s">
        <v>41</v>
      </c>
      <c r="M111" t="s">
        <v>14</v>
      </c>
      <c r="N111" t="s">
        <v>14</v>
      </c>
      <c r="O111">
        <v>1</v>
      </c>
    </row>
    <row r="112" spans="1:15">
      <c r="A112">
        <v>1</v>
      </c>
      <c r="B112">
        <f t="shared" si="4"/>
        <v>111</v>
      </c>
      <c r="C112" t="s">
        <v>145</v>
      </c>
      <c r="D112" t="s">
        <v>162</v>
      </c>
      <c r="E112" t="s">
        <v>2</v>
      </c>
      <c r="F112" t="str">
        <f t="shared" si="6"/>
        <v>Have you ever had any outstanding debts to the Australian Government or any public authority in Australia?</v>
      </c>
      <c r="G112" t="s">
        <v>14</v>
      </c>
      <c r="H112" t="s">
        <v>15</v>
      </c>
      <c r="I112" t="s">
        <v>16</v>
      </c>
      <c r="J112" t="s">
        <v>14</v>
      </c>
      <c r="K112" t="s">
        <v>14</v>
      </c>
      <c r="L112" t="s">
        <v>41</v>
      </c>
      <c r="M112" t="s">
        <v>14</v>
      </c>
      <c r="N112" t="s">
        <v>14</v>
      </c>
      <c r="O112">
        <v>1</v>
      </c>
    </row>
    <row r="113" spans="1:15">
      <c r="A113">
        <v>1</v>
      </c>
      <c r="B113">
        <f t="shared" si="4"/>
        <v>112</v>
      </c>
      <c r="C113" t="s">
        <v>145</v>
      </c>
      <c r="D113" t="s">
        <v>163</v>
      </c>
      <c r="E113" t="s">
        <v>4</v>
      </c>
      <c r="F113" t="str">
        <f t="shared" si="6"/>
        <v>Provide Details if you answered ‘Yes’ to any of the questions for characters details</v>
      </c>
      <c r="G113" s="2"/>
      <c r="H113" t="s">
        <v>16</v>
      </c>
      <c r="I113" t="s">
        <v>15</v>
      </c>
      <c r="J113" t="s">
        <v>14</v>
      </c>
      <c r="K113" t="s">
        <v>14</v>
      </c>
      <c r="M113" t="str">
        <f>"If answer of any of the Fields " &amp; B96 &amp; " - " &amp; B112 &amp; " is Yes"</f>
        <v>If answer of any of the Fields 95 - 111 is Yes</v>
      </c>
      <c r="N113" t="s">
        <v>14</v>
      </c>
      <c r="O113">
        <v>1</v>
      </c>
    </row>
    <row r="114" spans="1:15">
      <c r="A114">
        <v>1</v>
      </c>
      <c r="B114">
        <f t="shared" si="4"/>
        <v>113</v>
      </c>
      <c r="C114" t="s">
        <v>164</v>
      </c>
      <c r="D114" t="s">
        <v>165</v>
      </c>
      <c r="E114" t="s">
        <v>2</v>
      </c>
      <c r="F114" t="str">
        <f t="shared" si="6"/>
        <v>What is your employment status?</v>
      </c>
      <c r="G114" t="s">
        <v>14</v>
      </c>
      <c r="H114" t="s">
        <v>15</v>
      </c>
      <c r="I114" t="s">
        <v>16</v>
      </c>
      <c r="J114" t="s">
        <v>14</v>
      </c>
      <c r="K114" t="s">
        <v>14</v>
      </c>
      <c r="L114" t="s">
        <v>166</v>
      </c>
      <c r="M114" t="s">
        <v>14</v>
      </c>
      <c r="N114" t="s">
        <v>14</v>
      </c>
      <c r="O114">
        <v>1</v>
      </c>
    </row>
    <row r="115" spans="1:15">
      <c r="A115">
        <v>1</v>
      </c>
      <c r="B115">
        <f t="shared" si="4"/>
        <v>114</v>
      </c>
      <c r="C115" t="s">
        <v>164</v>
      </c>
      <c r="D115" t="s">
        <v>167</v>
      </c>
      <c r="E115" t="s">
        <v>4</v>
      </c>
      <c r="F115" t="str">
        <f t="shared" si="6"/>
        <v>Employer/business name</v>
      </c>
      <c r="G115" s="2"/>
      <c r="H115" t="s">
        <v>16</v>
      </c>
      <c r="I115" t="s">
        <v>15</v>
      </c>
      <c r="J115" t="s">
        <v>14</v>
      </c>
      <c r="K115" t="s">
        <v>14</v>
      </c>
      <c r="M115" t="str">
        <f>"If answer of Field " &amp; $B$114 &amp; " is Employed/self-employed"</f>
        <v>If answer of Field 113 is Employed/self-employed</v>
      </c>
      <c r="N115" t="s">
        <v>14</v>
      </c>
      <c r="O115">
        <v>1</v>
      </c>
    </row>
    <row r="116" spans="1:15">
      <c r="A116">
        <v>1</v>
      </c>
      <c r="B116">
        <f t="shared" si="4"/>
        <v>115</v>
      </c>
      <c r="C116" t="s">
        <v>164</v>
      </c>
      <c r="D116" t="s">
        <v>168</v>
      </c>
      <c r="E116" t="s">
        <v>4</v>
      </c>
      <c r="F116" t="str">
        <f t="shared" si="6"/>
        <v>Employer/business address</v>
      </c>
      <c r="G116" s="2"/>
      <c r="H116" t="s">
        <v>16</v>
      </c>
      <c r="I116" t="s">
        <v>15</v>
      </c>
      <c r="J116" t="s">
        <v>14</v>
      </c>
      <c r="K116" t="s">
        <v>14</v>
      </c>
      <c r="M116" t="str">
        <f t="shared" ref="M116:M122" si="7">"If answer of Field " &amp; $B$114 &amp; " is Employed/self-employed"</f>
        <v>If answer of Field 113 is Employed/self-employed</v>
      </c>
      <c r="N116" t="s">
        <v>14</v>
      </c>
      <c r="O116">
        <v>1</v>
      </c>
    </row>
    <row r="117" spans="1:15">
      <c r="A117">
        <v>1</v>
      </c>
      <c r="B117">
        <f t="shared" si="4"/>
        <v>116</v>
      </c>
      <c r="C117" t="s">
        <v>164</v>
      </c>
      <c r="D117" t="s">
        <v>169</v>
      </c>
      <c r="E117" t="s">
        <v>4</v>
      </c>
      <c r="F117" t="str">
        <f t="shared" si="6"/>
        <v>Employer/business POST/PIN Code</v>
      </c>
      <c r="G117" s="2"/>
      <c r="H117" t="s">
        <v>16</v>
      </c>
      <c r="I117" t="s">
        <v>15</v>
      </c>
      <c r="J117" t="s">
        <v>14</v>
      </c>
      <c r="K117" t="s">
        <v>14</v>
      </c>
      <c r="M117" t="str">
        <f t="shared" si="7"/>
        <v>If answer of Field 113 is Employed/self-employed</v>
      </c>
      <c r="N117" t="s">
        <v>14</v>
      </c>
      <c r="O117">
        <v>1</v>
      </c>
    </row>
    <row r="118" spans="1:15">
      <c r="A118">
        <v>1</v>
      </c>
      <c r="B118">
        <f t="shared" si="4"/>
        <v>117</v>
      </c>
      <c r="C118" t="s">
        <v>164</v>
      </c>
      <c r="D118" t="s">
        <v>170</v>
      </c>
      <c r="E118" t="s">
        <v>4</v>
      </c>
      <c r="F118" t="str">
        <f t="shared" si="6"/>
        <v>Employer/business Telephone -  Country Code</v>
      </c>
      <c r="G118" s="2"/>
      <c r="H118" t="s">
        <v>16</v>
      </c>
      <c r="I118" t="s">
        <v>15</v>
      </c>
      <c r="J118" t="s">
        <v>14</v>
      </c>
      <c r="K118" t="s">
        <v>14</v>
      </c>
      <c r="M118" t="str">
        <f t="shared" si="7"/>
        <v>If answer of Field 113 is Employed/self-employed</v>
      </c>
      <c r="N118" t="s">
        <v>14</v>
      </c>
      <c r="O118">
        <v>1</v>
      </c>
    </row>
    <row r="119" spans="1:15">
      <c r="A119">
        <v>1</v>
      </c>
      <c r="B119">
        <f t="shared" si="4"/>
        <v>118</v>
      </c>
      <c r="C119" t="s">
        <v>164</v>
      </c>
      <c r="D119" t="s">
        <v>171</v>
      </c>
      <c r="E119" t="s">
        <v>4</v>
      </c>
      <c r="F119" t="str">
        <f t="shared" si="6"/>
        <v>Employer/business Telephone -  Area Code</v>
      </c>
      <c r="G119" s="2"/>
      <c r="H119" t="s">
        <v>16</v>
      </c>
      <c r="I119" t="s">
        <v>15</v>
      </c>
      <c r="J119" t="s">
        <v>14</v>
      </c>
      <c r="K119" t="s">
        <v>14</v>
      </c>
      <c r="M119" t="str">
        <f t="shared" si="7"/>
        <v>If answer of Field 113 is Employed/self-employed</v>
      </c>
      <c r="N119" t="s">
        <v>14</v>
      </c>
      <c r="O119">
        <v>1</v>
      </c>
    </row>
    <row r="120" spans="1:15">
      <c r="A120">
        <v>1</v>
      </c>
      <c r="B120">
        <f t="shared" si="4"/>
        <v>119</v>
      </c>
      <c r="C120" t="s">
        <v>164</v>
      </c>
      <c r="D120" t="s">
        <v>172</v>
      </c>
      <c r="E120" t="s">
        <v>4</v>
      </c>
      <c r="F120" t="str">
        <f t="shared" si="6"/>
        <v>Employer/business Telephone -  Number</v>
      </c>
      <c r="G120" s="2"/>
      <c r="H120" t="s">
        <v>16</v>
      </c>
      <c r="I120" t="s">
        <v>15</v>
      </c>
      <c r="J120" t="s">
        <v>14</v>
      </c>
      <c r="K120" t="s">
        <v>14</v>
      </c>
      <c r="M120" t="str">
        <f t="shared" si="7"/>
        <v>If answer of Field 113 is Employed/self-employed</v>
      </c>
      <c r="N120" t="s">
        <v>14</v>
      </c>
      <c r="O120">
        <v>1</v>
      </c>
    </row>
    <row r="121" spans="1:15">
      <c r="A121">
        <v>1</v>
      </c>
      <c r="B121">
        <f t="shared" si="4"/>
        <v>120</v>
      </c>
      <c r="C121" t="s">
        <v>164</v>
      </c>
      <c r="D121" t="s">
        <v>173</v>
      </c>
      <c r="E121" t="s">
        <v>4</v>
      </c>
      <c r="F121" t="str">
        <f t="shared" si="6"/>
        <v>Employer/business Position you hold</v>
      </c>
      <c r="G121" s="2"/>
      <c r="H121" t="s">
        <v>16</v>
      </c>
      <c r="I121" t="s">
        <v>15</v>
      </c>
      <c r="J121" t="s">
        <v>14</v>
      </c>
      <c r="K121" t="s">
        <v>14</v>
      </c>
      <c r="M121" t="str">
        <f t="shared" si="7"/>
        <v>If answer of Field 113 is Employed/self-employed</v>
      </c>
      <c r="N121" t="s">
        <v>14</v>
      </c>
      <c r="O121">
        <v>1</v>
      </c>
    </row>
    <row r="122" spans="1:15">
      <c r="A122">
        <v>1</v>
      </c>
      <c r="B122">
        <f t="shared" si="4"/>
        <v>121</v>
      </c>
      <c r="C122" t="s">
        <v>164</v>
      </c>
      <c r="D122" t="s">
        <v>174</v>
      </c>
      <c r="E122" t="s">
        <v>4</v>
      </c>
      <c r="F122" t="str">
        <f t="shared" si="6"/>
        <v>How long have you been employed by this employer/business?</v>
      </c>
      <c r="G122" s="2"/>
      <c r="H122" t="s">
        <v>16</v>
      </c>
      <c r="I122" t="s">
        <v>15</v>
      </c>
      <c r="J122" t="s">
        <v>14</v>
      </c>
      <c r="K122" t="s">
        <v>14</v>
      </c>
      <c r="M122" t="str">
        <f t="shared" si="7"/>
        <v>If answer of Field 113 is Employed/self-employed</v>
      </c>
      <c r="N122" t="s">
        <v>14</v>
      </c>
      <c r="O122">
        <v>1</v>
      </c>
    </row>
    <row r="123" spans="1:15">
      <c r="A123">
        <v>1</v>
      </c>
      <c r="B123">
        <f t="shared" si="4"/>
        <v>122</v>
      </c>
      <c r="C123" t="s">
        <v>164</v>
      </c>
      <c r="D123" t="s">
        <v>175</v>
      </c>
      <c r="E123" t="s">
        <v>4</v>
      </c>
      <c r="F123" t="str">
        <f t="shared" si="6"/>
        <v>Year of retirement</v>
      </c>
      <c r="G123" s="2"/>
      <c r="H123" t="s">
        <v>16</v>
      </c>
      <c r="I123" t="s">
        <v>15</v>
      </c>
      <c r="J123" t="s">
        <v>14</v>
      </c>
      <c r="K123" t="s">
        <v>14</v>
      </c>
      <c r="M123" t="str">
        <f>"If answer of Field " &amp; $B$114 &amp; " is Retired"</f>
        <v>If answer of Field 113 is Retired</v>
      </c>
      <c r="N123" t="s">
        <v>14</v>
      </c>
      <c r="O123">
        <v>1</v>
      </c>
    </row>
    <row r="124" spans="1:15">
      <c r="A124">
        <v>1</v>
      </c>
      <c r="B124">
        <f t="shared" si="4"/>
        <v>123</v>
      </c>
      <c r="C124" t="s">
        <v>164</v>
      </c>
      <c r="D124" t="s">
        <v>177</v>
      </c>
      <c r="E124" t="s">
        <v>4</v>
      </c>
      <c r="F124" t="str">
        <f t="shared" si="6"/>
        <v>Your current course of student</v>
      </c>
      <c r="G124" s="2"/>
      <c r="H124" t="s">
        <v>16</v>
      </c>
      <c r="I124" t="s">
        <v>15</v>
      </c>
      <c r="J124" t="s">
        <v>14</v>
      </c>
      <c r="K124" t="s">
        <v>14</v>
      </c>
      <c r="M124" t="str">
        <f>"If answer of Field " &amp; $B$114 &amp; " is Student"</f>
        <v>If answer of Field 113 is Student</v>
      </c>
      <c r="N124" t="s">
        <v>14</v>
      </c>
      <c r="O124">
        <v>1</v>
      </c>
    </row>
    <row r="125" spans="1:15">
      <c r="A125">
        <v>1</v>
      </c>
      <c r="B125">
        <f t="shared" si="4"/>
        <v>124</v>
      </c>
      <c r="C125" t="s">
        <v>164</v>
      </c>
      <c r="D125" t="s">
        <v>178</v>
      </c>
      <c r="E125" t="s">
        <v>4</v>
      </c>
      <c r="F125" t="str">
        <f t="shared" si="6"/>
        <v>Name of educational institution of student</v>
      </c>
      <c r="G125" s="2"/>
      <c r="H125" t="s">
        <v>16</v>
      </c>
      <c r="I125" t="s">
        <v>15</v>
      </c>
      <c r="J125" t="s">
        <v>14</v>
      </c>
      <c r="K125" t="s">
        <v>14</v>
      </c>
      <c r="M125" t="str">
        <f>"If answer of Field " &amp; $B$114 &amp; " is Student"</f>
        <v>If answer of Field 113 is Student</v>
      </c>
      <c r="N125" t="s">
        <v>14</v>
      </c>
      <c r="O125">
        <v>1</v>
      </c>
    </row>
    <row r="126" spans="1:15">
      <c r="A126">
        <v>1</v>
      </c>
      <c r="B126">
        <f t="shared" si="4"/>
        <v>125</v>
      </c>
      <c r="C126" t="s">
        <v>164</v>
      </c>
      <c r="D126" t="s">
        <v>176</v>
      </c>
      <c r="E126" t="s">
        <v>4</v>
      </c>
      <c r="F126" t="str">
        <f t="shared" si="6"/>
        <v>How long have you been studying at this institution?</v>
      </c>
      <c r="G126" s="2"/>
      <c r="H126" t="s">
        <v>16</v>
      </c>
      <c r="I126" t="s">
        <v>15</v>
      </c>
      <c r="J126" t="s">
        <v>14</v>
      </c>
      <c r="K126" t="s">
        <v>14</v>
      </c>
      <c r="M126" t="str">
        <f>"If answer of Field " &amp; $B$114 &amp; " is Student"</f>
        <v>If answer of Field 113 is Student</v>
      </c>
      <c r="N126" t="s">
        <v>14</v>
      </c>
      <c r="O126">
        <v>1</v>
      </c>
    </row>
    <row r="127" spans="1:15">
      <c r="A127">
        <v>1</v>
      </c>
      <c r="B127">
        <f t="shared" si="4"/>
        <v>126</v>
      </c>
      <c r="C127" t="s">
        <v>164</v>
      </c>
      <c r="D127" t="s">
        <v>179</v>
      </c>
      <c r="E127" t="s">
        <v>4</v>
      </c>
      <c r="F127" t="str">
        <f t="shared" si="6"/>
        <v>Other Employment status details</v>
      </c>
      <c r="G127" s="2"/>
      <c r="H127" t="s">
        <v>16</v>
      </c>
      <c r="I127" t="s">
        <v>15</v>
      </c>
      <c r="J127" t="s">
        <v>14</v>
      </c>
      <c r="K127" t="s">
        <v>14</v>
      </c>
      <c r="M127" t="str">
        <f>"If answer of Field " &amp; $B$114 &amp; " is Other"</f>
        <v>If answer of Field 113 is Other</v>
      </c>
      <c r="N127" t="s">
        <v>14</v>
      </c>
      <c r="O127">
        <v>1</v>
      </c>
    </row>
    <row r="128" spans="1:15">
      <c r="A128">
        <v>1</v>
      </c>
      <c r="B128">
        <f t="shared" si="4"/>
        <v>127</v>
      </c>
      <c r="C128" t="s">
        <v>164</v>
      </c>
      <c r="D128" t="s">
        <v>180</v>
      </c>
      <c r="E128" t="s">
        <v>4</v>
      </c>
      <c r="F128" t="str">
        <f t="shared" si="6"/>
        <v>Explain why you are unemployed and give details of your last employment (if applicable)</v>
      </c>
      <c r="G128" s="2"/>
      <c r="H128" t="s">
        <v>16</v>
      </c>
      <c r="I128" t="s">
        <v>15</v>
      </c>
      <c r="J128" t="s">
        <v>14</v>
      </c>
      <c r="K128" t="s">
        <v>14</v>
      </c>
      <c r="M128" t="str">
        <f>"If answer of Field " &amp; $B$114 &amp; " is Unemployed"</f>
        <v>If answer of Field 113 is Unemployed</v>
      </c>
      <c r="N128" t="s">
        <v>14</v>
      </c>
      <c r="O128">
        <v>1</v>
      </c>
    </row>
    <row r="129" spans="1:15">
      <c r="A129">
        <v>1</v>
      </c>
      <c r="B129">
        <f t="shared" si="4"/>
        <v>128</v>
      </c>
      <c r="C129" t="s">
        <v>181</v>
      </c>
      <c r="D129" t="s">
        <v>182</v>
      </c>
      <c r="E129" t="s">
        <v>4</v>
      </c>
      <c r="F129" t="str">
        <f t="shared" si="6"/>
        <v>Give details of how you will maintain yourself financially while you are in Australia</v>
      </c>
      <c r="G129" s="2"/>
      <c r="H129" t="s">
        <v>15</v>
      </c>
      <c r="I129" t="s">
        <v>16</v>
      </c>
      <c r="J129" t="s">
        <v>14</v>
      </c>
      <c r="K129" t="s">
        <v>14</v>
      </c>
      <c r="M129" t="s">
        <v>14</v>
      </c>
      <c r="N129" t="s">
        <v>14</v>
      </c>
      <c r="O129">
        <v>1</v>
      </c>
    </row>
    <row r="130" spans="1:15">
      <c r="A130">
        <v>1</v>
      </c>
      <c r="B130">
        <f t="shared" si="4"/>
        <v>129</v>
      </c>
      <c r="C130" t="s">
        <v>181</v>
      </c>
      <c r="D130" t="s">
        <v>183</v>
      </c>
      <c r="E130" t="s">
        <v>2</v>
      </c>
      <c r="F130" t="str">
        <f t="shared" si="6"/>
        <v>Is your sponsor or someone else providing support for your visit to Australia?</v>
      </c>
      <c r="G130" t="s">
        <v>14</v>
      </c>
      <c r="H130" t="s">
        <v>15</v>
      </c>
      <c r="I130" t="s">
        <v>16</v>
      </c>
      <c r="J130" t="s">
        <v>14</v>
      </c>
      <c r="K130" t="s">
        <v>14</v>
      </c>
      <c r="L130" t="s">
        <v>41</v>
      </c>
      <c r="M130" t="s">
        <v>14</v>
      </c>
      <c r="N130" t="s">
        <v>14</v>
      </c>
      <c r="O130">
        <v>1</v>
      </c>
    </row>
    <row r="131" spans="1:15">
      <c r="A131">
        <v>1</v>
      </c>
      <c r="B131">
        <f t="shared" si="4"/>
        <v>130</v>
      </c>
      <c r="C131" t="s">
        <v>181</v>
      </c>
      <c r="D131" t="s">
        <v>184</v>
      </c>
      <c r="E131" t="s">
        <v>32</v>
      </c>
      <c r="F131" t="str">
        <f t="shared" si="6"/>
        <v>Details of sponsor or someone else providing support for your visit to Australia</v>
      </c>
      <c r="G131" t="s">
        <v>14</v>
      </c>
      <c r="H131" t="s">
        <v>16</v>
      </c>
      <c r="I131" t="s">
        <v>15</v>
      </c>
      <c r="J131" t="s">
        <v>14</v>
      </c>
      <c r="K131" t="s">
        <v>14</v>
      </c>
      <c r="M131" t="str">
        <f>"If answer of Field " &amp; B130 &amp; " is Yes"</f>
        <v>If answer of Field 129 is Yes</v>
      </c>
      <c r="N131" t="s">
        <v>14</v>
      </c>
      <c r="O131">
        <v>1</v>
      </c>
    </row>
    <row r="132" spans="1:15">
      <c r="A132">
        <v>1</v>
      </c>
      <c r="B132">
        <f t="shared" si="4"/>
        <v>131</v>
      </c>
      <c r="C132" t="s">
        <v>185</v>
      </c>
      <c r="D132" t="s">
        <v>186</v>
      </c>
      <c r="E132" t="s">
        <v>2</v>
      </c>
      <c r="F132" t="str">
        <f t="shared" si="6"/>
        <v>Have you ever been in Australia and not complied with visa conditions or departed Australia outside your authorised period of stay?</v>
      </c>
      <c r="G132" t="s">
        <v>14</v>
      </c>
      <c r="H132" t="s">
        <v>15</v>
      </c>
      <c r="I132" t="s">
        <v>16</v>
      </c>
      <c r="J132" t="s">
        <v>14</v>
      </c>
      <c r="K132" t="s">
        <v>14</v>
      </c>
      <c r="L132" t="s">
        <v>41</v>
      </c>
      <c r="M132" t="s">
        <v>14</v>
      </c>
      <c r="N132" t="s">
        <v>14</v>
      </c>
      <c r="O132">
        <v>1</v>
      </c>
    </row>
    <row r="133" spans="1:15">
      <c r="A133">
        <v>1</v>
      </c>
      <c r="B133">
        <f t="shared" si="4"/>
        <v>132</v>
      </c>
      <c r="C133" t="s">
        <v>185</v>
      </c>
      <c r="D133" t="s">
        <v>187</v>
      </c>
      <c r="E133" t="s">
        <v>2</v>
      </c>
      <c r="F133" t="str">
        <f t="shared" si="6"/>
        <v>Have you ever had an application for entry to or further stay in Australia refused, or had a visa for Australia cancelled?</v>
      </c>
      <c r="G133" t="s">
        <v>14</v>
      </c>
      <c r="H133" t="s">
        <v>15</v>
      </c>
      <c r="I133" t="s">
        <v>16</v>
      </c>
      <c r="J133" t="s">
        <v>14</v>
      </c>
      <c r="K133" t="s">
        <v>14</v>
      </c>
      <c r="L133" t="s">
        <v>41</v>
      </c>
      <c r="M133" t="s">
        <v>14</v>
      </c>
      <c r="N133" t="s">
        <v>14</v>
      </c>
      <c r="O133">
        <v>1</v>
      </c>
    </row>
    <row r="134" spans="1:15">
      <c r="A134">
        <v>1</v>
      </c>
      <c r="B134">
        <f t="shared" si="4"/>
        <v>133</v>
      </c>
      <c r="C134" t="s">
        <v>185</v>
      </c>
      <c r="D134" t="s">
        <v>188</v>
      </c>
      <c r="E134" t="s">
        <v>4</v>
      </c>
      <c r="F134" t="str">
        <f t="shared" si="6"/>
        <v>Provide Details if you answered ‘Yes’ to any of the questions for previous applications</v>
      </c>
      <c r="G134" s="2"/>
      <c r="H134" t="s">
        <v>16</v>
      </c>
      <c r="I134" t="s">
        <v>15</v>
      </c>
      <c r="J134" t="s">
        <v>14</v>
      </c>
      <c r="K134" t="s">
        <v>14</v>
      </c>
      <c r="M134" t="str">
        <f>"If answer of any of the Fields " &amp; B133 &amp; "-" &amp; B134 &amp; " is Yes"</f>
        <v>If answer of any of the Fields 132-133 is Yes</v>
      </c>
      <c r="N134" t="s">
        <v>14</v>
      </c>
      <c r="O134">
        <v>1</v>
      </c>
    </row>
    <row r="135" spans="1:15">
      <c r="A135">
        <v>1</v>
      </c>
      <c r="B135">
        <f t="shared" si="4"/>
        <v>134</v>
      </c>
      <c r="C135" t="s">
        <v>189</v>
      </c>
      <c r="D135" t="s">
        <v>190</v>
      </c>
      <c r="E135" t="s">
        <v>2</v>
      </c>
      <c r="F135" t="str">
        <f t="shared" si="6"/>
        <v>Did you receive assistance in completing this form?</v>
      </c>
      <c r="G135" t="s">
        <v>14</v>
      </c>
      <c r="H135" t="s">
        <v>15</v>
      </c>
      <c r="I135" t="s">
        <v>16</v>
      </c>
      <c r="J135" t="s">
        <v>14</v>
      </c>
      <c r="K135" t="s">
        <v>14</v>
      </c>
      <c r="L135" t="s">
        <v>41</v>
      </c>
      <c r="M135" t="s">
        <v>14</v>
      </c>
      <c r="N135" t="s">
        <v>14</v>
      </c>
      <c r="O135">
        <v>1</v>
      </c>
    </row>
    <row r="136" spans="1:15">
      <c r="A136">
        <v>1</v>
      </c>
      <c r="B136">
        <f t="shared" si="4"/>
        <v>135</v>
      </c>
      <c r="C136" t="s">
        <v>189</v>
      </c>
      <c r="D136" t="s">
        <v>191</v>
      </c>
      <c r="E136" t="s">
        <v>2</v>
      </c>
      <c r="F136" t="str">
        <f t="shared" si="6"/>
        <v>Title of person who has assisted</v>
      </c>
      <c r="G136" t="s">
        <v>14</v>
      </c>
      <c r="H136" t="s">
        <v>16</v>
      </c>
      <c r="I136" t="s">
        <v>15</v>
      </c>
      <c r="J136" t="s">
        <v>14</v>
      </c>
      <c r="K136" t="s">
        <v>14</v>
      </c>
      <c r="L136" t="s">
        <v>192</v>
      </c>
      <c r="M136" t="str">
        <f>"If answer of Field " &amp; $B$135 &amp; " is Yes"</f>
        <v>If answer of Field 134 is Yes</v>
      </c>
      <c r="N136" t="s">
        <v>14</v>
      </c>
      <c r="O136">
        <v>1</v>
      </c>
    </row>
    <row r="137" spans="1:15">
      <c r="A137">
        <v>1</v>
      </c>
      <c r="B137">
        <f t="shared" si="4"/>
        <v>136</v>
      </c>
      <c r="C137" t="s">
        <v>189</v>
      </c>
      <c r="D137" t="s">
        <v>193</v>
      </c>
      <c r="E137" t="s">
        <v>4</v>
      </c>
      <c r="F137" t="str">
        <f t="shared" si="6"/>
        <v>Title of person who has assisted if it is not listed</v>
      </c>
      <c r="G137" s="2"/>
      <c r="H137" t="s">
        <v>16</v>
      </c>
      <c r="I137" t="s">
        <v>15</v>
      </c>
      <c r="J137" t="s">
        <v>14</v>
      </c>
      <c r="K137" t="s">
        <v>14</v>
      </c>
      <c r="M137" t="str">
        <f>"If answer of Field " &amp; B136 &amp; " is Other"</f>
        <v>If answer of Field 135 is Other</v>
      </c>
      <c r="N137" t="s">
        <v>14</v>
      </c>
      <c r="O137">
        <v>1</v>
      </c>
    </row>
    <row r="138" spans="1:15">
      <c r="A138">
        <v>1</v>
      </c>
      <c r="B138">
        <f t="shared" si="4"/>
        <v>137</v>
      </c>
      <c r="C138" t="s">
        <v>189</v>
      </c>
      <c r="D138" t="s">
        <v>194</v>
      </c>
      <c r="E138" t="s">
        <v>4</v>
      </c>
      <c r="F138" t="str">
        <f t="shared" si="6"/>
        <v>Family name of person who has assisted</v>
      </c>
      <c r="G138" s="2"/>
      <c r="H138" t="s">
        <v>16</v>
      </c>
      <c r="I138" t="s">
        <v>15</v>
      </c>
      <c r="J138" t="s">
        <v>14</v>
      </c>
      <c r="K138" t="s">
        <v>14</v>
      </c>
      <c r="M138" t="str">
        <f t="shared" ref="M138:M147" si="8">"If answer of Field " &amp; $B$135 &amp; " is Yes"</f>
        <v>If answer of Field 134 is Yes</v>
      </c>
      <c r="N138" t="s">
        <v>14</v>
      </c>
      <c r="O138">
        <v>1</v>
      </c>
    </row>
    <row r="139" spans="1:15">
      <c r="A139">
        <v>1</v>
      </c>
      <c r="B139">
        <f t="shared" si="4"/>
        <v>138</v>
      </c>
      <c r="C139" t="s">
        <v>189</v>
      </c>
      <c r="D139" t="s">
        <v>195</v>
      </c>
      <c r="E139" t="s">
        <v>4</v>
      </c>
      <c r="F139" t="str">
        <f t="shared" si="6"/>
        <v>Given names of person who has assisted</v>
      </c>
      <c r="G139" s="2"/>
      <c r="H139" t="s">
        <v>16</v>
      </c>
      <c r="I139" t="s">
        <v>15</v>
      </c>
      <c r="J139" t="s">
        <v>14</v>
      </c>
      <c r="K139" t="s">
        <v>14</v>
      </c>
      <c r="M139" t="str">
        <f t="shared" si="8"/>
        <v>If answer of Field 134 is Yes</v>
      </c>
      <c r="N139" t="s">
        <v>14</v>
      </c>
      <c r="O139">
        <v>1</v>
      </c>
    </row>
    <row r="140" spans="1:15">
      <c r="A140">
        <v>1</v>
      </c>
      <c r="B140">
        <f t="shared" ref="B140:B149" si="9">B139+1</f>
        <v>139</v>
      </c>
      <c r="C140" t="s">
        <v>189</v>
      </c>
      <c r="D140" t="s">
        <v>196</v>
      </c>
      <c r="E140" t="s">
        <v>4</v>
      </c>
      <c r="F140" t="str">
        <f t="shared" si="6"/>
        <v>Address of person who has assisted</v>
      </c>
      <c r="G140" s="2"/>
      <c r="H140" t="s">
        <v>16</v>
      </c>
      <c r="I140" t="s">
        <v>15</v>
      </c>
      <c r="J140" t="s">
        <v>14</v>
      </c>
      <c r="K140" t="s">
        <v>14</v>
      </c>
      <c r="M140" t="str">
        <f t="shared" si="8"/>
        <v>If answer of Field 134 is Yes</v>
      </c>
      <c r="N140" t="s">
        <v>14</v>
      </c>
      <c r="O140">
        <v>1</v>
      </c>
    </row>
    <row r="141" spans="1:15">
      <c r="A141">
        <v>1</v>
      </c>
      <c r="B141">
        <f t="shared" si="9"/>
        <v>140</v>
      </c>
      <c r="C141" t="s">
        <v>189</v>
      </c>
      <c r="D141" t="s">
        <v>197</v>
      </c>
      <c r="E141" t="s">
        <v>4</v>
      </c>
      <c r="F141" t="str">
        <f t="shared" si="6"/>
        <v>POST/PIN Code of person who has assisted</v>
      </c>
      <c r="G141" s="2"/>
      <c r="H141" t="s">
        <v>16</v>
      </c>
      <c r="I141" t="s">
        <v>15</v>
      </c>
      <c r="J141" t="s">
        <v>14</v>
      </c>
      <c r="K141" t="s">
        <v>14</v>
      </c>
      <c r="M141" t="str">
        <f t="shared" si="8"/>
        <v>If answer of Field 134 is Yes</v>
      </c>
      <c r="N141" t="s">
        <v>14</v>
      </c>
      <c r="O141">
        <v>1</v>
      </c>
    </row>
    <row r="142" spans="1:15">
      <c r="A142">
        <v>1</v>
      </c>
      <c r="B142">
        <f t="shared" si="9"/>
        <v>141</v>
      </c>
      <c r="C142" t="s">
        <v>189</v>
      </c>
      <c r="D142" t="s">
        <v>198</v>
      </c>
      <c r="E142" t="s">
        <v>4</v>
      </c>
      <c r="F142" t="str">
        <f t="shared" si="6"/>
        <v>Office hours contact no (Country Code) of person who has assisted</v>
      </c>
      <c r="G142" s="2"/>
      <c r="H142" t="s">
        <v>16</v>
      </c>
      <c r="I142" t="s">
        <v>15</v>
      </c>
      <c r="J142" t="s">
        <v>14</v>
      </c>
      <c r="K142" t="s">
        <v>14</v>
      </c>
      <c r="M142" t="str">
        <f t="shared" si="8"/>
        <v>If answer of Field 134 is Yes</v>
      </c>
      <c r="N142" t="s">
        <v>14</v>
      </c>
      <c r="O142">
        <v>1</v>
      </c>
    </row>
    <row r="143" spans="1:15">
      <c r="A143">
        <v>1</v>
      </c>
      <c r="B143">
        <f t="shared" si="9"/>
        <v>142</v>
      </c>
      <c r="C143" t="s">
        <v>189</v>
      </c>
      <c r="D143" t="s">
        <v>199</v>
      </c>
      <c r="E143" t="s">
        <v>4</v>
      </c>
      <c r="F143" t="str">
        <f t="shared" si="6"/>
        <v>Office hours contact no (Area Code) of person who has assisted</v>
      </c>
      <c r="G143" s="2"/>
      <c r="H143" t="s">
        <v>16</v>
      </c>
      <c r="I143" t="s">
        <v>15</v>
      </c>
      <c r="J143" t="s">
        <v>14</v>
      </c>
      <c r="K143" t="s">
        <v>14</v>
      </c>
      <c r="M143" t="str">
        <f t="shared" si="8"/>
        <v>If answer of Field 134 is Yes</v>
      </c>
      <c r="N143" t="s">
        <v>14</v>
      </c>
      <c r="O143">
        <v>1</v>
      </c>
    </row>
    <row r="144" spans="1:15">
      <c r="A144">
        <v>1</v>
      </c>
      <c r="B144">
        <f t="shared" si="9"/>
        <v>143</v>
      </c>
      <c r="C144" t="s">
        <v>189</v>
      </c>
      <c r="D144" t="s">
        <v>200</v>
      </c>
      <c r="E144" t="s">
        <v>4</v>
      </c>
      <c r="F144" t="str">
        <f t="shared" si="6"/>
        <v>Office hours contact no (Number) of person who has assisted</v>
      </c>
      <c r="G144" s="2"/>
      <c r="H144" t="s">
        <v>16</v>
      </c>
      <c r="I144" t="s">
        <v>15</v>
      </c>
      <c r="J144" t="s">
        <v>14</v>
      </c>
      <c r="K144" t="s">
        <v>14</v>
      </c>
      <c r="M144" t="str">
        <f t="shared" si="8"/>
        <v>If answer of Field 134 is Yes</v>
      </c>
      <c r="N144" t="s">
        <v>14</v>
      </c>
      <c r="O144">
        <v>1</v>
      </c>
    </row>
    <row r="145" spans="1:15">
      <c r="A145">
        <v>1</v>
      </c>
      <c r="B145">
        <f t="shared" si="9"/>
        <v>144</v>
      </c>
      <c r="C145" t="s">
        <v>189</v>
      </c>
      <c r="D145" t="s">
        <v>201</v>
      </c>
      <c r="E145" t="s">
        <v>4</v>
      </c>
      <c r="F145" t="str">
        <f t="shared" ref="F145:F149" si="10">D145</f>
        <v>Mobile/Cell Number of person who has assisted</v>
      </c>
      <c r="G145" s="2"/>
      <c r="H145" t="s">
        <v>16</v>
      </c>
      <c r="I145" t="s">
        <v>15</v>
      </c>
      <c r="J145" t="s">
        <v>14</v>
      </c>
      <c r="K145" t="s">
        <v>14</v>
      </c>
      <c r="M145" t="str">
        <f t="shared" si="8"/>
        <v>If answer of Field 134 is Yes</v>
      </c>
      <c r="N145" t="s">
        <v>14</v>
      </c>
      <c r="O145">
        <v>1</v>
      </c>
    </row>
    <row r="146" spans="1:15">
      <c r="A146">
        <v>1</v>
      </c>
      <c r="B146">
        <f t="shared" si="9"/>
        <v>145</v>
      </c>
      <c r="C146" t="s">
        <v>189</v>
      </c>
      <c r="D146" t="s">
        <v>202</v>
      </c>
      <c r="E146" t="s">
        <v>2</v>
      </c>
      <c r="F146" t="str">
        <f t="shared" si="10"/>
        <v>Is the person an agent registered with the Office of the Migration Agents Registration Authority (Office of the MARA)?</v>
      </c>
      <c r="G146" t="s">
        <v>14</v>
      </c>
      <c r="H146" t="s">
        <v>16</v>
      </c>
      <c r="I146" t="s">
        <v>15</v>
      </c>
      <c r="J146" t="s">
        <v>14</v>
      </c>
      <c r="K146" t="s">
        <v>14</v>
      </c>
      <c r="L146" t="s">
        <v>41</v>
      </c>
      <c r="M146" t="str">
        <f t="shared" si="8"/>
        <v>If answer of Field 134 is Yes</v>
      </c>
      <c r="N146" t="s">
        <v>14</v>
      </c>
      <c r="O146">
        <v>1</v>
      </c>
    </row>
    <row r="147" spans="1:15">
      <c r="A147">
        <v>1</v>
      </c>
      <c r="B147">
        <f t="shared" si="9"/>
        <v>146</v>
      </c>
      <c r="C147" t="s">
        <v>189</v>
      </c>
      <c r="D147" t="s">
        <v>203</v>
      </c>
      <c r="E147" t="s">
        <v>2</v>
      </c>
      <c r="F147" t="str">
        <f t="shared" si="10"/>
        <v>Is the person/agent in Australia?</v>
      </c>
      <c r="G147" t="s">
        <v>14</v>
      </c>
      <c r="H147" t="s">
        <v>16</v>
      </c>
      <c r="I147" t="s">
        <v>15</v>
      </c>
      <c r="J147" t="s">
        <v>14</v>
      </c>
      <c r="K147" t="s">
        <v>14</v>
      </c>
      <c r="L147" t="s">
        <v>41</v>
      </c>
      <c r="M147" t="str">
        <f t="shared" si="8"/>
        <v>If answer of Field 134 is Yes</v>
      </c>
      <c r="N147" t="s">
        <v>14</v>
      </c>
      <c r="O147">
        <v>1</v>
      </c>
    </row>
    <row r="148" spans="1:15">
      <c r="A148">
        <v>1</v>
      </c>
      <c r="B148">
        <f t="shared" si="9"/>
        <v>147</v>
      </c>
      <c r="C148" t="s">
        <v>189</v>
      </c>
      <c r="D148" t="s">
        <v>204</v>
      </c>
      <c r="E148" t="s">
        <v>2</v>
      </c>
      <c r="F148" t="str">
        <f t="shared" si="10"/>
        <v>Did you pay the person/agent and/or give a gift for this assistance?</v>
      </c>
      <c r="G148" t="s">
        <v>14</v>
      </c>
      <c r="H148" t="s">
        <v>16</v>
      </c>
      <c r="I148" t="s">
        <v>15</v>
      </c>
      <c r="J148" t="s">
        <v>14</v>
      </c>
      <c r="K148" t="s">
        <v>14</v>
      </c>
      <c r="L148" t="s">
        <v>41</v>
      </c>
      <c r="M148" t="str">
        <f>"If answer of Field " &amp; B147 &amp; " is Yes"</f>
        <v>If answer of Field 146 is Yes</v>
      </c>
      <c r="N148" t="s">
        <v>14</v>
      </c>
      <c r="O148">
        <v>1</v>
      </c>
    </row>
    <row r="149" spans="1:15">
      <c r="A149">
        <v>1</v>
      </c>
      <c r="B149" s="7">
        <f t="shared" si="9"/>
        <v>148</v>
      </c>
      <c r="C149" s="7" t="s">
        <v>207</v>
      </c>
      <c r="D149" s="7" t="s">
        <v>205</v>
      </c>
      <c r="E149" s="7" t="s">
        <v>2</v>
      </c>
      <c r="F149" s="7" t="str">
        <f t="shared" si="10"/>
        <v>All written communications about this application should be sent to:</v>
      </c>
      <c r="G149" s="7" t="s">
        <v>14</v>
      </c>
      <c r="H149" s="7" t="s">
        <v>15</v>
      </c>
      <c r="I149" s="7" t="s">
        <v>16</v>
      </c>
      <c r="J149" s="7" t="s">
        <v>14</v>
      </c>
      <c r="K149" s="7" t="s">
        <v>14</v>
      </c>
      <c r="L149" s="7" t="s">
        <v>206</v>
      </c>
      <c r="M149" s="7" t="s">
        <v>14</v>
      </c>
      <c r="N149" s="7" t="s">
        <v>14</v>
      </c>
      <c r="O149" s="7">
        <v>1</v>
      </c>
    </row>
    <row r="150" spans="1:15">
      <c r="A150">
        <v>1</v>
      </c>
      <c r="B150">
        <v>278</v>
      </c>
      <c r="C150" t="s">
        <v>409</v>
      </c>
      <c r="D150" t="s">
        <v>410</v>
      </c>
      <c r="E150" t="s">
        <v>4</v>
      </c>
      <c r="F150" t="s">
        <v>410</v>
      </c>
      <c r="G150" s="2"/>
      <c r="H150" t="s">
        <v>15</v>
      </c>
      <c r="I150" t="s">
        <v>16</v>
      </c>
      <c r="J150" t="s">
        <v>14</v>
      </c>
      <c r="K150" t="s">
        <v>14</v>
      </c>
      <c r="M150" t="s">
        <v>14</v>
      </c>
      <c r="N150" t="s">
        <v>14</v>
      </c>
      <c r="O150">
        <v>1</v>
      </c>
    </row>
    <row r="151" spans="1:15">
      <c r="A151">
        <v>1</v>
      </c>
      <c r="B151">
        <v>279</v>
      </c>
      <c r="C151" t="s">
        <v>409</v>
      </c>
      <c r="D151" t="s">
        <v>411</v>
      </c>
      <c r="E151" t="s">
        <v>4</v>
      </c>
      <c r="F151" t="s">
        <v>411</v>
      </c>
      <c r="G151" s="2"/>
      <c r="H151" t="s">
        <v>15</v>
      </c>
      <c r="I151" t="s">
        <v>16</v>
      </c>
      <c r="J151" t="s">
        <v>269</v>
      </c>
      <c r="K151" t="s">
        <v>14</v>
      </c>
      <c r="M151" t="s">
        <v>14</v>
      </c>
      <c r="N151" t="s">
        <v>14</v>
      </c>
      <c r="O151">
        <v>1</v>
      </c>
    </row>
    <row r="152" spans="1:15">
      <c r="A152">
        <v>1</v>
      </c>
      <c r="B152">
        <v>280</v>
      </c>
      <c r="C152" t="s">
        <v>409</v>
      </c>
      <c r="D152" t="s">
        <v>412</v>
      </c>
      <c r="E152" t="s">
        <v>4</v>
      </c>
      <c r="F152" t="s">
        <v>412</v>
      </c>
      <c r="G152" s="2"/>
      <c r="H152" t="s">
        <v>15</v>
      </c>
      <c r="I152" t="s">
        <v>16</v>
      </c>
      <c r="J152" t="s">
        <v>269</v>
      </c>
      <c r="K152" t="s">
        <v>14</v>
      </c>
      <c r="M152" t="s">
        <v>14</v>
      </c>
      <c r="N152" t="s">
        <v>14</v>
      </c>
      <c r="O152">
        <v>1</v>
      </c>
    </row>
    <row r="153" spans="1:15">
      <c r="A153">
        <v>1</v>
      </c>
      <c r="B153">
        <v>281</v>
      </c>
      <c r="C153" t="s">
        <v>409</v>
      </c>
      <c r="D153" t="s">
        <v>413</v>
      </c>
      <c r="E153" t="s">
        <v>4</v>
      </c>
      <c r="F153" t="s">
        <v>413</v>
      </c>
      <c r="G153" s="2"/>
      <c r="H153" t="s">
        <v>15</v>
      </c>
      <c r="I153" t="s">
        <v>16</v>
      </c>
      <c r="J153" t="s">
        <v>269</v>
      </c>
      <c r="K153" t="s">
        <v>14</v>
      </c>
      <c r="M153" t="s">
        <v>14</v>
      </c>
      <c r="N153" t="s">
        <v>14</v>
      </c>
      <c r="O153">
        <v>1</v>
      </c>
    </row>
    <row r="154" spans="1:15">
      <c r="A154">
        <v>1</v>
      </c>
      <c r="B154">
        <v>282</v>
      </c>
      <c r="C154" t="s">
        <v>409</v>
      </c>
      <c r="D154" t="s">
        <v>414</v>
      </c>
      <c r="E154" t="s">
        <v>4</v>
      </c>
      <c r="F154" t="s">
        <v>414</v>
      </c>
      <c r="G154" s="2"/>
      <c r="H154" t="s">
        <v>15</v>
      </c>
      <c r="I154" t="s">
        <v>16</v>
      </c>
      <c r="J154" t="s">
        <v>269</v>
      </c>
      <c r="K154" t="s">
        <v>14</v>
      </c>
      <c r="M154" t="s">
        <v>14</v>
      </c>
      <c r="N154" t="s">
        <v>14</v>
      </c>
      <c r="O154">
        <v>1</v>
      </c>
    </row>
    <row r="155" spans="1:15">
      <c r="A155">
        <v>1</v>
      </c>
      <c r="B155">
        <v>283</v>
      </c>
      <c r="C155" t="s">
        <v>409</v>
      </c>
      <c r="D155" t="s">
        <v>418</v>
      </c>
      <c r="E155" t="s">
        <v>4</v>
      </c>
      <c r="F155" t="s">
        <v>418</v>
      </c>
      <c r="G155" s="2"/>
      <c r="H155" t="s">
        <v>16</v>
      </c>
      <c r="I155" t="s">
        <v>15</v>
      </c>
      <c r="J155" t="s">
        <v>269</v>
      </c>
      <c r="K155" t="s">
        <v>14</v>
      </c>
      <c r="M155" t="s">
        <v>440</v>
      </c>
      <c r="N155" t="s">
        <v>14</v>
      </c>
      <c r="O155">
        <v>1</v>
      </c>
    </row>
    <row r="156" spans="1:15">
      <c r="A156">
        <v>1</v>
      </c>
      <c r="B156">
        <v>284</v>
      </c>
      <c r="C156" t="s">
        <v>409</v>
      </c>
      <c r="D156" t="s">
        <v>416</v>
      </c>
      <c r="E156" t="s">
        <v>4</v>
      </c>
      <c r="F156" t="s">
        <v>416</v>
      </c>
      <c r="G156" s="2"/>
      <c r="H156" t="s">
        <v>15</v>
      </c>
      <c r="I156" t="s">
        <v>16</v>
      </c>
      <c r="J156" t="s">
        <v>269</v>
      </c>
      <c r="K156" t="s">
        <v>14</v>
      </c>
      <c r="M156" t="s">
        <v>14</v>
      </c>
      <c r="N156" t="s">
        <v>14</v>
      </c>
      <c r="O156">
        <v>1</v>
      </c>
    </row>
    <row r="157" spans="1:15">
      <c r="A157">
        <v>1</v>
      </c>
      <c r="B157">
        <v>285</v>
      </c>
      <c r="C157" t="s">
        <v>409</v>
      </c>
      <c r="D157" t="s">
        <v>417</v>
      </c>
      <c r="E157" t="s">
        <v>4</v>
      </c>
      <c r="F157" t="s">
        <v>417</v>
      </c>
      <c r="G157" s="2"/>
      <c r="H157" t="s">
        <v>15</v>
      </c>
      <c r="I157" t="s">
        <v>16</v>
      </c>
      <c r="J157" t="s">
        <v>269</v>
      </c>
      <c r="K157" t="s">
        <v>14</v>
      </c>
      <c r="M157" t="s">
        <v>14</v>
      </c>
      <c r="N157" t="s">
        <v>14</v>
      </c>
      <c r="O157">
        <v>1</v>
      </c>
    </row>
    <row r="158" spans="1:15">
      <c r="A158">
        <v>1</v>
      </c>
      <c r="B158">
        <v>286</v>
      </c>
      <c r="C158" t="s">
        <v>409</v>
      </c>
      <c r="D158" t="s">
        <v>419</v>
      </c>
      <c r="E158" t="s">
        <v>4</v>
      </c>
      <c r="F158" t="s">
        <v>419</v>
      </c>
      <c r="G158" s="2"/>
      <c r="H158" t="s">
        <v>16</v>
      </c>
      <c r="I158" t="s">
        <v>15</v>
      </c>
      <c r="J158" t="s">
        <v>269</v>
      </c>
      <c r="K158" t="s">
        <v>14</v>
      </c>
      <c r="M158" t="s">
        <v>441</v>
      </c>
      <c r="N158" t="s">
        <v>14</v>
      </c>
      <c r="O158">
        <v>1</v>
      </c>
    </row>
    <row r="159" spans="1:15">
      <c r="A159">
        <v>1</v>
      </c>
      <c r="B159">
        <v>287</v>
      </c>
      <c r="C159" t="s">
        <v>409</v>
      </c>
      <c r="D159" t="s">
        <v>420</v>
      </c>
      <c r="E159" t="s">
        <v>4</v>
      </c>
      <c r="F159" t="s">
        <v>420</v>
      </c>
      <c r="G159" s="2"/>
      <c r="H159" t="s">
        <v>15</v>
      </c>
      <c r="I159" t="s">
        <v>16</v>
      </c>
      <c r="J159" t="s">
        <v>269</v>
      </c>
      <c r="K159" t="s">
        <v>14</v>
      </c>
      <c r="M159" t="s">
        <v>14</v>
      </c>
      <c r="N159" t="s">
        <v>14</v>
      </c>
      <c r="O159">
        <v>1</v>
      </c>
    </row>
    <row r="160" spans="1:15">
      <c r="A160">
        <v>1</v>
      </c>
      <c r="B160">
        <v>288</v>
      </c>
      <c r="C160" t="s">
        <v>409</v>
      </c>
      <c r="D160" t="s">
        <v>421</v>
      </c>
      <c r="E160" t="s">
        <v>4</v>
      </c>
      <c r="F160" t="s">
        <v>421</v>
      </c>
      <c r="G160" s="2"/>
      <c r="H160" t="s">
        <v>15</v>
      </c>
      <c r="I160" t="s">
        <v>16</v>
      </c>
      <c r="J160" t="s">
        <v>269</v>
      </c>
      <c r="K160" t="s">
        <v>14</v>
      </c>
      <c r="M160" t="s">
        <v>14</v>
      </c>
      <c r="N160" t="s">
        <v>14</v>
      </c>
      <c r="O160">
        <v>1</v>
      </c>
    </row>
    <row r="161" spans="1:16">
      <c r="A161">
        <v>1</v>
      </c>
      <c r="B161">
        <v>289</v>
      </c>
      <c r="C161" t="s">
        <v>409</v>
      </c>
      <c r="D161" t="s">
        <v>422</v>
      </c>
      <c r="E161" t="s">
        <v>4</v>
      </c>
      <c r="F161" t="s">
        <v>422</v>
      </c>
      <c r="G161" s="2"/>
      <c r="H161" t="s">
        <v>16</v>
      </c>
      <c r="I161" t="s">
        <v>15</v>
      </c>
      <c r="J161" t="s">
        <v>269</v>
      </c>
      <c r="K161" t="s">
        <v>14</v>
      </c>
      <c r="M161" t="s">
        <v>442</v>
      </c>
      <c r="N161" t="s">
        <v>14</v>
      </c>
      <c r="O161">
        <v>1</v>
      </c>
    </row>
    <row r="162" spans="1:16">
      <c r="A162">
        <v>1</v>
      </c>
      <c r="B162">
        <v>290</v>
      </c>
      <c r="C162" t="s">
        <v>409</v>
      </c>
      <c r="D162" t="s">
        <v>423</v>
      </c>
      <c r="E162" t="s">
        <v>4</v>
      </c>
      <c r="F162" t="s">
        <v>423</v>
      </c>
      <c r="G162" s="2"/>
      <c r="H162" t="s">
        <v>16</v>
      </c>
      <c r="I162" t="s">
        <v>15</v>
      </c>
      <c r="J162" t="s">
        <v>269</v>
      </c>
      <c r="K162" t="s">
        <v>14</v>
      </c>
      <c r="M162" t="s">
        <v>443</v>
      </c>
      <c r="N162" t="s">
        <v>14</v>
      </c>
      <c r="O162">
        <v>1</v>
      </c>
    </row>
    <row r="163" spans="1:16">
      <c r="A163">
        <v>1</v>
      </c>
      <c r="B163">
        <v>291</v>
      </c>
      <c r="C163" t="s">
        <v>409</v>
      </c>
      <c r="D163" t="s">
        <v>424</v>
      </c>
      <c r="E163" t="s">
        <v>2</v>
      </c>
      <c r="F163" t="s">
        <v>424</v>
      </c>
      <c r="G163" t="s">
        <v>14</v>
      </c>
      <c r="H163" t="s">
        <v>15</v>
      </c>
      <c r="I163" t="s">
        <v>16</v>
      </c>
      <c r="J163" t="s">
        <v>14</v>
      </c>
      <c r="K163" t="s">
        <v>14</v>
      </c>
      <c r="L163" t="s">
        <v>425</v>
      </c>
      <c r="M163" t="s">
        <v>14</v>
      </c>
      <c r="N163" t="s">
        <v>14</v>
      </c>
      <c r="O163">
        <v>1</v>
      </c>
    </row>
    <row r="164" spans="1:16">
      <c r="A164">
        <v>1</v>
      </c>
      <c r="B164">
        <v>292</v>
      </c>
      <c r="C164" t="s">
        <v>409</v>
      </c>
      <c r="D164" t="s">
        <v>426</v>
      </c>
      <c r="E164" t="s">
        <v>2</v>
      </c>
      <c r="F164" t="s">
        <v>426</v>
      </c>
      <c r="G164" t="s">
        <v>14</v>
      </c>
      <c r="H164" t="s">
        <v>16</v>
      </c>
      <c r="I164" t="s">
        <v>15</v>
      </c>
      <c r="J164" t="s">
        <v>14</v>
      </c>
      <c r="K164" t="s">
        <v>14</v>
      </c>
      <c r="L164" t="s">
        <v>427</v>
      </c>
      <c r="M164" t="s">
        <v>444</v>
      </c>
      <c r="N164" t="s">
        <v>14</v>
      </c>
      <c r="O164">
        <v>1</v>
      </c>
    </row>
    <row r="165" spans="1:16">
      <c r="A165">
        <v>1</v>
      </c>
      <c r="B165">
        <v>293</v>
      </c>
      <c r="C165" t="s">
        <v>409</v>
      </c>
      <c r="D165" t="s">
        <v>428</v>
      </c>
      <c r="E165" t="s">
        <v>4</v>
      </c>
      <c r="F165" t="s">
        <v>428</v>
      </c>
      <c r="G165" s="2"/>
      <c r="H165" t="s">
        <v>16</v>
      </c>
      <c r="I165" t="s">
        <v>15</v>
      </c>
      <c r="J165" t="s">
        <v>269</v>
      </c>
      <c r="K165" t="s">
        <v>14</v>
      </c>
      <c r="M165" t="s">
        <v>444</v>
      </c>
      <c r="N165" t="s">
        <v>14</v>
      </c>
      <c r="O165">
        <v>1</v>
      </c>
      <c r="P165" t="s">
        <v>445</v>
      </c>
    </row>
    <row r="166" spans="1:16">
      <c r="A166">
        <v>1</v>
      </c>
      <c r="B166">
        <v>294</v>
      </c>
      <c r="C166" t="s">
        <v>409</v>
      </c>
      <c r="D166" t="s">
        <v>429</v>
      </c>
      <c r="E166" t="s">
        <v>4</v>
      </c>
      <c r="F166" t="s">
        <v>429</v>
      </c>
      <c r="G166">
        <v>16</v>
      </c>
      <c r="H166" t="s">
        <v>16</v>
      </c>
      <c r="I166" t="s">
        <v>15</v>
      </c>
      <c r="J166" t="s">
        <v>269</v>
      </c>
      <c r="K166" t="s">
        <v>14</v>
      </c>
      <c r="M166" t="s">
        <v>444</v>
      </c>
      <c r="N166" t="s">
        <v>14</v>
      </c>
      <c r="O166">
        <v>1</v>
      </c>
    </row>
    <row r="167" spans="1:16">
      <c r="A167">
        <v>1</v>
      </c>
      <c r="B167">
        <v>295</v>
      </c>
      <c r="C167" t="s">
        <v>409</v>
      </c>
      <c r="D167" t="s">
        <v>430</v>
      </c>
      <c r="E167" t="s">
        <v>4</v>
      </c>
      <c r="F167" t="s">
        <v>430</v>
      </c>
      <c r="G167">
        <v>2</v>
      </c>
      <c r="H167" t="s">
        <v>16</v>
      </c>
      <c r="I167" t="s">
        <v>15</v>
      </c>
      <c r="J167" t="s">
        <v>431</v>
      </c>
      <c r="K167" t="s">
        <v>14</v>
      </c>
      <c r="M167" t="s">
        <v>444</v>
      </c>
      <c r="N167" t="s">
        <v>14</v>
      </c>
      <c r="O167">
        <v>1</v>
      </c>
    </row>
    <row r="168" spans="1:16">
      <c r="A168">
        <v>1</v>
      </c>
      <c r="B168">
        <v>296</v>
      </c>
      <c r="C168" t="s">
        <v>409</v>
      </c>
      <c r="D168" t="s">
        <v>432</v>
      </c>
      <c r="E168" t="s">
        <v>4</v>
      </c>
      <c r="F168" t="s">
        <v>432</v>
      </c>
      <c r="G168">
        <v>2</v>
      </c>
      <c r="H168" t="s">
        <v>16</v>
      </c>
      <c r="I168" t="s">
        <v>15</v>
      </c>
      <c r="J168" t="s">
        <v>433</v>
      </c>
      <c r="K168" t="s">
        <v>14</v>
      </c>
      <c r="M168" t="s">
        <v>444</v>
      </c>
      <c r="N168" t="s">
        <v>14</v>
      </c>
      <c r="O168">
        <v>1</v>
      </c>
    </row>
    <row r="169" spans="1:16">
      <c r="A169">
        <v>1</v>
      </c>
      <c r="B169">
        <v>297</v>
      </c>
      <c r="C169" t="s">
        <v>409</v>
      </c>
      <c r="D169" t="s">
        <v>434</v>
      </c>
      <c r="E169" t="s">
        <v>4</v>
      </c>
      <c r="F169" t="s">
        <v>434</v>
      </c>
      <c r="G169" s="2"/>
      <c r="H169" t="s">
        <v>16</v>
      </c>
      <c r="I169" t="s">
        <v>15</v>
      </c>
      <c r="J169" t="s">
        <v>14</v>
      </c>
      <c r="K169" t="s">
        <v>14</v>
      </c>
      <c r="M169" t="s">
        <v>444</v>
      </c>
      <c r="N169" t="s">
        <v>14</v>
      </c>
      <c r="O169">
        <v>1</v>
      </c>
    </row>
    <row r="170" spans="1:16">
      <c r="A170">
        <v>1</v>
      </c>
      <c r="B170">
        <v>298</v>
      </c>
      <c r="C170" t="s">
        <v>409</v>
      </c>
      <c r="D170" t="s">
        <v>435</v>
      </c>
      <c r="E170" t="s">
        <v>4</v>
      </c>
      <c r="F170" t="s">
        <v>435</v>
      </c>
      <c r="G170" s="2"/>
      <c r="H170" t="s">
        <v>16</v>
      </c>
      <c r="I170" t="s">
        <v>15</v>
      </c>
      <c r="J170" t="s">
        <v>269</v>
      </c>
      <c r="K170" t="s">
        <v>14</v>
      </c>
      <c r="M170" t="s">
        <v>444</v>
      </c>
      <c r="N170" t="s">
        <v>14</v>
      </c>
      <c r="O170">
        <v>1</v>
      </c>
    </row>
    <row r="171" spans="1:16">
      <c r="A171">
        <v>1</v>
      </c>
      <c r="B171">
        <v>299</v>
      </c>
      <c r="C171" t="s">
        <v>409</v>
      </c>
      <c r="D171" t="s">
        <v>436</v>
      </c>
      <c r="E171" t="s">
        <v>4</v>
      </c>
      <c r="F171" t="s">
        <v>436</v>
      </c>
      <c r="G171" s="2"/>
      <c r="H171" t="s">
        <v>16</v>
      </c>
      <c r="I171" t="s">
        <v>15</v>
      </c>
      <c r="J171" t="s">
        <v>269</v>
      </c>
      <c r="K171" t="s">
        <v>14</v>
      </c>
      <c r="M171" t="s">
        <v>444</v>
      </c>
      <c r="N171" t="s">
        <v>14</v>
      </c>
      <c r="O171">
        <v>1</v>
      </c>
    </row>
    <row r="172" spans="1:16">
      <c r="A172">
        <v>1</v>
      </c>
      <c r="B172">
        <v>300</v>
      </c>
      <c r="C172" t="s">
        <v>409</v>
      </c>
      <c r="D172" t="s">
        <v>437</v>
      </c>
      <c r="E172" t="s">
        <v>4</v>
      </c>
      <c r="F172" t="s">
        <v>437</v>
      </c>
      <c r="G172" s="2"/>
      <c r="H172" t="s">
        <v>16</v>
      </c>
      <c r="I172" t="s">
        <v>15</v>
      </c>
      <c r="J172" t="s">
        <v>269</v>
      </c>
      <c r="K172" t="s">
        <v>14</v>
      </c>
      <c r="M172" t="s">
        <v>444</v>
      </c>
      <c r="N172" t="s">
        <v>14</v>
      </c>
      <c r="O172">
        <v>1</v>
      </c>
    </row>
    <row r="173" spans="1:16">
      <c r="A173">
        <v>1</v>
      </c>
      <c r="B173">
        <v>301</v>
      </c>
      <c r="C173" t="s">
        <v>409</v>
      </c>
      <c r="D173" t="s">
        <v>438</v>
      </c>
      <c r="E173" t="s">
        <v>4</v>
      </c>
      <c r="F173" t="s">
        <v>438</v>
      </c>
      <c r="G173" s="2"/>
      <c r="H173" t="s">
        <v>16</v>
      </c>
      <c r="I173" t="s">
        <v>15</v>
      </c>
      <c r="J173" t="s">
        <v>14</v>
      </c>
      <c r="K173" t="s">
        <v>14</v>
      </c>
      <c r="M173" t="s">
        <v>444</v>
      </c>
      <c r="N173" t="s">
        <v>14</v>
      </c>
      <c r="O173">
        <v>1</v>
      </c>
    </row>
    <row r="174" spans="1:16">
      <c r="A174">
        <v>1</v>
      </c>
      <c r="B174">
        <v>302</v>
      </c>
      <c r="C174" t="s">
        <v>409</v>
      </c>
      <c r="D174" t="s">
        <v>439</v>
      </c>
      <c r="E174" t="s">
        <v>4</v>
      </c>
      <c r="F174" t="s">
        <v>439</v>
      </c>
      <c r="G174" s="2"/>
      <c r="H174" t="s">
        <v>16</v>
      </c>
      <c r="I174" t="s">
        <v>15</v>
      </c>
      <c r="J174" t="s">
        <v>14</v>
      </c>
      <c r="K174" t="s">
        <v>14</v>
      </c>
      <c r="M174" t="s">
        <v>444</v>
      </c>
      <c r="N174" t="s">
        <v>14</v>
      </c>
      <c r="O174">
        <v>1</v>
      </c>
    </row>
    <row r="176" spans="1:16">
      <c r="A176" s="1" t="s">
        <v>446</v>
      </c>
    </row>
    <row r="177" spans="1:6">
      <c r="C177" s="1" t="s">
        <v>447</v>
      </c>
      <c r="D177" s="1" t="s">
        <v>448</v>
      </c>
      <c r="E177" s="1" t="s">
        <v>449</v>
      </c>
    </row>
    <row r="178" spans="1:6">
      <c r="C178" t="s">
        <v>450</v>
      </c>
      <c r="D178" t="s">
        <v>451</v>
      </c>
      <c r="E178" t="s">
        <v>451</v>
      </c>
    </row>
    <row r="180" spans="1:6">
      <c r="A180" s="1" t="s">
        <v>452</v>
      </c>
    </row>
    <row r="181" spans="1:6">
      <c r="B181" s="1" t="s">
        <v>453</v>
      </c>
      <c r="C181" s="1" t="s">
        <v>455</v>
      </c>
      <c r="D181" s="1" t="s">
        <v>454</v>
      </c>
    </row>
    <row r="182" spans="1:6">
      <c r="B182">
        <v>1</v>
      </c>
      <c r="C182" t="s">
        <v>456</v>
      </c>
      <c r="D182" t="s">
        <v>457</v>
      </c>
    </row>
    <row r="183" spans="1:6">
      <c r="B183">
        <f>B182+1</f>
        <v>2</v>
      </c>
      <c r="C183" t="s">
        <v>456</v>
      </c>
      <c r="D183" t="s">
        <v>458</v>
      </c>
    </row>
    <row r="184" spans="1:6">
      <c r="B184">
        <f>B183+1</f>
        <v>3</v>
      </c>
      <c r="C184" t="s">
        <v>464</v>
      </c>
      <c r="D184" t="s">
        <v>459</v>
      </c>
    </row>
    <row r="185" spans="1:6">
      <c r="B185">
        <f>B184+1</f>
        <v>4</v>
      </c>
      <c r="C185" t="s">
        <v>464</v>
      </c>
      <c r="D185" t="s">
        <v>460</v>
      </c>
    </row>
    <row r="186" spans="1:6">
      <c r="B186">
        <f>B185+1</f>
        <v>5</v>
      </c>
      <c r="C186" t="s">
        <v>464</v>
      </c>
      <c r="D186" t="s">
        <v>461</v>
      </c>
    </row>
    <row r="187" spans="1:6" ht="120">
      <c r="B187">
        <f>B186+1</f>
        <v>6</v>
      </c>
      <c r="C187" t="s">
        <v>464</v>
      </c>
      <c r="D187" s="13" t="s">
        <v>462</v>
      </c>
    </row>
    <row r="188" spans="1:6">
      <c r="B188">
        <f>B187+1</f>
        <v>7</v>
      </c>
      <c r="C188" t="s">
        <v>456</v>
      </c>
      <c r="D188" s="3" t="s">
        <v>463</v>
      </c>
    </row>
    <row r="189" spans="1:6">
      <c r="B189">
        <f t="shared" ref="B189:B195" si="11">B188+1</f>
        <v>8</v>
      </c>
      <c r="C189" t="s">
        <v>464</v>
      </c>
      <c r="D189" s="3" t="s">
        <v>465</v>
      </c>
    </row>
    <row r="190" spans="1:6">
      <c r="B190">
        <f t="shared" si="11"/>
        <v>9</v>
      </c>
      <c r="C190" t="s">
        <v>467</v>
      </c>
      <c r="D190" s="3" t="s">
        <v>466</v>
      </c>
      <c r="F190" t="s">
        <v>471</v>
      </c>
    </row>
    <row r="191" spans="1:6">
      <c r="B191">
        <f t="shared" si="11"/>
        <v>10</v>
      </c>
      <c r="C191" t="s">
        <v>467</v>
      </c>
      <c r="D191" s="3" t="s">
        <v>468</v>
      </c>
    </row>
    <row r="192" spans="1:6">
      <c r="B192">
        <f t="shared" si="11"/>
        <v>11</v>
      </c>
      <c r="C192" t="s">
        <v>464</v>
      </c>
      <c r="D192" s="3" t="s">
        <v>469</v>
      </c>
    </row>
    <row r="193" spans="1:4">
      <c r="B193">
        <f t="shared" si="11"/>
        <v>12</v>
      </c>
      <c r="C193" t="s">
        <v>464</v>
      </c>
      <c r="D193" s="3" t="s">
        <v>470</v>
      </c>
    </row>
    <row r="194" spans="1:4">
      <c r="B194">
        <f t="shared" si="11"/>
        <v>13</v>
      </c>
      <c r="C194" t="s">
        <v>464</v>
      </c>
      <c r="D194" s="3" t="s">
        <v>472</v>
      </c>
    </row>
    <row r="195" spans="1:4">
      <c r="B195">
        <f t="shared" si="11"/>
        <v>14</v>
      </c>
      <c r="C195" t="s">
        <v>464</v>
      </c>
      <c r="D195" s="3" t="s">
        <v>473</v>
      </c>
    </row>
    <row r="197" spans="1:4">
      <c r="A197" s="1" t="s">
        <v>474</v>
      </c>
      <c r="B197">
        <v>1419</v>
      </c>
    </row>
  </sheetData>
  <dataValidations count="1">
    <dataValidation type="list" allowBlank="1" showInputMessage="1" showErrorMessage="1" sqref="E2:E149">
      <formula1>Control_Type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"/>
  <sheetViews>
    <sheetView tabSelected="1" zoomScale="80" zoomScaleNormal="80" workbookViewId="0">
      <selection activeCell="A6" sqref="A6"/>
    </sheetView>
  </sheetViews>
  <sheetFormatPr defaultRowHeight="15"/>
  <cols>
    <col min="3" max="3" width="42.28515625" bestFit="1" customWidth="1"/>
    <col min="4" max="4" width="55.5703125" bestFit="1" customWidth="1"/>
    <col min="5" max="5" width="27.42578125" customWidth="1"/>
    <col min="6" max="6" width="53.5703125" bestFit="1" customWidth="1"/>
    <col min="8" max="8" width="14.140625" bestFit="1" customWidth="1"/>
    <col min="9" max="9" width="24.140625" bestFit="1" customWidth="1"/>
    <col min="10" max="10" width="15.28515625" bestFit="1" customWidth="1"/>
    <col min="11" max="11" width="13" bestFit="1" customWidth="1"/>
    <col min="12" max="12" width="14.7109375" customWidth="1"/>
    <col min="13" max="13" width="44.85546875" bestFit="1" customWidth="1"/>
    <col min="14" max="14" width="29.5703125" bestFit="1" customWidth="1"/>
  </cols>
  <sheetData>
    <row r="1" spans="1:15">
      <c r="A1" s="1" t="s">
        <v>59</v>
      </c>
      <c r="B1" s="1" t="s">
        <v>11</v>
      </c>
      <c r="C1" s="1" t="s">
        <v>29</v>
      </c>
      <c r="D1" s="1" t="s">
        <v>12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13</v>
      </c>
      <c r="J1" s="1" t="s">
        <v>9</v>
      </c>
      <c r="K1" s="1" t="s">
        <v>10</v>
      </c>
      <c r="L1" s="1" t="s">
        <v>38</v>
      </c>
      <c r="M1" s="1" t="s">
        <v>49</v>
      </c>
      <c r="N1" s="1" t="s">
        <v>20</v>
      </c>
      <c r="O1" s="1" t="s">
        <v>59</v>
      </c>
    </row>
    <row r="2" spans="1:15">
      <c r="A2">
        <v>3</v>
      </c>
      <c r="B2">
        <v>10</v>
      </c>
      <c r="C2" t="s">
        <v>48</v>
      </c>
      <c r="D2" t="s">
        <v>26</v>
      </c>
      <c r="E2" t="s">
        <v>4</v>
      </c>
      <c r="F2" t="s">
        <v>26</v>
      </c>
      <c r="H2" t="s">
        <v>15</v>
      </c>
      <c r="I2" t="s">
        <v>16</v>
      </c>
      <c r="J2" t="s">
        <v>14</v>
      </c>
      <c r="K2" t="s">
        <v>14</v>
      </c>
      <c r="M2" t="s">
        <v>14</v>
      </c>
      <c r="O2" t="s">
        <v>476</v>
      </c>
    </row>
    <row r="3" spans="1:15">
      <c r="A3">
        <v>3</v>
      </c>
      <c r="B3">
        <v>11</v>
      </c>
      <c r="C3" t="s">
        <v>48</v>
      </c>
      <c r="D3" t="s">
        <v>27</v>
      </c>
      <c r="E3" t="s">
        <v>4</v>
      </c>
      <c r="F3" t="s">
        <v>27</v>
      </c>
      <c r="H3" t="s">
        <v>15</v>
      </c>
      <c r="I3" t="s">
        <v>16</v>
      </c>
      <c r="J3" t="s">
        <v>14</v>
      </c>
      <c r="K3" t="s">
        <v>14</v>
      </c>
      <c r="M3" t="s">
        <v>14</v>
      </c>
      <c r="O3" t="s">
        <v>476</v>
      </c>
    </row>
    <row r="4" spans="1:15">
      <c r="A4">
        <v>3</v>
      </c>
      <c r="B4">
        <v>303</v>
      </c>
      <c r="C4" t="s">
        <v>477</v>
      </c>
      <c r="D4" t="s">
        <v>478</v>
      </c>
      <c r="E4" t="s">
        <v>2</v>
      </c>
      <c r="F4" t="s">
        <v>478</v>
      </c>
      <c r="G4" t="s">
        <v>14</v>
      </c>
      <c r="H4" t="s">
        <v>15</v>
      </c>
      <c r="I4" t="s">
        <v>16</v>
      </c>
      <c r="J4" t="s">
        <v>14</v>
      </c>
      <c r="K4" t="s">
        <v>14</v>
      </c>
      <c r="L4" t="s">
        <v>479</v>
      </c>
      <c r="M4" t="s">
        <v>14</v>
      </c>
      <c r="N4" t="s">
        <v>14</v>
      </c>
      <c r="O4">
        <v>3</v>
      </c>
    </row>
    <row r="5" spans="1:15">
      <c r="A5">
        <v>3</v>
      </c>
      <c r="B5">
        <v>304</v>
      </c>
      <c r="C5" t="s">
        <v>477</v>
      </c>
      <c r="D5" t="s">
        <v>480</v>
      </c>
      <c r="E5" t="s">
        <v>4</v>
      </c>
      <c r="F5" t="s">
        <v>480</v>
      </c>
      <c r="H5" t="s">
        <v>16</v>
      </c>
      <c r="I5" t="s">
        <v>15</v>
      </c>
      <c r="J5" t="s">
        <v>14</v>
      </c>
      <c r="K5" t="s">
        <v>14</v>
      </c>
      <c r="M5" t="s">
        <v>481</v>
      </c>
      <c r="N5" t="s">
        <v>14</v>
      </c>
      <c r="O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Lookups</vt:lpstr>
      <vt:lpstr>Master Data Form-ToBeReformed</vt:lpstr>
      <vt:lpstr>Fields Superset</vt:lpstr>
      <vt:lpstr>Canada_Fields</vt:lpstr>
      <vt:lpstr>Australia_Fields</vt:lpstr>
      <vt:lpstr>NewZealand_Fields</vt:lpstr>
      <vt:lpstr>Control_Type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vostro</dc:creator>
  <cp:lastModifiedBy>vostro</cp:lastModifiedBy>
  <dcterms:created xsi:type="dcterms:W3CDTF">2016-07-27T06:03:14Z</dcterms:created>
  <dcterms:modified xsi:type="dcterms:W3CDTF">2016-08-02T10:03:04Z</dcterms:modified>
</cp:coreProperties>
</file>