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ura\OneDrive\Desktop\"/>
    </mc:Choice>
  </mc:AlternateContent>
  <xr:revisionPtr revIDLastSave="0" documentId="8_{F0D85946-F23C-487B-BD01-C90FDE250B7E}" xr6:coauthVersionLast="47" xr6:coauthVersionMax="47" xr10:uidLastSave="{00000000-0000-0000-0000-000000000000}"/>
  <bookViews>
    <workbookView xWindow="-108" yWindow="-108" windowWidth="23256" windowHeight="12456" firstSheet="1" activeTab="4" xr2:uid="{F9AD5D48-DE5D-4EB8-9ADF-83E366EA1758}"/>
  </bookViews>
  <sheets>
    <sheet name="Que_1" sheetId="1" r:id="rId1"/>
    <sheet name="Que_2" sheetId="2" r:id="rId2"/>
    <sheet name="Que_3" sheetId="3" r:id="rId3"/>
    <sheet name="Que_4" sheetId="4" r:id="rId4"/>
    <sheet name="Que_5" sheetId="5" r:id="rId5"/>
    <sheet name="Que_7" sheetId="7" r:id="rId6"/>
    <sheet name="Que_6" sheetId="6" r:id="rId7"/>
    <sheet name="Que_8" sheetId="8" r:id="rId8"/>
    <sheet name="Que_9" sheetId="11" r:id="rId9"/>
    <sheet name="Que_10" sheetId="14" r:id="rId10"/>
    <sheet name="Que_11" sheetId="15" r:id="rId11"/>
    <sheet name="Que_12" sheetId="18" r:id="rId12"/>
    <sheet name="Que_13" sheetId="21" r:id="rId13"/>
    <sheet name="Que_14" sheetId="24" r:id="rId14"/>
  </sheets>
  <definedNames>
    <definedName name="_xlnm._FilterDatabase" localSheetId="8" hidden="1">Que_9!$F$12:$G$58</definedName>
    <definedName name="_xlchart.v1.0" hidden="1">Que_10!$B$10:$B$16</definedName>
    <definedName name="_xlchart.v1.1" hidden="1">Que_10!$C$10:$C$16</definedName>
    <definedName name="_xlchart.v1.2" hidden="1">Que_10!$C$9</definedName>
    <definedName name="_xlchart.v1.3" hidden="1">Que_11!$B$10</definedName>
    <definedName name="_xlchart.v1.4" hidden="1">Que_11!$B$11:$B$110</definedName>
    <definedName name="_xlchart.v1.5" hidden="1">Que_12!$B$9:$B$58</definedName>
    <definedName name="_xlchart.v1.6" hidden="1">Que_13!$B$12:$B$111</definedName>
    <definedName name="ExternalData_1" localSheetId="12" hidden="1">Que_13!$B$12:$B$111</definedName>
    <definedName name="ExternalData_1" localSheetId="7" hidden="1">Que_8!$B$13:$B$112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24" l="1"/>
  <c r="F29" i="24"/>
  <c r="D29" i="24"/>
  <c r="E27" i="24"/>
  <c r="F27" i="24"/>
  <c r="D27" i="24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39" i="21"/>
  <c r="G13" i="21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36" i="18"/>
  <c r="H30" i="18"/>
  <c r="G36" i="15"/>
  <c r="G37" i="15"/>
  <c r="G38" i="15"/>
  <c r="G39" i="15"/>
  <c r="G35" i="15"/>
  <c r="H29" i="15"/>
  <c r="H25" i="14"/>
  <c r="K73" i="11"/>
  <c r="K74" i="11" s="1"/>
  <c r="K72" i="11"/>
  <c r="J67" i="11"/>
  <c r="J63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14" i="11"/>
  <c r="G15" i="11"/>
  <c r="G16" i="11"/>
  <c r="G17" i="11"/>
  <c r="G18" i="11"/>
  <c r="G19" i="11"/>
  <c r="G20" i="11"/>
  <c r="G21" i="11"/>
  <c r="G22" i="11"/>
  <c r="G23" i="11"/>
  <c r="G24" i="11"/>
  <c r="G13" i="11"/>
  <c r="F44" i="8"/>
  <c r="F40" i="8"/>
  <c r="F36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14" i="8"/>
  <c r="D34" i="7"/>
  <c r="E34" i="7"/>
  <c r="F34" i="7"/>
  <c r="G34" i="7"/>
  <c r="C34" i="7"/>
  <c r="D32" i="7"/>
  <c r="E32" i="7"/>
  <c r="F32" i="7"/>
  <c r="G32" i="7"/>
  <c r="C32" i="7"/>
  <c r="D30" i="7"/>
  <c r="E30" i="7"/>
  <c r="F30" i="7"/>
  <c r="G30" i="7"/>
  <c r="C30" i="7"/>
  <c r="J19" i="6"/>
  <c r="J20" i="6"/>
  <c r="J21" i="6"/>
  <c r="J22" i="6"/>
  <c r="J23" i="6"/>
  <c r="J24" i="6"/>
  <c r="J25" i="6"/>
  <c r="J31" i="6"/>
  <c r="J32" i="6"/>
  <c r="J33" i="6"/>
  <c r="J34" i="6"/>
  <c r="J35" i="6"/>
  <c r="J36" i="6"/>
  <c r="J37" i="6"/>
  <c r="J43" i="6"/>
  <c r="J44" i="6"/>
  <c r="J45" i="6"/>
  <c r="J46" i="6"/>
  <c r="J47" i="6"/>
  <c r="J48" i="6"/>
  <c r="J49" i="6"/>
  <c r="J55" i="6"/>
  <c r="J56" i="6"/>
  <c r="J57" i="6"/>
  <c r="J58" i="6"/>
  <c r="J59" i="6"/>
  <c r="J60" i="6"/>
  <c r="J61" i="6"/>
  <c r="J67" i="6"/>
  <c r="J68" i="6"/>
  <c r="J69" i="6"/>
  <c r="J70" i="6"/>
  <c r="J71" i="6"/>
  <c r="J72" i="6"/>
  <c r="J73" i="6"/>
  <c r="J79" i="6"/>
  <c r="J80" i="6"/>
  <c r="J81" i="6"/>
  <c r="J82" i="6"/>
  <c r="J83" i="6"/>
  <c r="J84" i="6"/>
  <c r="J85" i="6"/>
  <c r="J91" i="6"/>
  <c r="J92" i="6"/>
  <c r="J93" i="6"/>
  <c r="J94" i="6"/>
  <c r="J95" i="6"/>
  <c r="J96" i="6"/>
  <c r="J97" i="6"/>
  <c r="J103" i="6"/>
  <c r="J104" i="6"/>
  <c r="J105" i="6"/>
  <c r="J106" i="6"/>
  <c r="J107" i="6"/>
  <c r="J108" i="6"/>
  <c r="J109" i="6"/>
  <c r="J115" i="6"/>
  <c r="J116" i="6"/>
  <c r="J117" i="6"/>
  <c r="J18" i="6"/>
  <c r="I19" i="6"/>
  <c r="I20" i="6"/>
  <c r="I21" i="6"/>
  <c r="I22" i="6"/>
  <c r="I23" i="6"/>
  <c r="I24" i="6"/>
  <c r="I25" i="6"/>
  <c r="I26" i="6"/>
  <c r="J26" i="6" s="1"/>
  <c r="I27" i="6"/>
  <c r="J27" i="6" s="1"/>
  <c r="I28" i="6"/>
  <c r="J28" i="6" s="1"/>
  <c r="I29" i="6"/>
  <c r="J29" i="6" s="1"/>
  <c r="I30" i="6"/>
  <c r="J30" i="6" s="1"/>
  <c r="I31" i="6"/>
  <c r="I32" i="6"/>
  <c r="I33" i="6"/>
  <c r="I34" i="6"/>
  <c r="I35" i="6"/>
  <c r="I36" i="6"/>
  <c r="I37" i="6"/>
  <c r="I38" i="6"/>
  <c r="J38" i="6" s="1"/>
  <c r="I39" i="6"/>
  <c r="J39" i="6" s="1"/>
  <c r="I40" i="6"/>
  <c r="J40" i="6" s="1"/>
  <c r="I41" i="6"/>
  <c r="J41" i="6" s="1"/>
  <c r="I42" i="6"/>
  <c r="J42" i="6" s="1"/>
  <c r="I43" i="6"/>
  <c r="I44" i="6"/>
  <c r="I45" i="6"/>
  <c r="I46" i="6"/>
  <c r="I47" i="6"/>
  <c r="I48" i="6"/>
  <c r="I49" i="6"/>
  <c r="I50" i="6"/>
  <c r="J50" i="6" s="1"/>
  <c r="I51" i="6"/>
  <c r="J51" i="6" s="1"/>
  <c r="I52" i="6"/>
  <c r="J52" i="6" s="1"/>
  <c r="I53" i="6"/>
  <c r="J53" i="6" s="1"/>
  <c r="I54" i="6"/>
  <c r="J54" i="6" s="1"/>
  <c r="I55" i="6"/>
  <c r="I56" i="6"/>
  <c r="I57" i="6"/>
  <c r="I58" i="6"/>
  <c r="I59" i="6"/>
  <c r="I60" i="6"/>
  <c r="I61" i="6"/>
  <c r="I62" i="6"/>
  <c r="J62" i="6" s="1"/>
  <c r="I63" i="6"/>
  <c r="J63" i="6" s="1"/>
  <c r="I64" i="6"/>
  <c r="J64" i="6" s="1"/>
  <c r="I65" i="6"/>
  <c r="J65" i="6" s="1"/>
  <c r="I66" i="6"/>
  <c r="J66" i="6" s="1"/>
  <c r="I67" i="6"/>
  <c r="I68" i="6"/>
  <c r="I69" i="6"/>
  <c r="I70" i="6"/>
  <c r="I71" i="6"/>
  <c r="I72" i="6"/>
  <c r="I73" i="6"/>
  <c r="I74" i="6"/>
  <c r="J74" i="6" s="1"/>
  <c r="I75" i="6"/>
  <c r="J75" i="6" s="1"/>
  <c r="I76" i="6"/>
  <c r="J76" i="6" s="1"/>
  <c r="I77" i="6"/>
  <c r="J77" i="6" s="1"/>
  <c r="I78" i="6"/>
  <c r="J78" i="6" s="1"/>
  <c r="I79" i="6"/>
  <c r="I80" i="6"/>
  <c r="I81" i="6"/>
  <c r="I82" i="6"/>
  <c r="I83" i="6"/>
  <c r="I84" i="6"/>
  <c r="I85" i="6"/>
  <c r="I86" i="6"/>
  <c r="J86" i="6" s="1"/>
  <c r="I87" i="6"/>
  <c r="J87" i="6" s="1"/>
  <c r="I88" i="6"/>
  <c r="J88" i="6" s="1"/>
  <c r="I89" i="6"/>
  <c r="J89" i="6" s="1"/>
  <c r="I90" i="6"/>
  <c r="J90" i="6" s="1"/>
  <c r="I91" i="6"/>
  <c r="I92" i="6"/>
  <c r="I93" i="6"/>
  <c r="I94" i="6"/>
  <c r="I95" i="6"/>
  <c r="I96" i="6"/>
  <c r="I97" i="6"/>
  <c r="I98" i="6"/>
  <c r="J98" i="6" s="1"/>
  <c r="I99" i="6"/>
  <c r="J99" i="6" s="1"/>
  <c r="I100" i="6"/>
  <c r="J100" i="6" s="1"/>
  <c r="I101" i="6"/>
  <c r="J101" i="6" s="1"/>
  <c r="I102" i="6"/>
  <c r="J102" i="6" s="1"/>
  <c r="I103" i="6"/>
  <c r="I104" i="6"/>
  <c r="I105" i="6"/>
  <c r="I106" i="6"/>
  <c r="I107" i="6"/>
  <c r="I108" i="6"/>
  <c r="I109" i="6"/>
  <c r="I110" i="6"/>
  <c r="J110" i="6" s="1"/>
  <c r="I111" i="6"/>
  <c r="J111" i="6" s="1"/>
  <c r="I112" i="6"/>
  <c r="J112" i="6" s="1"/>
  <c r="I113" i="6"/>
  <c r="J113" i="6" s="1"/>
  <c r="I114" i="6"/>
  <c r="J114" i="6" s="1"/>
  <c r="I115" i="6"/>
  <c r="I116" i="6"/>
  <c r="I117" i="6"/>
  <c r="I18" i="6"/>
  <c r="E120" i="6"/>
  <c r="G120" i="6" s="1"/>
  <c r="C120" i="6"/>
  <c r="M12" i="6"/>
  <c r="M9" i="6"/>
  <c r="H23" i="5"/>
  <c r="H26" i="5"/>
  <c r="H37" i="5"/>
  <c r="H38" i="5"/>
  <c r="H48" i="5"/>
  <c r="H49" i="5"/>
  <c r="H50" i="5"/>
  <c r="H61" i="5"/>
  <c r="H62" i="5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G24" i="5"/>
  <c r="H24" i="5" s="1"/>
  <c r="G25" i="5"/>
  <c r="H25" i="5" s="1"/>
  <c r="G26" i="5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G38" i="5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G49" i="5"/>
  <c r="G50" i="5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G62" i="5"/>
  <c r="G15" i="5"/>
  <c r="H15" i="5" s="1"/>
  <c r="D65" i="5"/>
  <c r="E65" i="5" s="1"/>
  <c r="B65" i="5"/>
  <c r="K10" i="5"/>
  <c r="H24" i="4"/>
  <c r="F9" i="4"/>
  <c r="I15" i="3"/>
  <c r="I18" i="3"/>
  <c r="I19" i="3"/>
  <c r="I27" i="3"/>
  <c r="I30" i="3"/>
  <c r="I31" i="3"/>
  <c r="I39" i="3"/>
  <c r="I42" i="3"/>
  <c r="I43" i="3"/>
  <c r="I51" i="3"/>
  <c r="I54" i="3"/>
  <c r="I55" i="3"/>
  <c r="H14" i="3"/>
  <c r="I14" i="3" s="1"/>
  <c r="H15" i="3"/>
  <c r="H17" i="3"/>
  <c r="I17" i="3" s="1"/>
  <c r="H18" i="3"/>
  <c r="H19" i="3"/>
  <c r="H21" i="3"/>
  <c r="I21" i="3" s="1"/>
  <c r="H26" i="3"/>
  <c r="I26" i="3" s="1"/>
  <c r="H27" i="3"/>
  <c r="H29" i="3"/>
  <c r="I29" i="3" s="1"/>
  <c r="H30" i="3"/>
  <c r="H31" i="3"/>
  <c r="H33" i="3"/>
  <c r="I33" i="3" s="1"/>
  <c r="H38" i="3"/>
  <c r="I38" i="3" s="1"/>
  <c r="H39" i="3"/>
  <c r="H41" i="3"/>
  <c r="I41" i="3" s="1"/>
  <c r="H42" i="3"/>
  <c r="H43" i="3"/>
  <c r="H45" i="3"/>
  <c r="I45" i="3" s="1"/>
  <c r="H50" i="3"/>
  <c r="I50" i="3" s="1"/>
  <c r="H51" i="3"/>
  <c r="H53" i="3"/>
  <c r="I53" i="3" s="1"/>
  <c r="H54" i="3"/>
  <c r="H55" i="3"/>
  <c r="H57" i="3"/>
  <c r="I57" i="3" s="1"/>
  <c r="H13" i="3"/>
  <c r="I13" i="3" s="1"/>
  <c r="F14" i="3"/>
  <c r="F15" i="3"/>
  <c r="F16" i="3"/>
  <c r="H16" i="3" s="1"/>
  <c r="I16" i="3" s="1"/>
  <c r="F17" i="3"/>
  <c r="F18" i="3"/>
  <c r="F19" i="3"/>
  <c r="F20" i="3"/>
  <c r="H20" i="3" s="1"/>
  <c r="I20" i="3" s="1"/>
  <c r="F21" i="3"/>
  <c r="F22" i="3"/>
  <c r="H22" i="3" s="1"/>
  <c r="I22" i="3" s="1"/>
  <c r="F23" i="3"/>
  <c r="H23" i="3" s="1"/>
  <c r="I23" i="3" s="1"/>
  <c r="F24" i="3"/>
  <c r="H24" i="3" s="1"/>
  <c r="I24" i="3" s="1"/>
  <c r="F25" i="3"/>
  <c r="H25" i="3" s="1"/>
  <c r="I25" i="3" s="1"/>
  <c r="F26" i="3"/>
  <c r="F27" i="3"/>
  <c r="F28" i="3"/>
  <c r="H28" i="3" s="1"/>
  <c r="I28" i="3" s="1"/>
  <c r="F29" i="3"/>
  <c r="F30" i="3"/>
  <c r="F31" i="3"/>
  <c r="F32" i="3"/>
  <c r="H32" i="3" s="1"/>
  <c r="I32" i="3" s="1"/>
  <c r="F33" i="3"/>
  <c r="F34" i="3"/>
  <c r="H34" i="3" s="1"/>
  <c r="I34" i="3" s="1"/>
  <c r="F35" i="3"/>
  <c r="H35" i="3" s="1"/>
  <c r="I35" i="3" s="1"/>
  <c r="F36" i="3"/>
  <c r="H36" i="3" s="1"/>
  <c r="I36" i="3" s="1"/>
  <c r="F37" i="3"/>
  <c r="H37" i="3" s="1"/>
  <c r="I37" i="3" s="1"/>
  <c r="F38" i="3"/>
  <c r="F39" i="3"/>
  <c r="F40" i="3"/>
  <c r="H40" i="3" s="1"/>
  <c r="I40" i="3" s="1"/>
  <c r="F41" i="3"/>
  <c r="F42" i="3"/>
  <c r="F43" i="3"/>
  <c r="F44" i="3"/>
  <c r="H44" i="3" s="1"/>
  <c r="I44" i="3" s="1"/>
  <c r="F45" i="3"/>
  <c r="F46" i="3"/>
  <c r="H46" i="3" s="1"/>
  <c r="I46" i="3" s="1"/>
  <c r="F47" i="3"/>
  <c r="H47" i="3" s="1"/>
  <c r="I47" i="3" s="1"/>
  <c r="F48" i="3"/>
  <c r="H48" i="3" s="1"/>
  <c r="I48" i="3" s="1"/>
  <c r="F49" i="3"/>
  <c r="H49" i="3" s="1"/>
  <c r="I49" i="3" s="1"/>
  <c r="F50" i="3"/>
  <c r="F51" i="3"/>
  <c r="F52" i="3"/>
  <c r="H52" i="3" s="1"/>
  <c r="I52" i="3" s="1"/>
  <c r="F53" i="3"/>
  <c r="F54" i="3"/>
  <c r="F55" i="3"/>
  <c r="F56" i="3"/>
  <c r="H56" i="3" s="1"/>
  <c r="I56" i="3" s="1"/>
  <c r="F57" i="3"/>
  <c r="F58" i="3"/>
  <c r="H58" i="3" s="1"/>
  <c r="I58" i="3" s="1"/>
  <c r="F59" i="3"/>
  <c r="H59" i="3" s="1"/>
  <c r="I59" i="3" s="1"/>
  <c r="F60" i="3"/>
  <c r="H60" i="3" s="1"/>
  <c r="I60" i="3" s="1"/>
  <c r="F61" i="3"/>
  <c r="H61" i="3" s="1"/>
  <c r="I61" i="3" s="1"/>
  <c r="F63" i="3"/>
  <c r="F13" i="3"/>
  <c r="D63" i="3"/>
  <c r="E63" i="3"/>
  <c r="K7" i="3"/>
  <c r="I15" i="2"/>
  <c r="I16" i="2"/>
  <c r="I17" i="2"/>
  <c r="I18" i="2"/>
  <c r="I19" i="2"/>
  <c r="I20" i="2"/>
  <c r="I27" i="2"/>
  <c r="I28" i="2"/>
  <c r="I29" i="2"/>
  <c r="I30" i="2"/>
  <c r="I31" i="2"/>
  <c r="I32" i="2"/>
  <c r="I39" i="2"/>
  <c r="I40" i="2"/>
  <c r="I41" i="2"/>
  <c r="I42" i="2"/>
  <c r="I43" i="2"/>
  <c r="I14" i="2"/>
  <c r="H15" i="2"/>
  <c r="H16" i="2"/>
  <c r="H17" i="2"/>
  <c r="H18" i="2"/>
  <c r="H19" i="2"/>
  <c r="H20" i="2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H28" i="2"/>
  <c r="H29" i="2"/>
  <c r="H30" i="2"/>
  <c r="H31" i="2"/>
  <c r="H32" i="2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H40" i="2"/>
  <c r="H41" i="2"/>
  <c r="H42" i="2"/>
  <c r="H43" i="2"/>
  <c r="H14" i="2"/>
  <c r="E45" i="2"/>
  <c r="F45" i="2" s="1"/>
  <c r="K7" i="2"/>
  <c r="E25" i="1"/>
  <c r="E28" i="1"/>
  <c r="E29" i="1"/>
  <c r="E30" i="1"/>
  <c r="E31" i="1"/>
  <c r="E32" i="1"/>
  <c r="E23" i="1"/>
  <c r="D24" i="1"/>
  <c r="E24" i="1" s="1"/>
  <c r="D25" i="1"/>
  <c r="D26" i="1"/>
  <c r="E26" i="1" s="1"/>
  <c r="D27" i="1"/>
  <c r="E27" i="1" s="1"/>
  <c r="D28" i="1"/>
  <c r="D29" i="1"/>
  <c r="D30" i="1"/>
  <c r="D31" i="1"/>
  <c r="D32" i="1"/>
  <c r="D23" i="1"/>
  <c r="B33" i="1"/>
  <c r="G18" i="1"/>
  <c r="H65" i="5" l="1"/>
  <c r="J17" i="5" s="1"/>
  <c r="K17" i="5" s="1"/>
  <c r="E33" i="1"/>
  <c r="F33" i="1" s="1"/>
  <c r="G33" i="1" s="1"/>
  <c r="I45" i="2"/>
  <c r="K45" i="2" s="1"/>
  <c r="L45" i="2" s="1"/>
  <c r="J120" i="6"/>
  <c r="L19" i="6" s="1"/>
  <c r="N19" i="6" s="1"/>
  <c r="I63" i="3"/>
  <c r="K14" i="3" s="1"/>
  <c r="L1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F50ACB-36B1-4D50-A0F7-8186365DDD9B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C1420A2D-2191-4B45-B5CF-29804DEE3315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  <connection id="3" xr16:uid="{53506CC6-7D94-427D-A9FC-9749295A2FAB}" keepAlive="1" name="Query - Table5" description="Connection to the 'Table5' query in the workbook." type="5" refreshedVersion="0" background="1">
    <dbPr connection="Provider=Microsoft.Mashup.OleDb.1;Data Source=$Workbook$;Location=Table5;Extended Properties=&quot;&quot;" command="SELECT * FROM [Table5]"/>
  </connection>
  <connection id="4" xr16:uid="{C27DB616-3C82-44D6-9746-A0F4E6EF0E84}" keepAlive="1" name="Query - Table7" description="Connection to the 'Table7' query in the workbook." type="5" refreshedVersion="0" background="1">
    <dbPr connection="Provider=Microsoft.Mashup.OleDb.1;Data Source=$Workbook$;Location=Table7;Extended Properties=&quot;&quot;" command="SELECT * FROM [Table7]"/>
  </connection>
  <connection id="5" xr16:uid="{2D77810E-036A-4948-99AE-A6E43637AEA8}" keepAlive="1" name="Query - Table9" description="Connection to the 'Table9' query in the workbook." type="5" refreshedVersion="0" background="1">
    <dbPr connection="Provider=Microsoft.Mashup.OleDb.1;Data Source=$Workbook$;Location=Table9;Extended Properties=&quot;&quot;" command="SELECT * FROM [Table9]"/>
  </connection>
  <connection id="6" xr16:uid="{91EC12D1-67A7-46CE-88B9-9CED414A7806}" keepAlive="1" name="Query - Table9 (2)" description="Connection to the 'Table9 (2)' query in the workbook." type="5" refreshedVersion="8" background="1" saveData="1">
    <dbPr connection="Provider=Microsoft.Mashup.OleDb.1;Data Source=$Workbook$;Location=&quot;Table9 (2)&quot;;Extended Properties=&quot;&quot;" command="SELECT * FROM [Table9 (2)]"/>
  </connection>
</connections>
</file>

<file path=xl/sharedStrings.xml><?xml version="1.0" encoding="utf-8"?>
<sst xmlns="http://schemas.openxmlformats.org/spreadsheetml/2006/main" count="232" uniqueCount="178">
  <si>
    <t>1) Problem: A manufacturing company wants to analyze the production output of a specific machine to understand the variability or spread in its performance.</t>
  </si>
  <si>
    <t>Let's consider the number of units produced per hour by the machine for a sample of 10 working days:</t>
  </si>
  <si>
    <t>units</t>
  </si>
  <si>
    <t>Day 1:</t>
  </si>
  <si>
    <t>Day 2:</t>
  </si>
  <si>
    <t>Day 3:</t>
  </si>
  <si>
    <t>Day 4:</t>
  </si>
  <si>
    <t>Day 5:</t>
  </si>
  <si>
    <t>Day 6:</t>
  </si>
  <si>
    <t>Day 7:</t>
  </si>
  <si>
    <t>Day 8:</t>
  </si>
  <si>
    <t>Day 9:</t>
  </si>
  <si>
    <t>Day 10:</t>
  </si>
  <si>
    <t>Range: What is the range of the production output for the machine?</t>
  </si>
  <si>
    <t>Variance: What is the variance of the production output for the machine?</t>
  </si>
  <si>
    <t>Standard Deviation: What is the standard deviation of the production output for the machine?</t>
  </si>
  <si>
    <t>range= largest-smallest unit</t>
  </si>
  <si>
    <t>X</t>
  </si>
  <si>
    <r>
      <t>X</t>
    </r>
    <r>
      <rPr>
        <sz val="11"/>
        <color theme="1"/>
        <rFont val="Calibri"/>
        <family val="2"/>
      </rPr>
      <t>̅</t>
    </r>
  </si>
  <si>
    <r>
      <t>X-X</t>
    </r>
    <r>
      <rPr>
        <sz val="11"/>
        <color theme="1"/>
        <rFont val="Calibri"/>
        <family val="2"/>
      </rPr>
      <t>̅</t>
    </r>
  </si>
  <si>
    <r>
      <t>(X-X</t>
    </r>
    <r>
      <rPr>
        <sz val="11"/>
        <color theme="1"/>
        <rFont val="Calibri"/>
        <family val="2"/>
      </rPr>
      <t>̅)</t>
    </r>
    <r>
      <rPr>
        <vertAlign val="superscript"/>
        <sz val="11"/>
        <color theme="1"/>
        <rFont val="Calibri"/>
        <family val="2"/>
      </rPr>
      <t>2</t>
    </r>
  </si>
  <si>
    <t>Variance</t>
  </si>
  <si>
    <t>Sta. deviation</t>
  </si>
  <si>
    <t>2) Problem: A retail store wants to analyze the sales of a specific product to understand the variability in daily sales and assess its inventory management.</t>
  </si>
  <si>
    <t>Let's consider the daily sales (in dollars) for the past 30 days:</t>
  </si>
  <si>
    <t>$500, $700, $400, $600, $550, $750, $650, $500, $600, $550, $800, $450, $700, $550, $600, $400, $650, $500, $750, $550, $700, $600, $500, $800, $550, $650, $400, $600, $750, $550</t>
  </si>
  <si>
    <t>Data</t>
  </si>
  <si>
    <t>Range: What is the range of the daily sales?</t>
  </si>
  <si>
    <t>Variance: What is the variance of the daily sales?</t>
  </si>
  <si>
    <t>Standard Deviation: What is the standard deviation of the daily sales?</t>
  </si>
  <si>
    <t>Data(X)</t>
  </si>
  <si>
    <t>St. Deviation</t>
  </si>
  <si>
    <t>St.Deviation</t>
  </si>
  <si>
    <t>3) Problem: An e-commerce platform wants to analyze the delivery times of its shipments to understand the variability in order fulfillment and optimize its logistics operations</t>
  </si>
  <si>
    <t>Let's consider the delivery times (in days) for a sample of 50 shipments:</t>
  </si>
  <si>
    <t>3, 5, 2, 4, 6, 2, 3, 4, 2, 5, 7, 2, 3, 4, 2, 4, 2, 3, 5, 6, 3, 2, 1, 4, 2, 4, 5, 3, 2, 7, 2, 3, 4, 5, 1, 6, 2, 4, 3, 5, 3, 2, 4, 2, 6, 3, 2, 4, 5, 3</t>
  </si>
  <si>
    <t>Range: What is the range of the delivery times?</t>
  </si>
  <si>
    <t>days</t>
  </si>
  <si>
    <t>Variance: What is the variance of the delivery times?</t>
  </si>
  <si>
    <t>Standard Deviation: What is the standard deviation of the delivery times?</t>
  </si>
  <si>
    <t>Count</t>
  </si>
  <si>
    <t>Sum</t>
  </si>
  <si>
    <t>sum</t>
  </si>
  <si>
    <t>4) Problem : A company wants to analyze the monthly revenue generated by one of its products to understand its performance and variability.</t>
  </si>
  <si>
    <t>Let's consider the monthly revenue (in thousands of dollars) for the past 12 months:</t>
  </si>
  <si>
    <t>$120, $150, $110, $135, $125, $140, $130, $155, $115, $145, $135, $130</t>
  </si>
  <si>
    <t>Measure of Central Tendency: What is the average monthly revenue for the product?</t>
  </si>
  <si>
    <t>Average:</t>
  </si>
  <si>
    <t>Measure of Dispersion: What is the range of monthly revenue for the product?</t>
  </si>
  <si>
    <t>Range:</t>
  </si>
  <si>
    <t>Largest-Smallest revenue</t>
  </si>
  <si>
    <t>5) Problem : A survey was conducted to gather feedback from customers regarding their satisfaction with a particular service on a scale of 1 to 10.</t>
  </si>
  <si>
    <t>Let's consider the satisfaction ratings from 50 customers:</t>
  </si>
  <si>
    <t>8, 9, 7, 8, 7, 6, 8, 9, 6, 7,</t>
  </si>
  <si>
    <t>8, 9, 7, 6, 7, 8, 9, 8, 7, 6,</t>
  </si>
  <si>
    <t>9, 8, 7, 6, 8, 9, 7, 8, 7, 6,</t>
  </si>
  <si>
    <t>9, 8, 7, 6, 7, 8, 9, 8, 7, 6</t>
  </si>
  <si>
    <t>Measure of Central Tendency: What is the average satisfaction rating?</t>
  </si>
  <si>
    <t>Measure of Dispersion: What is the standard deviation of the satisfaction ratings?</t>
  </si>
  <si>
    <t>6) Problem :A company wants to analyze the customer wait times at its call center to assess the efficiency of its customer service operations.</t>
  </si>
  <si>
    <t>Let's consider the wait times (in minutes) for a sample of 100 randomly selected customer calls:</t>
  </si>
  <si>
    <t>8, 7, 9, 6, 7, 8, 9, 8, 7, 6</t>
  </si>
  <si>
    <t>10, 15, 12, 18, 20, 25, 8, 14, 16, 22, 9, 17, 11, 13, 19, 23, 21, 16, 24, 27, 13, 10, 18, 16, 12, 14, 19, 21, 11, 17, 15, 20, 26, 13, 12, 14, 22, 19, 16, 11,</t>
  </si>
  <si>
    <t>25, 18, 16, 13, 21, 20, 15, 12, 19, 17, 14, 16, 23, 18, 15, 11, 19, 22, 17, 12, 16, 14, 18, 20, 25, 13, 11, 22, 19, 17,</t>
  </si>
  <si>
    <t>15, 16, 13, 14, 18, 20, 19, 21, 17, 12, 15, 13, 16, 14, 22, 21, 19, 18, 16, 11, 17, 14, 12, 20, 23, 19, 15, 16, 13, 18</t>
  </si>
  <si>
    <t>Measure of Central Tendency: What is the average wait time for customers at the call center?</t>
  </si>
  <si>
    <t>min</t>
  </si>
  <si>
    <t>Measure of Dispersion: What is the range of wait times for customers at the call center?</t>
  </si>
  <si>
    <t>Measure of Dispersion: What is the standard deviation of the wait times for customers at the call center?</t>
  </si>
  <si>
    <r>
      <t>x</t>
    </r>
    <r>
      <rPr>
        <sz val="11"/>
        <color theme="1"/>
        <rFont val="Calibri"/>
        <family val="2"/>
      </rPr>
      <t>̅</t>
    </r>
  </si>
  <si>
    <t>count</t>
  </si>
  <si>
    <t>sum of X</t>
  </si>
  <si>
    <r>
      <t>X-x</t>
    </r>
    <r>
      <rPr>
        <sz val="11"/>
        <color theme="1"/>
        <rFont val="Calibri"/>
        <family val="2"/>
      </rPr>
      <t>̅</t>
    </r>
  </si>
  <si>
    <r>
      <t>(X-x</t>
    </r>
    <r>
      <rPr>
        <sz val="11"/>
        <color theme="1"/>
        <rFont val="Calibri"/>
        <family val="2"/>
      </rPr>
      <t>̅)</t>
    </r>
    <r>
      <rPr>
        <vertAlign val="superscript"/>
        <sz val="11"/>
        <color theme="1"/>
        <rFont val="Calibri"/>
        <family val="2"/>
      </rPr>
      <t>2</t>
    </r>
  </si>
  <si>
    <t>Problem : A transportation company wants to analyze the fuel efficiency of its vehicle fleet to identify any variations across different vehicle models.</t>
  </si>
  <si>
    <t>7)-</t>
  </si>
  <si>
    <t>Let's consider the fuel efficiency (in miles per gallon, mpg) for a sample of 50 vehicles:</t>
  </si>
  <si>
    <t>Model A: 30, 32, 33, 28, 31, 30, 29, 30, 32, 31,</t>
  </si>
  <si>
    <t>Model B: 25, 27, 26, 23, 28, 24, 26, 25, 27, 28,</t>
  </si>
  <si>
    <t>Model C: 22, 23, 20, 25, 21, 24, 23, 22, 25, 24</t>
  </si>
  <si>
    <t>Model D: 18, 17, 19, 20, 21, 18, 19, 17, 20, 19,</t>
  </si>
  <si>
    <t>Model E: 35, 36, 34, 35, 33, 34, 32, 33, 36, 34</t>
  </si>
  <si>
    <t>Measure of Central Tendency: What is the average fuel efficiency for each vehicle model?</t>
  </si>
  <si>
    <t>Model A</t>
  </si>
  <si>
    <t>Model B</t>
  </si>
  <si>
    <t>Model C</t>
  </si>
  <si>
    <t>Model D</t>
  </si>
  <si>
    <t>Model E</t>
  </si>
  <si>
    <t>mpg</t>
  </si>
  <si>
    <t>Measure of Dispersion: What is the range of fuel efficiency for each vehicle model?</t>
  </si>
  <si>
    <t>Measure of Dispersion: What is the variance of the fuel efficiency for each vehicle model?</t>
  </si>
  <si>
    <t>Variance:</t>
  </si>
  <si>
    <t>8) Problem : A company wants to analyze the ages of its employees to understand the age distribution and demographics within the organization</t>
  </si>
  <si>
    <t>Let's consider the ages of 100 employees:</t>
  </si>
  <si>
    <t>28, 32, 35, 40, 42, 28, 33, 38, 30, 41, 37, 31, 34, 29, 36, 43, 39, 27, 35, 31, 39, 45, 29, 33, 37, 40, 36, 29, 31, 38,</t>
  </si>
  <si>
    <t>35, 44, 32, 39, 36, 30, 33, 28, 41, 35, 31, 37, 42, 29, 34, 40, 31, 33, 38, 36, 39, 27, 35, 30, 43, 29, 32, 36, 31, 40,</t>
  </si>
  <si>
    <t>38, 44, 37, 33, 35, 41, 30, 31, 39, 28, 45, 29, 33, 38, 34, 32, 35, 31, 40, 36,</t>
  </si>
  <si>
    <t>39, 27, 35, 30, 43, 29, 32, 36, 31, 40, 38, 44, 37, 33, 35, 41, 30, 31, 39, 28</t>
  </si>
  <si>
    <t>Frequency Distribution: Create a frequency distribution table for the ages of the employees.</t>
  </si>
  <si>
    <t>Freaquncy</t>
  </si>
  <si>
    <t>Ages</t>
  </si>
  <si>
    <t>Mode: What is the mode (most common age) among the employees?</t>
  </si>
  <si>
    <t>Mode:</t>
  </si>
  <si>
    <t>Median: What is the median age of the employees?</t>
  </si>
  <si>
    <t>Median:</t>
  </si>
  <si>
    <t>Range: What is the range of ages among the employees?</t>
  </si>
  <si>
    <t>9) Problem :A retail store wants to analyze the purchase amounts made by customers to understand their spending habits.</t>
  </si>
  <si>
    <t>Let's consider the purchase amounts (in dollars) for a sample of 50 customers:</t>
  </si>
  <si>
    <t>56, 40, 28, 73, 52, 61, 35, 40, 47, 65, 52, 44, 38, 60, 56, 40, 36, 49, 68, 57,</t>
  </si>
  <si>
    <t>52, 63, 41, 48, 55, 42, 39, 58, 62, 49, 59, 45, 47, 51, 65, 41, 48, 55, 42, 39,</t>
  </si>
  <si>
    <t>58, 62, 49, 59, 45, 47, 51, 65, 43, 58</t>
  </si>
  <si>
    <t>Frequency Distribution: Create a frequency distribution table for the purchase amounts.</t>
  </si>
  <si>
    <t>Frequency</t>
  </si>
  <si>
    <t>Amount</t>
  </si>
  <si>
    <t>Mode: What is the mode (most common purchase amount) among the customers?</t>
  </si>
  <si>
    <t>Median: What is the median purchase amount among the customers?</t>
  </si>
  <si>
    <t>Interquartile Range: What is the interquartile range of the purchase amounts?</t>
  </si>
  <si>
    <t>IQR</t>
  </si>
  <si>
    <r>
      <t>IQR=Q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-Q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</si>
  <si>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Q</t>
    </r>
    <r>
      <rPr>
        <vertAlign val="subscript"/>
        <sz val="11"/>
        <color theme="1"/>
        <rFont val="Calibri"/>
        <family val="2"/>
        <scheme val="minor"/>
      </rPr>
      <t>1</t>
    </r>
  </si>
  <si>
    <r>
      <t>Q</t>
    </r>
    <r>
      <rPr>
        <vertAlign val="subscript"/>
        <sz val="11"/>
        <color theme="1"/>
        <rFont val="Calibri"/>
        <family val="2"/>
        <scheme val="minor"/>
      </rPr>
      <t>3</t>
    </r>
  </si>
  <si>
    <t>10) Problem : A manufacturing company wants to analyze the defect rates of its production line to identify the frequency of different types of defects.</t>
  </si>
  <si>
    <t>Let's consider the types of defects and their corresponding frequencies observed in a sample of 200 products:</t>
  </si>
  <si>
    <t>Defect Type: A, B, C, D, E, F, G</t>
  </si>
  <si>
    <t>Frequency: 30, 40, 20, 10, 45, 25, 30</t>
  </si>
  <si>
    <t>A</t>
  </si>
  <si>
    <t>B</t>
  </si>
  <si>
    <t>C</t>
  </si>
  <si>
    <t xml:space="preserve">D </t>
  </si>
  <si>
    <t>E</t>
  </si>
  <si>
    <t>F</t>
  </si>
  <si>
    <t>G</t>
  </si>
  <si>
    <t>Type</t>
  </si>
  <si>
    <t>Bar Chart: Create a bar chart to visualize the frequency of different defect types.</t>
  </si>
  <si>
    <t>Most Common Defect: Which defect type has the highest frequency?</t>
  </si>
  <si>
    <t>Highest Freq.:</t>
  </si>
  <si>
    <t>Histogram: Create a histogram to represent the defect frequencies.</t>
  </si>
  <si>
    <t>11) Problem : A survey was conducted to gather feedback from customers about their satisfaction levels with a specific service on a scale of 1 to 5.</t>
  </si>
  <si>
    <t>Let's consider the satisfaction ratings from 100 customers:</t>
  </si>
  <si>
    <t>Ratings: 4, 5, 3, 4, 4, 3, 2, 5, 4, 3, 5, 4, 2, 3, 4, 5, 3, 4, 5, 3, 4, 3, 2, 4, 5, 3, 4, 5, 4, 3,</t>
  </si>
  <si>
    <t>3, 4, 5, 2, 3, 4, 4, 3, 5, 4, 3, 4, 5, 4, 2, 3, 4, 5, 3, 4, 5, 4, 3, 4, 5, 3, 4, 5, 4, 3</t>
  </si>
  <si>
    <t>3, 4, 5, 2, 3, 4, 4, 3, 5, 4, 3, 4, 5, 4, 2, 3, 4, 5, 3, 4, 5, 4, 3, 4, 5, 3, 4, 5, 4, 3,</t>
  </si>
  <si>
    <t>3, 4, 5, 2, 3, 4, 4, 3, 5, 4</t>
  </si>
  <si>
    <t>Histogram: Create a histogram to visualize the distribution of satisfaction ratings.</t>
  </si>
  <si>
    <t>Mode: Which satisfaction rating has the highest frequency?</t>
  </si>
  <si>
    <t>Bar Chart: Create a bar chart to display the frequency of each satisfaction rating.</t>
  </si>
  <si>
    <t>Rating</t>
  </si>
  <si>
    <t>12) Problem : A company wants to analyze the monthly sales figures of its products to understand the sales distribution across different price ranges.</t>
  </si>
  <si>
    <t>Let's consider the monthly sales figures (in thousands of dollars) for a sample of 50 products:</t>
  </si>
  <si>
    <t>35, 28, 32, 45, 38, 29, 42, 30, 36, 41, 47, 31, 39, 43, 37, 30, 34, 39, 28, 33, 36, 40, 42, 29, 31,</t>
  </si>
  <si>
    <t>45, 38, 33, 41, 35, 37, 34, 46, 30, 39, 43, 28, 32, 36, 29, 31, 37, 40, 42, 33, 39, 28, 35, 38, 43</t>
  </si>
  <si>
    <t>Histogram: Create a histogram to visualize the sales distribution across different price ranges.</t>
  </si>
  <si>
    <t>Measure of Central Tendency: What is the average monthly sales figure?</t>
  </si>
  <si>
    <t>Bar Chart: Create a bar chart to display the frequency of sales in different price ranges.</t>
  </si>
  <si>
    <t xml:space="preserve"> Sales Price</t>
  </si>
  <si>
    <t>Let's consider the sales figures (in thousands of dollars) for a sample of 50 products in three regions:</t>
  </si>
  <si>
    <t>125, 148, 137, 120, 135, 132, 145, 122, 130, 141, 118, 125, 132, 136, 128, 123, 132, 138, 126, 129, 136, 127, 130, 122, 125, 133, 140, 126, 133, 135,</t>
  </si>
  <si>
    <t>130, 134, 141, 119, 125, 131, 136, 128, 124, 132, 136, 127, 130, 122, 125, 133, 140, 126, 133, 135, 130, 134, 141, 119, 125, 131, 136, 128, 124, 132,</t>
  </si>
  <si>
    <t>136, 127, 130, 122, 125, 133, 140, 126, 133, 135, 130, 134, 141, 119, 125, 131, 136, 128, 124, 132, 136, 127, 130, 122, 125, 133, 140, 126, 133, 135</t>
  </si>
  <si>
    <t>130, 134, 141, 119, 125, 131, 136, 128, 124, 132</t>
  </si>
  <si>
    <t>Respose Time:</t>
  </si>
  <si>
    <t>Measure of Central Tendency: What is the median response time?</t>
  </si>
  <si>
    <t>Histogram: Create a histogram to visualize the distribution of response times.</t>
  </si>
  <si>
    <t>13) Problem : A study was conducted to analyze the response times of a website for different user locations.</t>
  </si>
  <si>
    <t>Let's consider the response times (in milliseconds) for a sample of 200 user requests:</t>
  </si>
  <si>
    <t>Res. Time</t>
  </si>
  <si>
    <t>Bar Chart: Create a bar chart to display the frequency of response times within different ranges.</t>
  </si>
  <si>
    <t>14) Problem : A company wants to analyze the sales performance of its products across different regions</t>
  </si>
  <si>
    <t>Region 1: 45, 35, 40, 38, 42, 37, 39, 43, 44, 41,</t>
  </si>
  <si>
    <t>Region 2: 32, 28, 30, 34, 33, 35, 31, 29, 36, 37</t>
  </si>
  <si>
    <t>Region 3: 40, 39, 42, 41, 38, 43, 45, 44, 41, 37</t>
  </si>
  <si>
    <t>Region 1</t>
  </si>
  <si>
    <t>Region 2</t>
  </si>
  <si>
    <t>Region 3</t>
  </si>
  <si>
    <t>Measure of Central Tendency: What is the average sales figure for each region?</t>
  </si>
  <si>
    <t>Avg:</t>
  </si>
  <si>
    <t>Measure of Dispersion : What is the range of sales figures in each region?</t>
  </si>
  <si>
    <t>Bar Chart: Create a bar chart to compare the sales figures across the three regions.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</si>
</sst>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1" fillId="2" borderId="0" xfId="0" applyNumberFormat="1" applyFont="1" applyFill="1"/>
    <xf numFmtId="0" fontId="1" fillId="3" borderId="0" xfId="0" applyFont="1" applyFill="1"/>
    <xf numFmtId="20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1" fillId="4" borderId="0" xfId="0" applyFont="1" applyFill="1"/>
    <xf numFmtId="0" fontId="1" fillId="0" borderId="1" xfId="0" applyFont="1" applyBorder="1"/>
    <xf numFmtId="0" fontId="10" fillId="0" borderId="0" xfId="0" applyFont="1"/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5" borderId="1" xfId="0" applyFont="1" applyFill="1" applyBorder="1"/>
    <xf numFmtId="0" fontId="10" fillId="7" borderId="1" xfId="0" applyFont="1" applyFill="1" applyBorder="1"/>
    <xf numFmtId="0" fontId="1" fillId="6" borderId="1" xfId="0" applyFont="1" applyFill="1" applyBorder="1"/>
    <xf numFmtId="0" fontId="1" fillId="7" borderId="0" xfId="0" applyFont="1" applyFill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1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4" borderId="2" xfId="0" applyFill="1" applyBorder="1"/>
    <xf numFmtId="0" fontId="0" fillId="4" borderId="4" xfId="0" applyFill="1" applyBorder="1"/>
    <xf numFmtId="0" fontId="4" fillId="0" borderId="15" xfId="0" applyFont="1" applyBorder="1"/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5" xfId="0" applyBorder="1"/>
    <xf numFmtId="0" fontId="1" fillId="8" borderId="0" xfId="0" applyFont="1" applyFill="1" applyAlignment="1">
      <alignment horizontal="center"/>
    </xf>
    <xf numFmtId="0" fontId="0" fillId="3" borderId="16" xfId="0" applyFill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0" fillId="3" borderId="12" xfId="0" applyFill="1" applyBorder="1" applyAlignment="1">
      <alignment horizontal="center"/>
    </xf>
    <xf numFmtId="0" fontId="4" fillId="0" borderId="2" xfId="0" applyFont="1" applyBorder="1"/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861712598425198E-2"/>
          <c:y val="5.2023145065379396E-2"/>
          <c:w val="0.86811050962379699"/>
          <c:h val="0.802322061955332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Que_10!$C$9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Que_10!$B$10:$B$16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 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Que_10!$C$10:$C$16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1-4C0A-B975-8B96260E16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79917280"/>
        <c:axId val="579915840"/>
      </c:barChart>
      <c:catAx>
        <c:axId val="57991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15840"/>
        <c:crosses val="autoZero"/>
        <c:auto val="1"/>
        <c:lblAlgn val="ctr"/>
        <c:lblOffset val="100"/>
        <c:noMultiLvlLbl val="0"/>
      </c:catAx>
      <c:valAx>
        <c:axId val="579915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1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Frequency-Rating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621831803239955E-2"/>
          <c:y val="0.20190209790209793"/>
          <c:w val="0.87654321674044933"/>
          <c:h val="0.5347502890809977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Que_11!$G$34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Que_11!$G$35:$G$39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30</c:v>
                </c:pt>
                <c:pt idx="3">
                  <c:v>39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C-421B-8FC1-9F0D1117E0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05137648"/>
        <c:axId val="805135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Que_11!$F$34</c15:sqref>
                        </c15:formulaRef>
                      </c:ext>
                    </c:extLst>
                    <c:strCache>
                      <c:ptCount val="1"/>
                      <c:pt idx="0">
                        <c:v>Rating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Que_11!$F$35:$F$39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6C-421B-8FC1-9F0D1117E058}"/>
                  </c:ext>
                </c:extLst>
              </c15:ser>
            </c15:filteredBarSeries>
          </c:ext>
        </c:extLst>
      </c:barChart>
      <c:catAx>
        <c:axId val="80513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35848"/>
        <c:crosses val="autoZero"/>
        <c:auto val="1"/>
        <c:lblAlgn val="ctr"/>
        <c:lblOffset val="100"/>
        <c:noMultiLvlLbl val="0"/>
      </c:catAx>
      <c:valAx>
        <c:axId val="805135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51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Frequency-SalesPrice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Que_12!$F$35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Que_12!$E$36:$E$55</c:f>
              <c:numCache>
                <c:formatCode>General</c:formatCode>
                <c:ptCount val="20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</c:numCache>
            </c:numRef>
          </c:cat>
          <c:val>
            <c:numRef>
              <c:f>Que_12!$F$36:$F$55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6-440D-ADBE-288ED42CF5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7117296"/>
        <c:axId val="587121256"/>
      </c:barChart>
      <c:catAx>
        <c:axId val="58711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21256"/>
        <c:crosses val="autoZero"/>
        <c:auto val="1"/>
        <c:lblAlgn val="ctr"/>
        <c:lblOffset val="100"/>
        <c:noMultiLvlLbl val="0"/>
      </c:catAx>
      <c:valAx>
        <c:axId val="587121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711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Que_13!$F$38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Que_13!$E$39:$E$69</c:f>
              <c:numCache>
                <c:formatCode>General</c:formatCode>
                <c:ptCount val="31"/>
                <c:pt idx="0">
                  <c:v>118</c:v>
                </c:pt>
                <c:pt idx="1">
                  <c:v>119</c:v>
                </c:pt>
                <c:pt idx="2">
                  <c:v>120</c:v>
                </c:pt>
                <c:pt idx="3">
                  <c:v>121</c:v>
                </c:pt>
                <c:pt idx="4">
                  <c:v>122</c:v>
                </c:pt>
                <c:pt idx="5">
                  <c:v>123</c:v>
                </c:pt>
                <c:pt idx="6">
                  <c:v>124</c:v>
                </c:pt>
                <c:pt idx="7">
                  <c:v>125</c:v>
                </c:pt>
                <c:pt idx="8">
                  <c:v>126</c:v>
                </c:pt>
                <c:pt idx="9">
                  <c:v>127</c:v>
                </c:pt>
                <c:pt idx="10">
                  <c:v>128</c:v>
                </c:pt>
                <c:pt idx="11">
                  <c:v>129</c:v>
                </c:pt>
                <c:pt idx="12">
                  <c:v>130</c:v>
                </c:pt>
                <c:pt idx="13">
                  <c:v>131</c:v>
                </c:pt>
                <c:pt idx="14">
                  <c:v>132</c:v>
                </c:pt>
                <c:pt idx="15">
                  <c:v>133</c:v>
                </c:pt>
                <c:pt idx="16">
                  <c:v>134</c:v>
                </c:pt>
                <c:pt idx="17">
                  <c:v>135</c:v>
                </c:pt>
                <c:pt idx="18">
                  <c:v>136</c:v>
                </c:pt>
                <c:pt idx="19">
                  <c:v>137</c:v>
                </c:pt>
                <c:pt idx="20">
                  <c:v>138</c:v>
                </c:pt>
                <c:pt idx="21">
                  <c:v>139</c:v>
                </c:pt>
                <c:pt idx="22">
                  <c:v>140</c:v>
                </c:pt>
                <c:pt idx="23">
                  <c:v>141</c:v>
                </c:pt>
                <c:pt idx="24">
                  <c:v>142</c:v>
                </c:pt>
                <c:pt idx="25">
                  <c:v>143</c:v>
                </c:pt>
                <c:pt idx="26">
                  <c:v>144</c:v>
                </c:pt>
                <c:pt idx="27">
                  <c:v>145</c:v>
                </c:pt>
                <c:pt idx="28">
                  <c:v>146</c:v>
                </c:pt>
                <c:pt idx="29">
                  <c:v>147</c:v>
                </c:pt>
                <c:pt idx="30">
                  <c:v>148</c:v>
                </c:pt>
              </c:numCache>
            </c:numRef>
          </c:cat>
          <c:val>
            <c:numRef>
              <c:f>Que_13!$F$39:$F$69</c:f>
              <c:numCache>
                <c:formatCode>General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10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1</c:v>
                </c:pt>
                <c:pt idx="12">
                  <c:v>9</c:v>
                </c:pt>
                <c:pt idx="13">
                  <c:v>4</c:v>
                </c:pt>
                <c:pt idx="14">
                  <c:v>7</c:v>
                </c:pt>
                <c:pt idx="15">
                  <c:v>8</c:v>
                </c:pt>
                <c:pt idx="16">
                  <c:v>4</c:v>
                </c:pt>
                <c:pt idx="17">
                  <c:v>5</c:v>
                </c:pt>
                <c:pt idx="18">
                  <c:v>9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9-4256-A3EB-DFBE6F99C7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05126128"/>
        <c:axId val="805126848"/>
      </c:barChart>
      <c:catAx>
        <c:axId val="80512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6848"/>
        <c:crosses val="autoZero"/>
        <c:auto val="1"/>
        <c:lblAlgn val="ctr"/>
        <c:lblOffset val="100"/>
        <c:noMultiLvlLbl val="0"/>
      </c:catAx>
      <c:valAx>
        <c:axId val="805126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512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Figures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Que_14!$D$15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Que_14!$D$16:$D$25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F-4700-95EC-DC315FC35BE0}"/>
            </c:ext>
          </c:extLst>
        </c:ser>
        <c:ser>
          <c:idx val="1"/>
          <c:order val="1"/>
          <c:tx>
            <c:strRef>
              <c:f>Que_14!$E$15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Que_14!$E$16:$E$25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F-4700-95EC-DC315FC35BE0}"/>
            </c:ext>
          </c:extLst>
        </c:ser>
        <c:ser>
          <c:idx val="2"/>
          <c:order val="2"/>
          <c:tx>
            <c:strRef>
              <c:f>Que_14!$F$15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Que_14!$F$16:$F$25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F-4700-95EC-DC315FC35B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14610936"/>
        <c:axId val="1314607696"/>
      </c:barChart>
      <c:catAx>
        <c:axId val="131461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07696"/>
        <c:crosses val="autoZero"/>
        <c:auto val="1"/>
        <c:lblAlgn val="ctr"/>
        <c:lblOffset val="100"/>
        <c:noMultiLvlLbl val="0"/>
      </c:catAx>
      <c:valAx>
        <c:axId val="13146076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1461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Distribution by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Distribution by Frequency</a:t>
          </a:r>
        </a:p>
      </cx:txPr>
    </cx:title>
    <cx:plotArea>
      <cx:plotAreaRegion>
        <cx:series layoutId="clusteredColumn" uniqueId="{D6FFE8F6-55FC-4B65-B9C6-BC954EF2DE43}">
          <cx:tx>
            <cx:txData>
              <cx:f>_xlchart.v1.2</cx:f>
              <cx:v>Frequency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Distribution by 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Distribution by Rating</a:t>
          </a:r>
        </a:p>
      </cx:txPr>
    </cx:title>
    <cx:plotArea>
      <cx:plotAreaRegion>
        <cx:series layoutId="clusteredColumn" uniqueId="{2E9525A4-0064-40E0-9128-6EBDC5CC2790}">
          <cx:tx>
            <cx:txData>
              <cx:f>_xlchart.v1.3</cx:f>
              <cx:v>Data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by Sales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by Sales Price</a:t>
          </a:r>
        </a:p>
      </cx:txPr>
    </cx:title>
    <cx:plotArea>
      <cx:plotAreaRegion>
        <cx:series layoutId="clusteredColumn" uniqueId="{C761C305-3BF7-4EE9-B99F-9FBBBC39052D}">
          <cx:dataLabels pos="inEnd"/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Distribution by Response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Distribution by Response Time</a:t>
          </a:r>
        </a:p>
      </cx:txPr>
    </cx:title>
    <cx:plotArea>
      <cx:plotAreaRegion>
        <cx:series layoutId="clusteredColumn" uniqueId="{4C34E5B1-A910-4E3C-A618-2FD47859AAEF}">
          <cx:dataLabels pos="inEnd"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12701</xdr:colOff>
      <xdr:row>9</xdr:row>
      <xdr:rowOff>25400</xdr:rowOff>
    </xdr:from>
    <xdr:to>
      <xdr:col>11</xdr:col>
      <xdr:colOff>12701</xdr:colOff>
      <xdr:row>21</xdr:row>
      <xdr:rowOff>6349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1EAE38-09FD-5B8B-2D86-D5E3286A2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</xdr:colOff>
      <xdr:row>27</xdr:row>
      <xdr:rowOff>174625</xdr:rowOff>
    </xdr:from>
    <xdr:to>
      <xdr:col>12</xdr:col>
      <xdr:colOff>6350</xdr:colOff>
      <xdr:row>42</xdr:row>
      <xdr:rowOff>155575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0A5852C-BB55-1C8F-97E4-9DCF1EDC8E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1175" y="5180965"/>
              <a:ext cx="4270375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6351</xdr:colOff>
      <xdr:row>11</xdr:row>
      <xdr:rowOff>12701</xdr:rowOff>
    </xdr:from>
    <xdr:to>
      <xdr:col>12</xdr:col>
      <xdr:colOff>596901</xdr:colOff>
      <xdr:row>24</xdr:row>
      <xdr:rowOff>177801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FD21C69-5630-DD93-CEFE-A8F7B0DEB0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4351" y="2054861"/>
              <a:ext cx="4857750" cy="2542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606425</xdr:colOff>
      <xdr:row>31</xdr:row>
      <xdr:rowOff>180975</xdr:rowOff>
    </xdr:from>
    <xdr:to>
      <xdr:col>15</xdr:col>
      <xdr:colOff>6350</xdr:colOff>
      <xdr:row>45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44274-E124-4B71-51AE-555D173AA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593725</xdr:colOff>
      <xdr:row>10</xdr:row>
      <xdr:rowOff>3175</xdr:rowOff>
    </xdr:from>
    <xdr:to>
      <xdr:col>13</xdr:col>
      <xdr:colOff>0</xdr:colOff>
      <xdr:row>23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BB098B-C710-3BCE-D7CA-67F8E227A1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2125" y="1870075"/>
              <a:ext cx="4892675" cy="2539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15875</xdr:colOff>
      <xdr:row>34</xdr:row>
      <xdr:rowOff>161925</xdr:rowOff>
    </xdr:from>
    <xdr:to>
      <xdr:col>14</xdr:col>
      <xdr:colOff>320675</xdr:colOff>
      <xdr:row>49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674E24-CA2A-0132-FCFB-681F5E34B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606424</xdr:colOff>
      <xdr:row>16</xdr:row>
      <xdr:rowOff>174625</xdr:rowOff>
    </xdr:from>
    <xdr:to>
      <xdr:col>13</xdr:col>
      <xdr:colOff>6349</xdr:colOff>
      <xdr:row>31</xdr:row>
      <xdr:rowOff>155575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9FFEE9-0CE8-F22E-90F3-098D8DB7F6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4824" y="3146425"/>
              <a:ext cx="4886325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3174</xdr:colOff>
      <xdr:row>36</xdr:row>
      <xdr:rowOff>187324</xdr:rowOff>
    </xdr:from>
    <xdr:to>
      <xdr:col>15</xdr:col>
      <xdr:colOff>6349</xdr:colOff>
      <xdr:row>52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C83BC4-FD8E-1EF3-56A6-8F8759AEA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34</xdr:row>
      <xdr:rowOff>9524</xdr:rowOff>
    </xdr:from>
    <xdr:to>
      <xdr:col>10</xdr:col>
      <xdr:colOff>596899</xdr:colOff>
      <xdr:row>49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D175F-8B69-4D89-547F-1D84D0880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D16ECE97-EC05-4248-AFE9-163CB8A63F7F}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6" xr16:uid="{9B18E01E-4CE2-4CD8-A62B-712DC1264795}" autoFormatId="16" applyNumberFormats="0" applyBorderFormats="0" applyFontFormats="0" applyPatternFormats="0" applyAlignmentFormats="0" applyWidthHeightFormats="0">
  <queryTableRefresh headersInLastRefresh="0"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AC61F9-C830-4D70-9FCE-3F92F45BBDA1}" name="Table1_2" displayName="Table1_2" ref="B13:B112" tableType="queryTable" headerRowCount="0" totalsRowShown="0" headerRowDxfId="7" dataDxfId="6">
  <tableColumns count="1">
    <tableColumn id="1" xr3:uid="{7E30E039-BC0E-4D3A-912C-E8B7A724F213}" uniqueName="1" name="Column1" queryTableFieldId="1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52064BB-8EA4-45E8-B7EE-265369DED7F8}" name="Table9_212" displayName="Table9_212" ref="B12:C111" tableType="queryTable" headerRowCount="0" totalsRowShown="0" headerRowDxfId="4" dataDxfId="3">
  <tableColumns count="2">
    <tableColumn id="1" xr3:uid="{B38E6DE3-2AD5-4585-8FC0-1AC8AC5F4E5B}" uniqueName="1" name="Column1" queryTableFieldId="1" dataDxfId="2"/>
    <tableColumn id="2" xr3:uid="{86C56328-4569-4625-BF8E-D37779360645}" uniqueName="2" name="Column2" queryTableFieldId="2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122F-C768-451D-A169-CFF634DB319D}">
  <dimension ref="B1:J33"/>
  <sheetViews>
    <sheetView workbookViewId="0">
      <selection activeCell="M11" sqref="M11"/>
    </sheetView>
  </sheetViews>
  <sheetFormatPr defaultRowHeight="14.4" x14ac:dyDescent="0.3"/>
  <sheetData>
    <row r="1" spans="2:8" ht="15.6" x14ac:dyDescent="0.3">
      <c r="B1" s="1" t="s">
        <v>0</v>
      </c>
    </row>
    <row r="3" spans="2:8" x14ac:dyDescent="0.3">
      <c r="C3" t="s">
        <v>1</v>
      </c>
    </row>
    <row r="4" spans="2:8" ht="15" thickBot="1" x14ac:dyDescent="0.35"/>
    <row r="5" spans="2:8" x14ac:dyDescent="0.3">
      <c r="C5" s="44" t="s">
        <v>3</v>
      </c>
      <c r="D5" s="51">
        <v>120</v>
      </c>
      <c r="E5" s="46" t="s">
        <v>2</v>
      </c>
    </row>
    <row r="6" spans="2:8" x14ac:dyDescent="0.3">
      <c r="C6" s="47" t="s">
        <v>4</v>
      </c>
      <c r="D6" s="4">
        <v>110</v>
      </c>
      <c r="E6" s="48" t="s">
        <v>2</v>
      </c>
    </row>
    <row r="7" spans="2:8" x14ac:dyDescent="0.3">
      <c r="C7" s="47" t="s">
        <v>5</v>
      </c>
      <c r="D7" s="4">
        <v>130</v>
      </c>
      <c r="E7" s="48" t="s">
        <v>2</v>
      </c>
    </row>
    <row r="8" spans="2:8" x14ac:dyDescent="0.3">
      <c r="C8" s="47" t="s">
        <v>6</v>
      </c>
      <c r="D8" s="4">
        <v>115</v>
      </c>
      <c r="E8" s="48" t="s">
        <v>2</v>
      </c>
    </row>
    <row r="9" spans="2:8" x14ac:dyDescent="0.3">
      <c r="C9" s="47" t="s">
        <v>7</v>
      </c>
      <c r="D9" s="4">
        <v>125</v>
      </c>
      <c r="E9" s="48" t="s">
        <v>2</v>
      </c>
    </row>
    <row r="10" spans="2:8" x14ac:dyDescent="0.3">
      <c r="C10" s="47" t="s">
        <v>8</v>
      </c>
      <c r="D10" s="4">
        <v>105</v>
      </c>
      <c r="E10" s="48" t="s">
        <v>2</v>
      </c>
    </row>
    <row r="11" spans="2:8" x14ac:dyDescent="0.3">
      <c r="C11" s="47" t="s">
        <v>9</v>
      </c>
      <c r="D11" s="4">
        <v>135</v>
      </c>
      <c r="E11" s="48" t="s">
        <v>2</v>
      </c>
    </row>
    <row r="12" spans="2:8" x14ac:dyDescent="0.3">
      <c r="C12" s="47" t="s">
        <v>10</v>
      </c>
      <c r="D12" s="4">
        <v>115</v>
      </c>
      <c r="E12" s="48" t="s">
        <v>2</v>
      </c>
    </row>
    <row r="13" spans="2:8" x14ac:dyDescent="0.3">
      <c r="C13" s="47" t="s">
        <v>11</v>
      </c>
      <c r="D13" s="4">
        <v>125</v>
      </c>
      <c r="E13" s="48" t="s">
        <v>2</v>
      </c>
    </row>
    <row r="14" spans="2:8" ht="15" thickBot="1" x14ac:dyDescent="0.35">
      <c r="C14" s="49" t="s">
        <v>12</v>
      </c>
      <c r="D14" s="43">
        <v>140</v>
      </c>
      <c r="E14" s="50" t="s">
        <v>2</v>
      </c>
    </row>
    <row r="15" spans="2:8" ht="15" thickBot="1" x14ac:dyDescent="0.35"/>
    <row r="16" spans="2:8" ht="15" thickBot="1" x14ac:dyDescent="0.35">
      <c r="B16" s="61" t="s">
        <v>13</v>
      </c>
      <c r="C16" s="54"/>
      <c r="D16" s="54"/>
      <c r="E16" s="54"/>
      <c r="F16" s="54"/>
      <c r="G16" s="54"/>
      <c r="H16" s="55"/>
    </row>
    <row r="18" spans="2:10" x14ac:dyDescent="0.3">
      <c r="C18" t="s">
        <v>16</v>
      </c>
      <c r="G18" s="3">
        <f>MAX(D5:D14)-MIN(D5:D14)</f>
        <v>35</v>
      </c>
      <c r="H18" t="s">
        <v>2</v>
      </c>
    </row>
    <row r="19" spans="2:10" ht="15" thickBot="1" x14ac:dyDescent="0.35"/>
    <row r="20" spans="2:10" ht="15" thickBot="1" x14ac:dyDescent="0.35">
      <c r="B20" s="70" t="s">
        <v>14</v>
      </c>
      <c r="C20" s="45"/>
      <c r="D20" s="45"/>
      <c r="E20" s="45"/>
      <c r="F20" s="45"/>
      <c r="G20" s="45"/>
      <c r="H20" s="46"/>
    </row>
    <row r="21" spans="2:10" ht="15" thickBot="1" x14ac:dyDescent="0.35">
      <c r="B21" s="61" t="s">
        <v>15</v>
      </c>
      <c r="C21" s="54"/>
      <c r="D21" s="54"/>
      <c r="E21" s="54"/>
      <c r="F21" s="54"/>
      <c r="G21" s="54"/>
      <c r="H21" s="54"/>
      <c r="I21" s="54"/>
      <c r="J21" s="55"/>
    </row>
    <row r="22" spans="2:10" ht="16.2" x14ac:dyDescent="0.3">
      <c r="B22" s="23" t="s">
        <v>17</v>
      </c>
      <c r="C22" s="5" t="s">
        <v>18</v>
      </c>
      <c r="D22" s="4" t="s">
        <v>19</v>
      </c>
      <c r="E22" s="4" t="s">
        <v>20</v>
      </c>
      <c r="F22" s="6" t="s">
        <v>21</v>
      </c>
      <c r="G22" s="6" t="s">
        <v>22</v>
      </c>
      <c r="H22" s="6"/>
    </row>
    <row r="23" spans="2:10" x14ac:dyDescent="0.3">
      <c r="B23" s="35">
        <v>120</v>
      </c>
      <c r="C23">
        <v>122</v>
      </c>
      <c r="D23">
        <f>B23-C23</f>
        <v>-2</v>
      </c>
      <c r="E23">
        <f>POWER(D23,2)</f>
        <v>4</v>
      </c>
    </row>
    <row r="24" spans="2:10" x14ac:dyDescent="0.3">
      <c r="B24" s="35">
        <v>110</v>
      </c>
      <c r="C24">
        <v>122</v>
      </c>
      <c r="D24">
        <f t="shared" ref="D24:D32" si="0">B24-C24</f>
        <v>-12</v>
      </c>
      <c r="E24">
        <f t="shared" ref="E24:E32" si="1">POWER(D24,2)</f>
        <v>144</v>
      </c>
    </row>
    <row r="25" spans="2:10" x14ac:dyDescent="0.3">
      <c r="B25" s="35">
        <v>130</v>
      </c>
      <c r="C25">
        <v>122</v>
      </c>
      <c r="D25">
        <f t="shared" si="0"/>
        <v>8</v>
      </c>
      <c r="E25">
        <f t="shared" si="1"/>
        <v>64</v>
      </c>
    </row>
    <row r="26" spans="2:10" x14ac:dyDescent="0.3">
      <c r="B26" s="35">
        <v>115</v>
      </c>
      <c r="C26">
        <v>122</v>
      </c>
      <c r="D26">
        <f t="shared" si="0"/>
        <v>-7</v>
      </c>
      <c r="E26">
        <f t="shared" si="1"/>
        <v>49</v>
      </c>
    </row>
    <row r="27" spans="2:10" x14ac:dyDescent="0.3">
      <c r="B27" s="35">
        <v>125</v>
      </c>
      <c r="C27">
        <v>122</v>
      </c>
      <c r="D27">
        <f t="shared" si="0"/>
        <v>3</v>
      </c>
      <c r="E27">
        <f t="shared" si="1"/>
        <v>9</v>
      </c>
    </row>
    <row r="28" spans="2:10" x14ac:dyDescent="0.3">
      <c r="B28" s="35">
        <v>105</v>
      </c>
      <c r="C28">
        <v>122</v>
      </c>
      <c r="D28">
        <f t="shared" si="0"/>
        <v>-17</v>
      </c>
      <c r="E28">
        <f t="shared" si="1"/>
        <v>289</v>
      </c>
    </row>
    <row r="29" spans="2:10" x14ac:dyDescent="0.3">
      <c r="B29" s="35">
        <v>135</v>
      </c>
      <c r="C29">
        <v>122</v>
      </c>
      <c r="D29">
        <f t="shared" si="0"/>
        <v>13</v>
      </c>
      <c r="E29">
        <f t="shared" si="1"/>
        <v>169</v>
      </c>
    </row>
    <row r="30" spans="2:10" x14ac:dyDescent="0.3">
      <c r="B30" s="35">
        <v>115</v>
      </c>
      <c r="C30">
        <v>122</v>
      </c>
      <c r="D30">
        <f t="shared" si="0"/>
        <v>-7</v>
      </c>
      <c r="E30">
        <f t="shared" si="1"/>
        <v>49</v>
      </c>
    </row>
    <row r="31" spans="2:10" x14ac:dyDescent="0.3">
      <c r="B31" s="35">
        <v>125</v>
      </c>
      <c r="C31">
        <v>122</v>
      </c>
      <c r="D31">
        <f t="shared" si="0"/>
        <v>3</v>
      </c>
      <c r="E31">
        <f t="shared" si="1"/>
        <v>9</v>
      </c>
    </row>
    <row r="32" spans="2:10" ht="15" thickBot="1" x14ac:dyDescent="0.35">
      <c r="B32" s="36">
        <v>140</v>
      </c>
      <c r="C32">
        <v>122</v>
      </c>
      <c r="D32">
        <f t="shared" si="0"/>
        <v>18</v>
      </c>
      <c r="E32">
        <f t="shared" si="1"/>
        <v>324</v>
      </c>
    </row>
    <row r="33" spans="2:7" x14ac:dyDescent="0.3">
      <c r="B33" s="6">
        <f>SUM(B23:B32)</f>
        <v>1220</v>
      </c>
      <c r="C33" s="6"/>
      <c r="E33" s="6">
        <f>SUM(E23:E32)</f>
        <v>1110</v>
      </c>
      <c r="F33" s="7">
        <f>E33/9</f>
        <v>123.33333333333333</v>
      </c>
      <c r="G33" s="7">
        <f>SQRT(F33)</f>
        <v>11.105554165971787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B440-416F-49C6-A9E4-65026DA76D07}">
  <dimension ref="B1:L27"/>
  <sheetViews>
    <sheetView topLeftCell="A25" workbookViewId="0">
      <selection activeCell="O41" sqref="O41"/>
    </sheetView>
  </sheetViews>
  <sheetFormatPr defaultRowHeight="14.4" x14ac:dyDescent="0.3"/>
  <sheetData>
    <row r="1" spans="2:12" ht="15.6" x14ac:dyDescent="0.3">
      <c r="B1" s="1" t="s">
        <v>121</v>
      </c>
    </row>
    <row r="3" spans="2:12" x14ac:dyDescent="0.3">
      <c r="B3" s="21"/>
      <c r="C3" t="s">
        <v>122</v>
      </c>
    </row>
    <row r="4" spans="2:12" x14ac:dyDescent="0.3">
      <c r="D4" t="s">
        <v>123</v>
      </c>
    </row>
    <row r="5" spans="2:12" x14ac:dyDescent="0.3">
      <c r="D5" t="s">
        <v>124</v>
      </c>
    </row>
    <row r="7" spans="2:12" ht="15" thickBot="1" x14ac:dyDescent="0.35"/>
    <row r="8" spans="2:12" ht="15" thickBot="1" x14ac:dyDescent="0.35">
      <c r="E8" s="61" t="s">
        <v>133</v>
      </c>
      <c r="F8" s="54"/>
      <c r="G8" s="54"/>
      <c r="H8" s="54"/>
      <c r="I8" s="54"/>
      <c r="J8" s="54"/>
      <c r="K8" s="54"/>
      <c r="L8" s="55"/>
    </row>
    <row r="9" spans="2:12" x14ac:dyDescent="0.3">
      <c r="B9" s="29" t="s">
        <v>132</v>
      </c>
      <c r="C9" s="30" t="s">
        <v>112</v>
      </c>
    </row>
    <row r="10" spans="2:12" x14ac:dyDescent="0.3">
      <c r="B10" s="31" t="s">
        <v>125</v>
      </c>
      <c r="C10" s="32">
        <v>30</v>
      </c>
    </row>
    <row r="11" spans="2:12" x14ac:dyDescent="0.3">
      <c r="B11" s="31" t="s">
        <v>126</v>
      </c>
      <c r="C11" s="32">
        <v>40</v>
      </c>
    </row>
    <row r="12" spans="2:12" x14ac:dyDescent="0.3">
      <c r="B12" s="31" t="s">
        <v>127</v>
      </c>
      <c r="C12" s="32">
        <v>20</v>
      </c>
    </row>
    <row r="13" spans="2:12" x14ac:dyDescent="0.3">
      <c r="B13" s="31" t="s">
        <v>128</v>
      </c>
      <c r="C13" s="32">
        <v>10</v>
      </c>
    </row>
    <row r="14" spans="2:12" x14ac:dyDescent="0.3">
      <c r="B14" s="31" t="s">
        <v>129</v>
      </c>
      <c r="C14" s="32">
        <v>45</v>
      </c>
    </row>
    <row r="15" spans="2:12" x14ac:dyDescent="0.3">
      <c r="B15" s="31" t="s">
        <v>130</v>
      </c>
      <c r="C15" s="32">
        <v>25</v>
      </c>
    </row>
    <row r="16" spans="2:12" ht="15" thickBot="1" x14ac:dyDescent="0.35">
      <c r="B16" s="33" t="s">
        <v>131</v>
      </c>
      <c r="C16" s="34">
        <v>30</v>
      </c>
    </row>
    <row r="22" spans="5:11" ht="15" thickBot="1" x14ac:dyDescent="0.35"/>
    <row r="23" spans="5:11" ht="15" thickBot="1" x14ac:dyDescent="0.35">
      <c r="E23" s="61" t="s">
        <v>134</v>
      </c>
      <c r="F23" s="54"/>
      <c r="G23" s="54"/>
      <c r="H23" s="54"/>
      <c r="I23" s="54"/>
      <c r="J23" s="54"/>
      <c r="K23" s="55"/>
    </row>
    <row r="25" spans="5:11" x14ac:dyDescent="0.3">
      <c r="F25" t="s">
        <v>135</v>
      </c>
      <c r="H25" s="28">
        <f>MAX(C10:C16)</f>
        <v>45</v>
      </c>
    </row>
    <row r="26" spans="5:11" ht="15" thickBot="1" x14ac:dyDescent="0.35"/>
    <row r="27" spans="5:11" ht="15" thickBot="1" x14ac:dyDescent="0.35">
      <c r="E27" s="61" t="s">
        <v>136</v>
      </c>
      <c r="F27" s="54"/>
      <c r="G27" s="54"/>
      <c r="H27" s="54"/>
      <c r="I27" s="54"/>
      <c r="J27" s="54"/>
      <c r="K27" s="5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96C0-7D3C-4F80-BCA0-659B781D1191}">
  <dimension ref="B1:M110"/>
  <sheetViews>
    <sheetView workbookViewId="0">
      <selection activeCell="O17" sqref="O17"/>
    </sheetView>
  </sheetViews>
  <sheetFormatPr defaultRowHeight="14.4" x14ac:dyDescent="0.3"/>
  <sheetData>
    <row r="1" spans="2:13" ht="15.6" x14ac:dyDescent="0.3">
      <c r="B1" s="1" t="s">
        <v>137</v>
      </c>
    </row>
    <row r="3" spans="2:13" x14ac:dyDescent="0.3">
      <c r="C3" t="s">
        <v>138</v>
      </c>
    </row>
    <row r="4" spans="2:13" x14ac:dyDescent="0.3">
      <c r="D4" t="s">
        <v>139</v>
      </c>
    </row>
    <row r="5" spans="2:13" x14ac:dyDescent="0.3">
      <c r="D5" t="s">
        <v>140</v>
      </c>
    </row>
    <row r="6" spans="2:13" x14ac:dyDescent="0.3">
      <c r="D6" t="s">
        <v>141</v>
      </c>
    </row>
    <row r="7" spans="2:13" x14ac:dyDescent="0.3">
      <c r="D7" t="s">
        <v>142</v>
      </c>
    </row>
    <row r="9" spans="2:13" ht="15" thickBot="1" x14ac:dyDescent="0.35"/>
    <row r="10" spans="2:13" ht="15" thickBot="1" x14ac:dyDescent="0.35">
      <c r="B10" s="37" t="s">
        <v>26</v>
      </c>
      <c r="F10" s="61" t="s">
        <v>143</v>
      </c>
      <c r="G10" s="54"/>
      <c r="H10" s="54"/>
      <c r="I10" s="54"/>
      <c r="J10" s="54"/>
      <c r="K10" s="54"/>
      <c r="L10" s="54"/>
      <c r="M10" s="55"/>
    </row>
    <row r="11" spans="2:13" x14ac:dyDescent="0.3">
      <c r="B11" s="23">
        <v>4</v>
      </c>
    </row>
    <row r="12" spans="2:13" x14ac:dyDescent="0.3">
      <c r="B12" s="23">
        <v>5</v>
      </c>
    </row>
    <row r="13" spans="2:13" x14ac:dyDescent="0.3">
      <c r="B13" s="23">
        <v>3</v>
      </c>
    </row>
    <row r="14" spans="2:13" x14ac:dyDescent="0.3">
      <c r="B14" s="23">
        <v>4</v>
      </c>
    </row>
    <row r="15" spans="2:13" x14ac:dyDescent="0.3">
      <c r="B15" s="23">
        <v>4</v>
      </c>
    </row>
    <row r="16" spans="2:13" x14ac:dyDescent="0.3">
      <c r="B16" s="23">
        <v>3</v>
      </c>
    </row>
    <row r="17" spans="2:13" x14ac:dyDescent="0.3">
      <c r="B17" s="23">
        <v>2</v>
      </c>
    </row>
    <row r="18" spans="2:13" x14ac:dyDescent="0.3">
      <c r="B18" s="23">
        <v>5</v>
      </c>
    </row>
    <row r="19" spans="2:13" x14ac:dyDescent="0.3">
      <c r="B19" s="23">
        <v>4</v>
      </c>
    </row>
    <row r="20" spans="2:13" x14ac:dyDescent="0.3">
      <c r="B20" s="23">
        <v>3</v>
      </c>
    </row>
    <row r="21" spans="2:13" x14ac:dyDescent="0.3">
      <c r="B21" s="23">
        <v>5</v>
      </c>
    </row>
    <row r="22" spans="2:13" x14ac:dyDescent="0.3">
      <c r="B22" s="23">
        <v>4</v>
      </c>
    </row>
    <row r="23" spans="2:13" x14ac:dyDescent="0.3">
      <c r="B23" s="23">
        <v>2</v>
      </c>
    </row>
    <row r="24" spans="2:13" x14ac:dyDescent="0.3">
      <c r="B24" s="23">
        <v>3</v>
      </c>
    </row>
    <row r="25" spans="2:13" x14ac:dyDescent="0.3">
      <c r="B25" s="23">
        <v>4</v>
      </c>
    </row>
    <row r="26" spans="2:13" ht="15" thickBot="1" x14ac:dyDescent="0.35">
      <c r="B26" s="23">
        <v>5</v>
      </c>
    </row>
    <row r="27" spans="2:13" ht="15" thickBot="1" x14ac:dyDescent="0.35">
      <c r="B27" s="23">
        <v>3</v>
      </c>
      <c r="F27" s="61" t="s">
        <v>144</v>
      </c>
      <c r="G27" s="54"/>
      <c r="H27" s="54"/>
      <c r="I27" s="54"/>
      <c r="J27" s="54"/>
      <c r="K27" s="55"/>
    </row>
    <row r="28" spans="2:13" x14ac:dyDescent="0.3">
      <c r="B28" s="23">
        <v>4</v>
      </c>
    </row>
    <row r="29" spans="2:13" x14ac:dyDescent="0.3">
      <c r="B29" s="23">
        <v>5</v>
      </c>
      <c r="G29" s="4" t="s">
        <v>102</v>
      </c>
      <c r="H29" s="38">
        <f>MODE(B11:B110)</f>
        <v>4</v>
      </c>
    </row>
    <row r="30" spans="2:13" ht="15" thickBot="1" x14ac:dyDescent="0.35">
      <c r="B30" s="23">
        <v>3</v>
      </c>
    </row>
    <row r="31" spans="2:13" ht="15" thickBot="1" x14ac:dyDescent="0.35">
      <c r="B31" s="23">
        <v>4</v>
      </c>
      <c r="F31" s="61" t="s">
        <v>145</v>
      </c>
      <c r="G31" s="54"/>
      <c r="H31" s="54"/>
      <c r="I31" s="54"/>
      <c r="J31" s="54"/>
      <c r="K31" s="54"/>
      <c r="L31" s="54"/>
      <c r="M31" s="55"/>
    </row>
    <row r="32" spans="2:13" x14ac:dyDescent="0.3">
      <c r="B32" s="23">
        <v>3</v>
      </c>
    </row>
    <row r="33" spans="2:7" ht="15" thickBot="1" x14ac:dyDescent="0.35">
      <c r="B33" s="23">
        <v>2</v>
      </c>
    </row>
    <row r="34" spans="2:7" x14ac:dyDescent="0.3">
      <c r="B34" s="23">
        <v>4</v>
      </c>
      <c r="F34" s="52" t="s">
        <v>146</v>
      </c>
      <c r="G34" s="53" t="s">
        <v>112</v>
      </c>
    </row>
    <row r="35" spans="2:7" x14ac:dyDescent="0.3">
      <c r="B35" s="23">
        <v>5</v>
      </c>
      <c r="F35" s="31">
        <v>1</v>
      </c>
      <c r="G35" s="32">
        <f>COUNTIF($B$11:$B$110,F35)</f>
        <v>0</v>
      </c>
    </row>
    <row r="36" spans="2:7" x14ac:dyDescent="0.3">
      <c r="B36" s="23">
        <v>3</v>
      </c>
      <c r="F36" s="31">
        <v>2</v>
      </c>
      <c r="G36" s="32">
        <f t="shared" ref="G36:G39" si="0">COUNTIF($B$11:$B$110,F36)</f>
        <v>8</v>
      </c>
    </row>
    <row r="37" spans="2:7" x14ac:dyDescent="0.3">
      <c r="B37" s="23">
        <v>4</v>
      </c>
      <c r="F37" s="31">
        <v>3</v>
      </c>
      <c r="G37" s="32">
        <f t="shared" si="0"/>
        <v>30</v>
      </c>
    </row>
    <row r="38" spans="2:7" x14ac:dyDescent="0.3">
      <c r="B38" s="23">
        <v>5</v>
      </c>
      <c r="F38" s="31">
        <v>4</v>
      </c>
      <c r="G38" s="32">
        <f t="shared" si="0"/>
        <v>39</v>
      </c>
    </row>
    <row r="39" spans="2:7" ht="15" thickBot="1" x14ac:dyDescent="0.35">
      <c r="B39" s="23">
        <v>4</v>
      </c>
      <c r="F39" s="33">
        <v>5</v>
      </c>
      <c r="G39" s="34">
        <f t="shared" si="0"/>
        <v>23</v>
      </c>
    </row>
    <row r="40" spans="2:7" x14ac:dyDescent="0.3">
      <c r="B40" s="23">
        <v>3</v>
      </c>
    </row>
    <row r="41" spans="2:7" x14ac:dyDescent="0.3">
      <c r="B41" s="23">
        <v>3</v>
      </c>
    </row>
    <row r="42" spans="2:7" x14ac:dyDescent="0.3">
      <c r="B42" s="23">
        <v>4</v>
      </c>
    </row>
    <row r="43" spans="2:7" x14ac:dyDescent="0.3">
      <c r="B43" s="23">
        <v>5</v>
      </c>
    </row>
    <row r="44" spans="2:7" x14ac:dyDescent="0.3">
      <c r="B44" s="23">
        <v>2</v>
      </c>
    </row>
    <row r="45" spans="2:7" x14ac:dyDescent="0.3">
      <c r="B45" s="23">
        <v>3</v>
      </c>
    </row>
    <row r="46" spans="2:7" x14ac:dyDescent="0.3">
      <c r="B46" s="23">
        <v>4</v>
      </c>
    </row>
    <row r="47" spans="2:7" x14ac:dyDescent="0.3">
      <c r="B47" s="23">
        <v>4</v>
      </c>
    </row>
    <row r="48" spans="2:7" x14ac:dyDescent="0.3">
      <c r="B48" s="23">
        <v>3</v>
      </c>
    </row>
    <row r="49" spans="2:2" x14ac:dyDescent="0.3">
      <c r="B49" s="23">
        <v>5</v>
      </c>
    </row>
    <row r="50" spans="2:2" x14ac:dyDescent="0.3">
      <c r="B50" s="23">
        <v>4</v>
      </c>
    </row>
    <row r="51" spans="2:2" x14ac:dyDescent="0.3">
      <c r="B51" s="23">
        <v>3</v>
      </c>
    </row>
    <row r="52" spans="2:2" x14ac:dyDescent="0.3">
      <c r="B52" s="23">
        <v>4</v>
      </c>
    </row>
    <row r="53" spans="2:2" x14ac:dyDescent="0.3">
      <c r="B53" s="23">
        <v>5</v>
      </c>
    </row>
    <row r="54" spans="2:2" x14ac:dyDescent="0.3">
      <c r="B54" s="23">
        <v>4</v>
      </c>
    </row>
    <row r="55" spans="2:2" x14ac:dyDescent="0.3">
      <c r="B55" s="23">
        <v>2</v>
      </c>
    </row>
    <row r="56" spans="2:2" x14ac:dyDescent="0.3">
      <c r="B56" s="23">
        <v>3</v>
      </c>
    </row>
    <row r="57" spans="2:2" x14ac:dyDescent="0.3">
      <c r="B57" s="23">
        <v>4</v>
      </c>
    </row>
    <row r="58" spans="2:2" x14ac:dyDescent="0.3">
      <c r="B58" s="23">
        <v>5</v>
      </c>
    </row>
    <row r="59" spans="2:2" x14ac:dyDescent="0.3">
      <c r="B59" s="23">
        <v>3</v>
      </c>
    </row>
    <row r="60" spans="2:2" x14ac:dyDescent="0.3">
      <c r="B60" s="23">
        <v>4</v>
      </c>
    </row>
    <row r="61" spans="2:2" x14ac:dyDescent="0.3">
      <c r="B61" s="23">
        <v>5</v>
      </c>
    </row>
    <row r="62" spans="2:2" x14ac:dyDescent="0.3">
      <c r="B62" s="23">
        <v>4</v>
      </c>
    </row>
    <row r="63" spans="2:2" x14ac:dyDescent="0.3">
      <c r="B63" s="23">
        <v>3</v>
      </c>
    </row>
    <row r="64" spans="2:2" x14ac:dyDescent="0.3">
      <c r="B64" s="23">
        <v>4</v>
      </c>
    </row>
    <row r="65" spans="2:2" x14ac:dyDescent="0.3">
      <c r="B65" s="23">
        <v>5</v>
      </c>
    </row>
    <row r="66" spans="2:2" x14ac:dyDescent="0.3">
      <c r="B66" s="23">
        <v>3</v>
      </c>
    </row>
    <row r="67" spans="2:2" x14ac:dyDescent="0.3">
      <c r="B67" s="23">
        <v>4</v>
      </c>
    </row>
    <row r="68" spans="2:2" x14ac:dyDescent="0.3">
      <c r="B68" s="23">
        <v>5</v>
      </c>
    </row>
    <row r="69" spans="2:2" x14ac:dyDescent="0.3">
      <c r="B69" s="23">
        <v>4</v>
      </c>
    </row>
    <row r="70" spans="2:2" x14ac:dyDescent="0.3">
      <c r="B70" s="23">
        <v>3</v>
      </c>
    </row>
    <row r="71" spans="2:2" x14ac:dyDescent="0.3">
      <c r="B71" s="23">
        <v>3</v>
      </c>
    </row>
    <row r="72" spans="2:2" x14ac:dyDescent="0.3">
      <c r="B72" s="23">
        <v>4</v>
      </c>
    </row>
    <row r="73" spans="2:2" x14ac:dyDescent="0.3">
      <c r="B73" s="23">
        <v>5</v>
      </c>
    </row>
    <row r="74" spans="2:2" x14ac:dyDescent="0.3">
      <c r="B74" s="23">
        <v>2</v>
      </c>
    </row>
    <row r="75" spans="2:2" x14ac:dyDescent="0.3">
      <c r="B75" s="23">
        <v>3</v>
      </c>
    </row>
    <row r="76" spans="2:2" x14ac:dyDescent="0.3">
      <c r="B76" s="23">
        <v>4</v>
      </c>
    </row>
    <row r="77" spans="2:2" x14ac:dyDescent="0.3">
      <c r="B77" s="23">
        <v>4</v>
      </c>
    </row>
    <row r="78" spans="2:2" x14ac:dyDescent="0.3">
      <c r="B78" s="23">
        <v>3</v>
      </c>
    </row>
    <row r="79" spans="2:2" x14ac:dyDescent="0.3">
      <c r="B79" s="23">
        <v>5</v>
      </c>
    </row>
    <row r="80" spans="2:2" x14ac:dyDescent="0.3">
      <c r="B80" s="23">
        <v>4</v>
      </c>
    </row>
    <row r="81" spans="2:2" x14ac:dyDescent="0.3">
      <c r="B81" s="23">
        <v>3</v>
      </c>
    </row>
    <row r="82" spans="2:2" x14ac:dyDescent="0.3">
      <c r="B82" s="23">
        <v>4</v>
      </c>
    </row>
    <row r="83" spans="2:2" x14ac:dyDescent="0.3">
      <c r="B83" s="23">
        <v>5</v>
      </c>
    </row>
    <row r="84" spans="2:2" x14ac:dyDescent="0.3">
      <c r="B84" s="23">
        <v>4</v>
      </c>
    </row>
    <row r="85" spans="2:2" x14ac:dyDescent="0.3">
      <c r="B85" s="23">
        <v>2</v>
      </c>
    </row>
    <row r="86" spans="2:2" x14ac:dyDescent="0.3">
      <c r="B86" s="23">
        <v>3</v>
      </c>
    </row>
    <row r="87" spans="2:2" x14ac:dyDescent="0.3">
      <c r="B87" s="23">
        <v>4</v>
      </c>
    </row>
    <row r="88" spans="2:2" x14ac:dyDescent="0.3">
      <c r="B88" s="23">
        <v>5</v>
      </c>
    </row>
    <row r="89" spans="2:2" x14ac:dyDescent="0.3">
      <c r="B89" s="23">
        <v>3</v>
      </c>
    </row>
    <row r="90" spans="2:2" x14ac:dyDescent="0.3">
      <c r="B90" s="23">
        <v>4</v>
      </c>
    </row>
    <row r="91" spans="2:2" x14ac:dyDescent="0.3">
      <c r="B91" s="23">
        <v>5</v>
      </c>
    </row>
    <row r="92" spans="2:2" x14ac:dyDescent="0.3">
      <c r="B92" s="23">
        <v>4</v>
      </c>
    </row>
    <row r="93" spans="2:2" x14ac:dyDescent="0.3">
      <c r="B93" s="23">
        <v>3</v>
      </c>
    </row>
    <row r="94" spans="2:2" x14ac:dyDescent="0.3">
      <c r="B94" s="23">
        <v>4</v>
      </c>
    </row>
    <row r="95" spans="2:2" x14ac:dyDescent="0.3">
      <c r="B95" s="23">
        <v>5</v>
      </c>
    </row>
    <row r="96" spans="2:2" x14ac:dyDescent="0.3">
      <c r="B96" s="23">
        <v>3</v>
      </c>
    </row>
    <row r="97" spans="2:2" x14ac:dyDescent="0.3">
      <c r="B97" s="23">
        <v>4</v>
      </c>
    </row>
    <row r="98" spans="2:2" x14ac:dyDescent="0.3">
      <c r="B98" s="23">
        <v>5</v>
      </c>
    </row>
    <row r="99" spans="2:2" x14ac:dyDescent="0.3">
      <c r="B99" s="23">
        <v>4</v>
      </c>
    </row>
    <row r="100" spans="2:2" x14ac:dyDescent="0.3">
      <c r="B100" s="23">
        <v>3</v>
      </c>
    </row>
    <row r="101" spans="2:2" x14ac:dyDescent="0.3">
      <c r="B101" s="23">
        <v>3</v>
      </c>
    </row>
    <row r="102" spans="2:2" x14ac:dyDescent="0.3">
      <c r="B102" s="23">
        <v>4</v>
      </c>
    </row>
    <row r="103" spans="2:2" x14ac:dyDescent="0.3">
      <c r="B103" s="23">
        <v>5</v>
      </c>
    </row>
    <row r="104" spans="2:2" x14ac:dyDescent="0.3">
      <c r="B104" s="23">
        <v>2</v>
      </c>
    </row>
    <row r="105" spans="2:2" x14ac:dyDescent="0.3">
      <c r="B105" s="23">
        <v>3</v>
      </c>
    </row>
    <row r="106" spans="2:2" x14ac:dyDescent="0.3">
      <c r="B106" s="23">
        <v>4</v>
      </c>
    </row>
    <row r="107" spans="2:2" x14ac:dyDescent="0.3">
      <c r="B107" s="23">
        <v>4</v>
      </c>
    </row>
    <row r="108" spans="2:2" x14ac:dyDescent="0.3">
      <c r="B108" s="23">
        <v>3</v>
      </c>
    </row>
    <row r="109" spans="2:2" x14ac:dyDescent="0.3">
      <c r="B109" s="23">
        <v>5</v>
      </c>
    </row>
    <row r="110" spans="2:2" ht="15" thickBot="1" x14ac:dyDescent="0.35">
      <c r="B110" s="24">
        <v>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191D-E74F-42FD-A2CA-71081A4DB565}">
  <dimension ref="B1:M58"/>
  <sheetViews>
    <sheetView topLeftCell="A10" workbookViewId="0">
      <selection activeCell="P35" sqref="P35"/>
    </sheetView>
  </sheetViews>
  <sheetFormatPr defaultRowHeight="14.4" x14ac:dyDescent="0.3"/>
  <sheetData>
    <row r="1" spans="2:13" ht="15.6" x14ac:dyDescent="0.3">
      <c r="B1" s="1" t="s">
        <v>147</v>
      </c>
    </row>
    <row r="3" spans="2:13" x14ac:dyDescent="0.3">
      <c r="C3" t="s">
        <v>148</v>
      </c>
    </row>
    <row r="4" spans="2:13" x14ac:dyDescent="0.3">
      <c r="D4" t="s">
        <v>149</v>
      </c>
    </row>
    <row r="5" spans="2:13" x14ac:dyDescent="0.3">
      <c r="D5" t="s">
        <v>150</v>
      </c>
    </row>
    <row r="7" spans="2:13" ht="15" thickBot="1" x14ac:dyDescent="0.35"/>
    <row r="8" spans="2:13" ht="15" thickBot="1" x14ac:dyDescent="0.35">
      <c r="B8" s="39" t="s">
        <v>26</v>
      </c>
    </row>
    <row r="9" spans="2:13" ht="15" thickBot="1" x14ac:dyDescent="0.35">
      <c r="B9" s="23">
        <v>35</v>
      </c>
      <c r="E9" s="61" t="s">
        <v>151</v>
      </c>
      <c r="F9" s="54"/>
      <c r="G9" s="54"/>
      <c r="H9" s="54"/>
      <c r="I9" s="54"/>
      <c r="J9" s="54"/>
      <c r="K9" s="54"/>
      <c r="L9" s="54"/>
      <c r="M9" s="55"/>
    </row>
    <row r="10" spans="2:13" x14ac:dyDescent="0.3">
      <c r="B10" s="23">
        <v>28</v>
      </c>
    </row>
    <row r="11" spans="2:13" x14ac:dyDescent="0.3">
      <c r="B11" s="23">
        <v>32</v>
      </c>
    </row>
    <row r="12" spans="2:13" x14ac:dyDescent="0.3">
      <c r="B12" s="23">
        <v>45</v>
      </c>
    </row>
    <row r="13" spans="2:13" x14ac:dyDescent="0.3">
      <c r="B13" s="23">
        <v>38</v>
      </c>
    </row>
    <row r="14" spans="2:13" x14ac:dyDescent="0.3">
      <c r="B14" s="23">
        <v>29</v>
      </c>
    </row>
    <row r="15" spans="2:13" x14ac:dyDescent="0.3">
      <c r="B15" s="23">
        <v>42</v>
      </c>
    </row>
    <row r="16" spans="2:13" x14ac:dyDescent="0.3">
      <c r="B16" s="23">
        <v>30</v>
      </c>
    </row>
    <row r="17" spans="2:11" x14ac:dyDescent="0.3">
      <c r="B17" s="23">
        <v>36</v>
      </c>
    </row>
    <row r="18" spans="2:11" x14ac:dyDescent="0.3">
      <c r="B18" s="23">
        <v>41</v>
      </c>
    </row>
    <row r="19" spans="2:11" x14ac:dyDescent="0.3">
      <c r="B19" s="23">
        <v>47</v>
      </c>
    </row>
    <row r="20" spans="2:11" x14ac:dyDescent="0.3">
      <c r="B20" s="23">
        <v>31</v>
      </c>
    </row>
    <row r="21" spans="2:11" x14ac:dyDescent="0.3">
      <c r="B21" s="23">
        <v>39</v>
      </c>
    </row>
    <row r="22" spans="2:11" x14ac:dyDescent="0.3">
      <c r="B22" s="23">
        <v>43</v>
      </c>
    </row>
    <row r="23" spans="2:11" x14ac:dyDescent="0.3">
      <c r="B23" s="23">
        <v>37</v>
      </c>
    </row>
    <row r="24" spans="2:11" x14ac:dyDescent="0.3">
      <c r="B24" s="23">
        <v>30</v>
      </c>
    </row>
    <row r="25" spans="2:11" x14ac:dyDescent="0.3">
      <c r="B25" s="23">
        <v>34</v>
      </c>
    </row>
    <row r="26" spans="2:11" x14ac:dyDescent="0.3">
      <c r="B26" s="23">
        <v>39</v>
      </c>
    </row>
    <row r="27" spans="2:11" ht="15" thickBot="1" x14ac:dyDescent="0.35">
      <c r="B27" s="23">
        <v>28</v>
      </c>
    </row>
    <row r="28" spans="2:11" ht="15" thickBot="1" x14ac:dyDescent="0.35">
      <c r="B28" s="23">
        <v>33</v>
      </c>
      <c r="E28" s="61" t="s">
        <v>152</v>
      </c>
      <c r="F28" s="54"/>
      <c r="G28" s="54"/>
      <c r="H28" s="54"/>
      <c r="I28" s="54"/>
      <c r="J28" s="54"/>
      <c r="K28" s="55"/>
    </row>
    <row r="29" spans="2:11" x14ac:dyDescent="0.3">
      <c r="B29" s="23">
        <v>36</v>
      </c>
    </row>
    <row r="30" spans="2:11" x14ac:dyDescent="0.3">
      <c r="B30" s="23">
        <v>40</v>
      </c>
      <c r="G30" t="s">
        <v>47</v>
      </c>
      <c r="H30" s="18">
        <f>AVERAGE(B9:B58)</f>
        <v>36.14</v>
      </c>
    </row>
    <row r="31" spans="2:11" x14ac:dyDescent="0.3">
      <c r="B31" s="23">
        <v>42</v>
      </c>
    </row>
    <row r="32" spans="2:11" ht="15" thickBot="1" x14ac:dyDescent="0.35">
      <c r="B32" s="23">
        <v>29</v>
      </c>
    </row>
    <row r="33" spans="2:12" ht="15" thickBot="1" x14ac:dyDescent="0.35">
      <c r="B33" s="23">
        <v>31</v>
      </c>
      <c r="E33" s="61" t="s">
        <v>153</v>
      </c>
      <c r="F33" s="54"/>
      <c r="G33" s="54"/>
      <c r="H33" s="54"/>
      <c r="I33" s="54"/>
      <c r="J33" s="54"/>
      <c r="K33" s="54"/>
      <c r="L33" s="55"/>
    </row>
    <row r="34" spans="2:12" ht="15" thickBot="1" x14ac:dyDescent="0.35">
      <c r="B34" s="23">
        <v>45</v>
      </c>
    </row>
    <row r="35" spans="2:12" x14ac:dyDescent="0.3">
      <c r="B35" s="23">
        <v>38</v>
      </c>
      <c r="E35" s="57" t="s">
        <v>154</v>
      </c>
      <c r="F35" s="56" t="s">
        <v>112</v>
      </c>
    </row>
    <row r="36" spans="2:12" x14ac:dyDescent="0.3">
      <c r="B36" s="23">
        <v>33</v>
      </c>
      <c r="E36" s="31">
        <v>28</v>
      </c>
      <c r="F36" s="32">
        <f>COUNTIF($B$9:$B$58,E36)</f>
        <v>4</v>
      </c>
    </row>
    <row r="37" spans="2:12" x14ac:dyDescent="0.3">
      <c r="B37" s="23">
        <v>41</v>
      </c>
      <c r="E37" s="31">
        <v>29</v>
      </c>
      <c r="F37" s="32">
        <f t="shared" ref="F37:F55" si="0">COUNTIF($B$9:$B$58,E37)</f>
        <v>3</v>
      </c>
    </row>
    <row r="38" spans="2:12" x14ac:dyDescent="0.3">
      <c r="B38" s="23">
        <v>35</v>
      </c>
      <c r="E38" s="31">
        <v>30</v>
      </c>
      <c r="F38" s="32">
        <f t="shared" si="0"/>
        <v>3</v>
      </c>
    </row>
    <row r="39" spans="2:12" x14ac:dyDescent="0.3">
      <c r="B39" s="23">
        <v>37</v>
      </c>
      <c r="E39" s="31">
        <v>31</v>
      </c>
      <c r="F39" s="32">
        <f t="shared" si="0"/>
        <v>3</v>
      </c>
    </row>
    <row r="40" spans="2:12" x14ac:dyDescent="0.3">
      <c r="B40" s="23">
        <v>34</v>
      </c>
      <c r="E40" s="31">
        <v>32</v>
      </c>
      <c r="F40" s="32">
        <f t="shared" si="0"/>
        <v>2</v>
      </c>
    </row>
    <row r="41" spans="2:12" x14ac:dyDescent="0.3">
      <c r="B41" s="23">
        <v>46</v>
      </c>
      <c r="E41" s="31">
        <v>33</v>
      </c>
      <c r="F41" s="32">
        <f t="shared" si="0"/>
        <v>3</v>
      </c>
    </row>
    <row r="42" spans="2:12" x14ac:dyDescent="0.3">
      <c r="B42" s="23">
        <v>30</v>
      </c>
      <c r="E42" s="31">
        <v>34</v>
      </c>
      <c r="F42" s="32">
        <f t="shared" si="0"/>
        <v>2</v>
      </c>
    </row>
    <row r="43" spans="2:12" x14ac:dyDescent="0.3">
      <c r="B43" s="23">
        <v>39</v>
      </c>
      <c r="E43" s="31">
        <v>35</v>
      </c>
      <c r="F43" s="32">
        <f t="shared" si="0"/>
        <v>3</v>
      </c>
    </row>
    <row r="44" spans="2:12" x14ac:dyDescent="0.3">
      <c r="B44" s="23">
        <v>43</v>
      </c>
      <c r="E44" s="31">
        <v>36</v>
      </c>
      <c r="F44" s="32">
        <f t="shared" si="0"/>
        <v>3</v>
      </c>
    </row>
    <row r="45" spans="2:12" x14ac:dyDescent="0.3">
      <c r="B45" s="23">
        <v>28</v>
      </c>
      <c r="E45" s="31">
        <v>37</v>
      </c>
      <c r="F45" s="32">
        <f t="shared" si="0"/>
        <v>3</v>
      </c>
    </row>
    <row r="46" spans="2:12" x14ac:dyDescent="0.3">
      <c r="B46" s="23">
        <v>32</v>
      </c>
      <c r="E46" s="31">
        <v>38</v>
      </c>
      <c r="F46" s="32">
        <f t="shared" si="0"/>
        <v>3</v>
      </c>
    </row>
    <row r="47" spans="2:12" x14ac:dyDescent="0.3">
      <c r="B47" s="23">
        <v>36</v>
      </c>
      <c r="E47" s="31">
        <v>39</v>
      </c>
      <c r="F47" s="32">
        <f t="shared" si="0"/>
        <v>4</v>
      </c>
    </row>
    <row r="48" spans="2:12" x14ac:dyDescent="0.3">
      <c r="B48" s="23">
        <v>29</v>
      </c>
      <c r="E48" s="31">
        <v>40</v>
      </c>
      <c r="F48" s="32">
        <f t="shared" si="0"/>
        <v>2</v>
      </c>
    </row>
    <row r="49" spans="2:6" x14ac:dyDescent="0.3">
      <c r="B49" s="23">
        <v>31</v>
      </c>
      <c r="E49" s="31">
        <v>41</v>
      </c>
      <c r="F49" s="32">
        <f t="shared" si="0"/>
        <v>2</v>
      </c>
    </row>
    <row r="50" spans="2:6" x14ac:dyDescent="0.3">
      <c r="B50" s="23">
        <v>37</v>
      </c>
      <c r="E50" s="31">
        <v>42</v>
      </c>
      <c r="F50" s="32">
        <f t="shared" si="0"/>
        <v>3</v>
      </c>
    </row>
    <row r="51" spans="2:6" x14ac:dyDescent="0.3">
      <c r="B51" s="23">
        <v>40</v>
      </c>
      <c r="E51" s="31">
        <v>43</v>
      </c>
      <c r="F51" s="32">
        <f t="shared" si="0"/>
        <v>3</v>
      </c>
    </row>
    <row r="52" spans="2:6" x14ac:dyDescent="0.3">
      <c r="B52" s="23">
        <v>42</v>
      </c>
      <c r="E52" s="31">
        <v>44</v>
      </c>
      <c r="F52" s="32">
        <f t="shared" si="0"/>
        <v>0</v>
      </c>
    </row>
    <row r="53" spans="2:6" x14ac:dyDescent="0.3">
      <c r="B53" s="23">
        <v>33</v>
      </c>
      <c r="E53" s="31">
        <v>45</v>
      </c>
      <c r="F53" s="32">
        <f t="shared" si="0"/>
        <v>2</v>
      </c>
    </row>
    <row r="54" spans="2:6" x14ac:dyDescent="0.3">
      <c r="B54" s="23">
        <v>39</v>
      </c>
      <c r="E54" s="31">
        <v>46</v>
      </c>
      <c r="F54" s="32">
        <f t="shared" si="0"/>
        <v>1</v>
      </c>
    </row>
    <row r="55" spans="2:6" ht="15" thickBot="1" x14ac:dyDescent="0.35">
      <c r="B55" s="23">
        <v>28</v>
      </c>
      <c r="E55" s="33">
        <v>47</v>
      </c>
      <c r="F55" s="34">
        <f t="shared" si="0"/>
        <v>1</v>
      </c>
    </row>
    <row r="56" spans="2:6" x14ac:dyDescent="0.3">
      <c r="B56" s="23">
        <v>35</v>
      </c>
    </row>
    <row r="57" spans="2:6" x14ac:dyDescent="0.3">
      <c r="B57" s="23">
        <v>38</v>
      </c>
    </row>
    <row r="58" spans="2:6" ht="15" thickBot="1" x14ac:dyDescent="0.35">
      <c r="B58" s="24">
        <v>43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62CF-21D4-4D74-92F0-DA8CA86AFE2B}">
  <dimension ref="B1:M111"/>
  <sheetViews>
    <sheetView workbookViewId="0">
      <selection activeCell="R38" sqref="R38"/>
    </sheetView>
  </sheetViews>
  <sheetFormatPr defaultRowHeight="14.4" x14ac:dyDescent="0.3"/>
  <sheetData>
    <row r="1" spans="2:12" ht="15.6" x14ac:dyDescent="0.3">
      <c r="B1" s="1" t="s">
        <v>163</v>
      </c>
    </row>
    <row r="3" spans="2:12" x14ac:dyDescent="0.3">
      <c r="C3" t="s">
        <v>164</v>
      </c>
    </row>
    <row r="4" spans="2:12" x14ac:dyDescent="0.3">
      <c r="B4" t="s">
        <v>160</v>
      </c>
      <c r="D4" t="s">
        <v>156</v>
      </c>
    </row>
    <row r="5" spans="2:12" x14ac:dyDescent="0.3">
      <c r="D5" t="s">
        <v>157</v>
      </c>
    </row>
    <row r="6" spans="2:12" x14ac:dyDescent="0.3">
      <c r="D6" t="s">
        <v>158</v>
      </c>
    </row>
    <row r="7" spans="2:12" x14ac:dyDescent="0.3">
      <c r="D7" t="s">
        <v>159</v>
      </c>
    </row>
    <row r="10" spans="2:12" ht="15" thickBot="1" x14ac:dyDescent="0.35"/>
    <row r="11" spans="2:12" ht="15" thickBot="1" x14ac:dyDescent="0.35">
      <c r="B11" s="58" t="s">
        <v>26</v>
      </c>
      <c r="E11" s="61" t="s">
        <v>161</v>
      </c>
      <c r="F11" s="54"/>
      <c r="G11" s="54"/>
      <c r="H11" s="54"/>
      <c r="I11" s="54"/>
      <c r="J11" s="54"/>
      <c r="K11" s="55"/>
    </row>
    <row r="12" spans="2:12" x14ac:dyDescent="0.3">
      <c r="B12" s="23">
        <v>125</v>
      </c>
      <c r="C12" s="4"/>
    </row>
    <row r="13" spans="2:12" x14ac:dyDescent="0.3">
      <c r="B13" s="23">
        <v>148</v>
      </c>
      <c r="C13" s="4"/>
      <c r="F13" t="s">
        <v>104</v>
      </c>
      <c r="G13" s="19">
        <f>MEDIAN(Table9_212[[#All],[Column1]])</f>
        <v>130.5</v>
      </c>
    </row>
    <row r="14" spans="2:12" x14ac:dyDescent="0.3">
      <c r="B14" s="23">
        <v>137</v>
      </c>
      <c r="C14" s="4"/>
    </row>
    <row r="15" spans="2:12" ht="15" thickBot="1" x14ac:dyDescent="0.35">
      <c r="B15" s="23">
        <v>120</v>
      </c>
      <c r="C15" s="4"/>
    </row>
    <row r="16" spans="2:12" ht="15" thickBot="1" x14ac:dyDescent="0.35">
      <c r="B16" s="23">
        <v>135</v>
      </c>
      <c r="C16" s="4"/>
      <c r="E16" s="61" t="s">
        <v>162</v>
      </c>
      <c r="F16" s="54"/>
      <c r="G16" s="54"/>
      <c r="H16" s="54"/>
      <c r="I16" s="54"/>
      <c r="J16" s="54"/>
      <c r="K16" s="54"/>
      <c r="L16" s="55"/>
    </row>
    <row r="17" spans="2:7" x14ac:dyDescent="0.3">
      <c r="B17" s="23">
        <v>132</v>
      </c>
      <c r="C17" s="4"/>
    </row>
    <row r="18" spans="2:7" x14ac:dyDescent="0.3">
      <c r="B18" s="23">
        <v>145</v>
      </c>
      <c r="C18" s="4"/>
    </row>
    <row r="19" spans="2:7" x14ac:dyDescent="0.3">
      <c r="B19" s="23">
        <v>122</v>
      </c>
      <c r="C19" s="4"/>
      <c r="G19" s="6"/>
    </row>
    <row r="20" spans="2:7" x14ac:dyDescent="0.3">
      <c r="B20" s="23">
        <v>130</v>
      </c>
      <c r="C20" s="4"/>
    </row>
    <row r="21" spans="2:7" x14ac:dyDescent="0.3">
      <c r="B21" s="23">
        <v>141</v>
      </c>
      <c r="C21" s="4"/>
    </row>
    <row r="22" spans="2:7" x14ac:dyDescent="0.3">
      <c r="B22" s="23">
        <v>118</v>
      </c>
      <c r="C22" s="4"/>
    </row>
    <row r="23" spans="2:7" x14ac:dyDescent="0.3">
      <c r="B23" s="23">
        <v>125</v>
      </c>
      <c r="C23" s="4"/>
    </row>
    <row r="24" spans="2:7" x14ac:dyDescent="0.3">
      <c r="B24" s="23">
        <v>132</v>
      </c>
      <c r="C24" s="4"/>
    </row>
    <row r="25" spans="2:7" x14ac:dyDescent="0.3">
      <c r="B25" s="23">
        <v>136</v>
      </c>
      <c r="C25" s="4"/>
    </row>
    <row r="26" spans="2:7" x14ac:dyDescent="0.3">
      <c r="B26" s="23">
        <v>128</v>
      </c>
      <c r="C26" s="4"/>
    </row>
    <row r="27" spans="2:7" x14ac:dyDescent="0.3">
      <c r="B27" s="23">
        <v>123</v>
      </c>
      <c r="C27" s="4"/>
    </row>
    <row r="28" spans="2:7" x14ac:dyDescent="0.3">
      <c r="B28" s="23">
        <v>132</v>
      </c>
      <c r="C28" s="4"/>
    </row>
    <row r="29" spans="2:7" x14ac:dyDescent="0.3">
      <c r="B29" s="23">
        <v>138</v>
      </c>
      <c r="C29" s="4"/>
    </row>
    <row r="30" spans="2:7" x14ac:dyDescent="0.3">
      <c r="B30" s="23">
        <v>126</v>
      </c>
      <c r="C30" s="4"/>
    </row>
    <row r="31" spans="2:7" x14ac:dyDescent="0.3">
      <c r="B31" s="23">
        <v>129</v>
      </c>
      <c r="C31" s="4"/>
    </row>
    <row r="32" spans="2:7" x14ac:dyDescent="0.3">
      <c r="B32" s="23">
        <v>136</v>
      </c>
      <c r="C32" s="4"/>
    </row>
    <row r="33" spans="2:13" x14ac:dyDescent="0.3">
      <c r="B33" s="23">
        <v>127</v>
      </c>
      <c r="C33" s="4"/>
    </row>
    <row r="34" spans="2:13" x14ac:dyDescent="0.3">
      <c r="B34" s="23">
        <v>130</v>
      </c>
      <c r="C34" s="4"/>
    </row>
    <row r="35" spans="2:13" ht="15" thickBot="1" x14ac:dyDescent="0.35">
      <c r="B35" s="23">
        <v>122</v>
      </c>
      <c r="C35" s="4"/>
    </row>
    <row r="36" spans="2:13" ht="15" thickBot="1" x14ac:dyDescent="0.35">
      <c r="B36" s="23">
        <v>125</v>
      </c>
      <c r="C36" s="4"/>
      <c r="E36" s="61" t="s">
        <v>166</v>
      </c>
      <c r="F36" s="54"/>
      <c r="G36" s="54"/>
      <c r="H36" s="54"/>
      <c r="I36" s="54"/>
      <c r="J36" s="54"/>
      <c r="K36" s="54"/>
      <c r="L36" s="54"/>
      <c r="M36" s="55"/>
    </row>
    <row r="37" spans="2:13" ht="15" thickBot="1" x14ac:dyDescent="0.35">
      <c r="B37" s="23">
        <v>133</v>
      </c>
      <c r="C37" s="4"/>
    </row>
    <row r="38" spans="2:13" x14ac:dyDescent="0.3">
      <c r="B38" s="23">
        <v>140</v>
      </c>
      <c r="C38" s="4"/>
      <c r="E38" s="59" t="s">
        <v>165</v>
      </c>
      <c r="F38" s="60" t="s">
        <v>112</v>
      </c>
    </row>
    <row r="39" spans="2:13" x14ac:dyDescent="0.3">
      <c r="B39" s="23">
        <v>126</v>
      </c>
      <c r="C39" s="4"/>
      <c r="E39" s="31">
        <v>118</v>
      </c>
      <c r="F39" s="32">
        <f>COUNTIF(Table9_212[[#All],[Column1]],E39)</f>
        <v>1</v>
      </c>
    </row>
    <row r="40" spans="2:13" x14ac:dyDescent="0.3">
      <c r="B40" s="23">
        <v>133</v>
      </c>
      <c r="C40" s="4"/>
      <c r="E40" s="31">
        <v>119</v>
      </c>
      <c r="F40" s="32">
        <f>COUNTIF(Table9_212[[#All],[Column1]],E40)</f>
        <v>4</v>
      </c>
    </row>
    <row r="41" spans="2:13" x14ac:dyDescent="0.3">
      <c r="B41" s="23">
        <v>135</v>
      </c>
      <c r="C41" s="4"/>
      <c r="E41" s="31">
        <v>120</v>
      </c>
      <c r="F41" s="32">
        <f>COUNTIF(Table9_212[[#All],[Column1]],E41)</f>
        <v>1</v>
      </c>
    </row>
    <row r="42" spans="2:13" x14ac:dyDescent="0.3">
      <c r="B42" s="23">
        <v>130</v>
      </c>
      <c r="C42" s="4"/>
      <c r="E42" s="31">
        <v>121</v>
      </c>
      <c r="F42" s="32">
        <f>COUNTIF(Table9_212[[#All],[Column1]],E42)</f>
        <v>0</v>
      </c>
    </row>
    <row r="43" spans="2:13" x14ac:dyDescent="0.3">
      <c r="B43" s="23">
        <v>134</v>
      </c>
      <c r="C43" s="4"/>
      <c r="E43" s="31">
        <v>122</v>
      </c>
      <c r="F43" s="32">
        <f>COUNTIF(Table9_212[[#All],[Column1]],E43)</f>
        <v>5</v>
      </c>
    </row>
    <row r="44" spans="2:13" x14ac:dyDescent="0.3">
      <c r="B44" s="23">
        <v>141</v>
      </c>
      <c r="C44" s="4"/>
      <c r="E44" s="31">
        <v>123</v>
      </c>
      <c r="F44" s="32">
        <f>COUNTIF(Table9_212[[#All],[Column1]],E44)</f>
        <v>1</v>
      </c>
    </row>
    <row r="45" spans="2:13" x14ac:dyDescent="0.3">
      <c r="B45" s="23">
        <v>119</v>
      </c>
      <c r="C45" s="4"/>
      <c r="E45" s="31">
        <v>124</v>
      </c>
      <c r="F45" s="32">
        <f>COUNTIF(Table9_212[[#All],[Column1]],E45)</f>
        <v>4</v>
      </c>
    </row>
    <row r="46" spans="2:13" x14ac:dyDescent="0.3">
      <c r="B46" s="23">
        <v>125</v>
      </c>
      <c r="C46" s="4"/>
      <c r="E46" s="31">
        <v>125</v>
      </c>
      <c r="F46" s="32">
        <f>COUNTIF(Table9_212[[#All],[Column1]],E46)</f>
        <v>10</v>
      </c>
    </row>
    <row r="47" spans="2:13" x14ac:dyDescent="0.3">
      <c r="B47" s="23">
        <v>131</v>
      </c>
      <c r="C47" s="4"/>
      <c r="E47" s="31">
        <v>126</v>
      </c>
      <c r="F47" s="32">
        <f>COUNTIF(Table9_212[[#All],[Column1]],E47)</f>
        <v>5</v>
      </c>
    </row>
    <row r="48" spans="2:13" x14ac:dyDescent="0.3">
      <c r="B48" s="23">
        <v>136</v>
      </c>
      <c r="C48" s="4"/>
      <c r="E48" s="31">
        <v>127</v>
      </c>
      <c r="F48" s="32">
        <f>COUNTIF(Table9_212[[#All],[Column1]],E48)</f>
        <v>4</v>
      </c>
    </row>
    <row r="49" spans="2:6" x14ac:dyDescent="0.3">
      <c r="B49" s="23">
        <v>128</v>
      </c>
      <c r="C49" s="4"/>
      <c r="E49" s="31">
        <v>128</v>
      </c>
      <c r="F49" s="32">
        <f>COUNTIF(Table9_212[[#All],[Column1]],E49)</f>
        <v>5</v>
      </c>
    </row>
    <row r="50" spans="2:6" x14ac:dyDescent="0.3">
      <c r="B50" s="23">
        <v>124</v>
      </c>
      <c r="C50" s="4"/>
      <c r="E50" s="31">
        <v>129</v>
      </c>
      <c r="F50" s="32">
        <f>COUNTIF(Table9_212[[#All],[Column1]],E50)</f>
        <v>1</v>
      </c>
    </row>
    <row r="51" spans="2:6" x14ac:dyDescent="0.3">
      <c r="B51" s="23">
        <v>132</v>
      </c>
      <c r="C51" s="4"/>
      <c r="E51" s="31">
        <v>130</v>
      </c>
      <c r="F51" s="32">
        <f>COUNTIF(Table9_212[[#All],[Column1]],E51)</f>
        <v>9</v>
      </c>
    </row>
    <row r="52" spans="2:6" x14ac:dyDescent="0.3">
      <c r="B52" s="23">
        <v>136</v>
      </c>
      <c r="C52" s="4"/>
      <c r="E52" s="31">
        <v>131</v>
      </c>
      <c r="F52" s="32">
        <f>COUNTIF(Table9_212[[#All],[Column1]],E52)</f>
        <v>4</v>
      </c>
    </row>
    <row r="53" spans="2:6" x14ac:dyDescent="0.3">
      <c r="B53" s="23">
        <v>127</v>
      </c>
      <c r="C53" s="4"/>
      <c r="E53" s="31">
        <v>132</v>
      </c>
      <c r="F53" s="32">
        <f>COUNTIF(Table9_212[[#All],[Column1]],E53)</f>
        <v>7</v>
      </c>
    </row>
    <row r="54" spans="2:6" x14ac:dyDescent="0.3">
      <c r="B54" s="23">
        <v>130</v>
      </c>
      <c r="C54" s="4"/>
      <c r="E54" s="31">
        <v>133</v>
      </c>
      <c r="F54" s="32">
        <f>COUNTIF(Table9_212[[#All],[Column1]],E54)</f>
        <v>8</v>
      </c>
    </row>
    <row r="55" spans="2:6" x14ac:dyDescent="0.3">
      <c r="B55" s="23">
        <v>122</v>
      </c>
      <c r="C55" s="4"/>
      <c r="E55" s="31">
        <v>134</v>
      </c>
      <c r="F55" s="32">
        <f>COUNTIF(Table9_212[[#All],[Column1]],E55)</f>
        <v>4</v>
      </c>
    </row>
    <row r="56" spans="2:6" x14ac:dyDescent="0.3">
      <c r="B56" s="23">
        <v>125</v>
      </c>
      <c r="C56" s="4"/>
      <c r="E56" s="31">
        <v>135</v>
      </c>
      <c r="F56" s="32">
        <f>COUNTIF(Table9_212[[#All],[Column1]],E56)</f>
        <v>5</v>
      </c>
    </row>
    <row r="57" spans="2:6" x14ac:dyDescent="0.3">
      <c r="B57" s="23">
        <v>133</v>
      </c>
      <c r="C57" s="4"/>
      <c r="E57" s="31">
        <v>136</v>
      </c>
      <c r="F57" s="32">
        <f>COUNTIF(Table9_212[[#All],[Column1]],E57)</f>
        <v>9</v>
      </c>
    </row>
    <row r="58" spans="2:6" x14ac:dyDescent="0.3">
      <c r="B58" s="23">
        <v>140</v>
      </c>
      <c r="C58" s="4"/>
      <c r="E58" s="31">
        <v>137</v>
      </c>
      <c r="F58" s="32">
        <f>COUNTIF(Table9_212[[#All],[Column1]],E58)</f>
        <v>1</v>
      </c>
    </row>
    <row r="59" spans="2:6" x14ac:dyDescent="0.3">
      <c r="B59" s="23">
        <v>126</v>
      </c>
      <c r="C59" s="4"/>
      <c r="E59" s="31">
        <v>138</v>
      </c>
      <c r="F59" s="32">
        <f>COUNTIF(Table9_212[[#All],[Column1]],E59)</f>
        <v>1</v>
      </c>
    </row>
    <row r="60" spans="2:6" x14ac:dyDescent="0.3">
      <c r="B60" s="23">
        <v>133</v>
      </c>
      <c r="C60" s="4"/>
      <c r="E60" s="31">
        <v>139</v>
      </c>
      <c r="F60" s="32">
        <f>COUNTIF(Table9_212[[#All],[Column1]],E60)</f>
        <v>0</v>
      </c>
    </row>
    <row r="61" spans="2:6" x14ac:dyDescent="0.3">
      <c r="B61" s="23">
        <v>135</v>
      </c>
      <c r="C61" s="4"/>
      <c r="E61" s="31">
        <v>140</v>
      </c>
      <c r="F61" s="32">
        <f>COUNTIF(Table9_212[[#All],[Column1]],E61)</f>
        <v>4</v>
      </c>
    </row>
    <row r="62" spans="2:6" x14ac:dyDescent="0.3">
      <c r="B62" s="23">
        <v>130</v>
      </c>
      <c r="C62" s="4"/>
      <c r="E62" s="31">
        <v>141</v>
      </c>
      <c r="F62" s="32">
        <f>COUNTIF(Table9_212[[#All],[Column1]],E62)</f>
        <v>5</v>
      </c>
    </row>
    <row r="63" spans="2:6" x14ac:dyDescent="0.3">
      <c r="B63" s="23">
        <v>134</v>
      </c>
      <c r="C63" s="4"/>
      <c r="E63" s="31">
        <v>142</v>
      </c>
      <c r="F63" s="32">
        <f>COUNTIF(Table9_212[[#All],[Column1]],E63)</f>
        <v>0</v>
      </c>
    </row>
    <row r="64" spans="2:6" x14ac:dyDescent="0.3">
      <c r="B64" s="23">
        <v>141</v>
      </c>
      <c r="C64" s="4"/>
      <c r="E64" s="31">
        <v>143</v>
      </c>
      <c r="F64" s="32">
        <f>COUNTIF(Table9_212[[#All],[Column1]],E64)</f>
        <v>0</v>
      </c>
    </row>
    <row r="65" spans="2:6" x14ac:dyDescent="0.3">
      <c r="B65" s="23">
        <v>119</v>
      </c>
      <c r="C65" s="4"/>
      <c r="E65" s="31">
        <v>144</v>
      </c>
      <c r="F65" s="32">
        <f>COUNTIF(Table9_212[[#All],[Column1]],E65)</f>
        <v>0</v>
      </c>
    </row>
    <row r="66" spans="2:6" x14ac:dyDescent="0.3">
      <c r="B66" s="23">
        <v>125</v>
      </c>
      <c r="C66" s="4"/>
      <c r="E66" s="31">
        <v>145</v>
      </c>
      <c r="F66" s="32">
        <f>COUNTIF(Table9_212[[#All],[Column1]],E66)</f>
        <v>1</v>
      </c>
    </row>
    <row r="67" spans="2:6" x14ac:dyDescent="0.3">
      <c r="B67" s="23">
        <v>131</v>
      </c>
      <c r="C67" s="4"/>
      <c r="E67" s="31">
        <v>146</v>
      </c>
      <c r="F67" s="32">
        <f>COUNTIF(Table9_212[[#All],[Column1]],E67)</f>
        <v>0</v>
      </c>
    </row>
    <row r="68" spans="2:6" x14ac:dyDescent="0.3">
      <c r="B68" s="23">
        <v>136</v>
      </c>
      <c r="C68" s="4"/>
      <c r="E68" s="31">
        <v>147</v>
      </c>
      <c r="F68" s="32">
        <f>COUNTIF(Table9_212[[#All],[Column1]],E68)</f>
        <v>0</v>
      </c>
    </row>
    <row r="69" spans="2:6" ht="15" thickBot="1" x14ac:dyDescent="0.35">
      <c r="B69" s="23">
        <v>128</v>
      </c>
      <c r="C69" s="4"/>
      <c r="E69" s="33">
        <v>148</v>
      </c>
      <c r="F69" s="34">
        <f>COUNTIF(Table9_212[[#All],[Column1]],E69)</f>
        <v>1</v>
      </c>
    </row>
    <row r="70" spans="2:6" x14ac:dyDescent="0.3">
      <c r="B70" s="23">
        <v>124</v>
      </c>
      <c r="C70" s="4"/>
    </row>
    <row r="71" spans="2:6" x14ac:dyDescent="0.3">
      <c r="B71" s="23">
        <v>132</v>
      </c>
      <c r="C71" s="4"/>
    </row>
    <row r="72" spans="2:6" x14ac:dyDescent="0.3">
      <c r="B72" s="23">
        <v>136</v>
      </c>
      <c r="C72" s="4"/>
    </row>
    <row r="73" spans="2:6" x14ac:dyDescent="0.3">
      <c r="B73" s="23">
        <v>127</v>
      </c>
      <c r="C73" s="4"/>
    </row>
    <row r="74" spans="2:6" x14ac:dyDescent="0.3">
      <c r="B74" s="23">
        <v>130</v>
      </c>
      <c r="C74" s="4"/>
    </row>
    <row r="75" spans="2:6" x14ac:dyDescent="0.3">
      <c r="B75" s="23">
        <v>122</v>
      </c>
      <c r="C75" s="4"/>
    </row>
    <row r="76" spans="2:6" x14ac:dyDescent="0.3">
      <c r="B76" s="23">
        <v>125</v>
      </c>
      <c r="C76" s="4"/>
    </row>
    <row r="77" spans="2:6" x14ac:dyDescent="0.3">
      <c r="B77" s="23">
        <v>133</v>
      </c>
      <c r="C77" s="4"/>
    </row>
    <row r="78" spans="2:6" x14ac:dyDescent="0.3">
      <c r="B78" s="23">
        <v>140</v>
      </c>
      <c r="C78" s="4"/>
    </row>
    <row r="79" spans="2:6" x14ac:dyDescent="0.3">
      <c r="B79" s="23">
        <v>126</v>
      </c>
      <c r="C79" s="4"/>
    </row>
    <row r="80" spans="2:6" x14ac:dyDescent="0.3">
      <c r="B80" s="23">
        <v>133</v>
      </c>
      <c r="C80" s="4"/>
    </row>
    <row r="81" spans="2:3" x14ac:dyDescent="0.3">
      <c r="B81" s="23">
        <v>135</v>
      </c>
      <c r="C81" s="4"/>
    </row>
    <row r="82" spans="2:3" x14ac:dyDescent="0.3">
      <c r="B82" s="23">
        <v>130</v>
      </c>
      <c r="C82" s="4"/>
    </row>
    <row r="83" spans="2:3" x14ac:dyDescent="0.3">
      <c r="B83" s="23">
        <v>134</v>
      </c>
      <c r="C83" s="4"/>
    </row>
    <row r="84" spans="2:3" x14ac:dyDescent="0.3">
      <c r="B84" s="23">
        <v>141</v>
      </c>
      <c r="C84" s="4"/>
    </row>
    <row r="85" spans="2:3" x14ac:dyDescent="0.3">
      <c r="B85" s="23">
        <v>119</v>
      </c>
      <c r="C85" s="4"/>
    </row>
    <row r="86" spans="2:3" x14ac:dyDescent="0.3">
      <c r="B86" s="23">
        <v>125</v>
      </c>
      <c r="C86" s="4"/>
    </row>
    <row r="87" spans="2:3" x14ac:dyDescent="0.3">
      <c r="B87" s="23">
        <v>131</v>
      </c>
      <c r="C87" s="4"/>
    </row>
    <row r="88" spans="2:3" x14ac:dyDescent="0.3">
      <c r="B88" s="23">
        <v>136</v>
      </c>
      <c r="C88" s="4"/>
    </row>
    <row r="89" spans="2:3" x14ac:dyDescent="0.3">
      <c r="B89" s="23">
        <v>128</v>
      </c>
      <c r="C89" s="4"/>
    </row>
    <row r="90" spans="2:3" x14ac:dyDescent="0.3">
      <c r="B90" s="23">
        <v>124</v>
      </c>
      <c r="C90" s="4"/>
    </row>
    <row r="91" spans="2:3" x14ac:dyDescent="0.3">
      <c r="B91" s="23">
        <v>132</v>
      </c>
      <c r="C91" s="4"/>
    </row>
    <row r="92" spans="2:3" x14ac:dyDescent="0.3">
      <c r="B92" s="23">
        <v>136</v>
      </c>
      <c r="C92" s="4"/>
    </row>
    <row r="93" spans="2:3" x14ac:dyDescent="0.3">
      <c r="B93" s="23">
        <v>127</v>
      </c>
      <c r="C93" s="4"/>
    </row>
    <row r="94" spans="2:3" x14ac:dyDescent="0.3">
      <c r="B94" s="23">
        <v>130</v>
      </c>
      <c r="C94" s="4"/>
    </row>
    <row r="95" spans="2:3" x14ac:dyDescent="0.3">
      <c r="B95" s="23">
        <v>122</v>
      </c>
      <c r="C95" s="4"/>
    </row>
    <row r="96" spans="2:3" x14ac:dyDescent="0.3">
      <c r="B96" s="23">
        <v>125</v>
      </c>
      <c r="C96" s="4"/>
    </row>
    <row r="97" spans="2:3" x14ac:dyDescent="0.3">
      <c r="B97" s="23">
        <v>133</v>
      </c>
      <c r="C97" s="4"/>
    </row>
    <row r="98" spans="2:3" x14ac:dyDescent="0.3">
      <c r="B98" s="23">
        <v>140</v>
      </c>
      <c r="C98" s="4"/>
    </row>
    <row r="99" spans="2:3" x14ac:dyDescent="0.3">
      <c r="B99" s="23">
        <v>126</v>
      </c>
      <c r="C99" s="4"/>
    </row>
    <row r="100" spans="2:3" x14ac:dyDescent="0.3">
      <c r="B100" s="23">
        <v>133</v>
      </c>
      <c r="C100" s="4"/>
    </row>
    <row r="101" spans="2:3" x14ac:dyDescent="0.3">
      <c r="B101" s="23">
        <v>135</v>
      </c>
      <c r="C101" s="4"/>
    </row>
    <row r="102" spans="2:3" x14ac:dyDescent="0.3">
      <c r="B102" s="23">
        <v>130</v>
      </c>
      <c r="C102" s="4"/>
    </row>
    <row r="103" spans="2:3" x14ac:dyDescent="0.3">
      <c r="B103" s="23">
        <v>134</v>
      </c>
      <c r="C103" s="4"/>
    </row>
    <row r="104" spans="2:3" x14ac:dyDescent="0.3">
      <c r="B104" s="23">
        <v>141</v>
      </c>
      <c r="C104" s="4"/>
    </row>
    <row r="105" spans="2:3" x14ac:dyDescent="0.3">
      <c r="B105" s="23">
        <v>119</v>
      </c>
      <c r="C105" s="4"/>
    </row>
    <row r="106" spans="2:3" x14ac:dyDescent="0.3">
      <c r="B106" s="23">
        <v>125</v>
      </c>
      <c r="C106" s="4"/>
    </row>
    <row r="107" spans="2:3" x14ac:dyDescent="0.3">
      <c r="B107" s="23">
        <v>131</v>
      </c>
      <c r="C107" s="4"/>
    </row>
    <row r="108" spans="2:3" x14ac:dyDescent="0.3">
      <c r="B108" s="23">
        <v>136</v>
      </c>
      <c r="C108" s="4"/>
    </row>
    <row r="109" spans="2:3" x14ac:dyDescent="0.3">
      <c r="B109" s="23">
        <v>128</v>
      </c>
      <c r="C109" s="4"/>
    </row>
    <row r="110" spans="2:3" x14ac:dyDescent="0.3">
      <c r="B110" s="23">
        <v>124</v>
      </c>
      <c r="C110" s="4"/>
    </row>
    <row r="111" spans="2:3" ht="15" thickBot="1" x14ac:dyDescent="0.35">
      <c r="B111" s="24">
        <v>132</v>
      </c>
      <c r="C111" s="4"/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20C3-A0BA-4485-8C43-9A0302C3C545}">
  <dimension ref="B1:J32"/>
  <sheetViews>
    <sheetView topLeftCell="A31" workbookViewId="0">
      <selection activeCell="O37" sqref="O37"/>
    </sheetView>
  </sheetViews>
  <sheetFormatPr defaultRowHeight="14.4" x14ac:dyDescent="0.3"/>
  <sheetData>
    <row r="1" spans="2:10" ht="15.6" x14ac:dyDescent="0.3">
      <c r="B1" s="1" t="s">
        <v>167</v>
      </c>
    </row>
    <row r="3" spans="2:10" x14ac:dyDescent="0.3">
      <c r="C3" t="s">
        <v>155</v>
      </c>
    </row>
    <row r="4" spans="2:10" x14ac:dyDescent="0.3">
      <c r="D4" t="s">
        <v>168</v>
      </c>
    </row>
    <row r="5" spans="2:10" x14ac:dyDescent="0.3">
      <c r="D5" t="s">
        <v>169</v>
      </c>
    </row>
    <row r="6" spans="2:10" x14ac:dyDescent="0.3">
      <c r="D6" t="s">
        <v>170</v>
      </c>
    </row>
    <row r="9" spans="2:10" ht="15" thickBot="1" x14ac:dyDescent="0.35"/>
    <row r="10" spans="2:10" ht="15" thickBot="1" x14ac:dyDescent="0.35">
      <c r="C10" s="61" t="s">
        <v>174</v>
      </c>
      <c r="D10" s="54"/>
      <c r="E10" s="54"/>
      <c r="F10" s="54"/>
      <c r="G10" s="54"/>
      <c r="H10" s="54"/>
      <c r="I10" s="54"/>
      <c r="J10" s="55"/>
    </row>
    <row r="12" spans="2:10" ht="15" thickBot="1" x14ac:dyDescent="0.35"/>
    <row r="13" spans="2:10" ht="15" thickBot="1" x14ac:dyDescent="0.35">
      <c r="C13" s="64" t="s">
        <v>176</v>
      </c>
      <c r="D13" s="54"/>
      <c r="E13" s="54"/>
      <c r="F13" s="54"/>
      <c r="G13" s="54"/>
      <c r="H13" s="54"/>
      <c r="I13" s="55"/>
    </row>
    <row r="15" spans="2:10" x14ac:dyDescent="0.3">
      <c r="D15" s="63" t="s">
        <v>171</v>
      </c>
      <c r="E15" s="63" t="s">
        <v>172</v>
      </c>
      <c r="F15" s="63" t="s">
        <v>173</v>
      </c>
    </row>
    <row r="16" spans="2:10" x14ac:dyDescent="0.3">
      <c r="D16" s="62">
        <v>45</v>
      </c>
      <c r="E16" s="62">
        <v>32</v>
      </c>
      <c r="F16" s="62">
        <v>40</v>
      </c>
    </row>
    <row r="17" spans="3:10" x14ac:dyDescent="0.3">
      <c r="D17" s="62">
        <v>35</v>
      </c>
      <c r="E17" s="62">
        <v>28</v>
      </c>
      <c r="F17" s="62">
        <v>39</v>
      </c>
    </row>
    <row r="18" spans="3:10" x14ac:dyDescent="0.3">
      <c r="D18" s="62">
        <v>40</v>
      </c>
      <c r="E18" s="62">
        <v>30</v>
      </c>
      <c r="F18" s="62">
        <v>42</v>
      </c>
    </row>
    <row r="19" spans="3:10" x14ac:dyDescent="0.3">
      <c r="D19" s="62">
        <v>38</v>
      </c>
      <c r="E19" s="62">
        <v>34</v>
      </c>
      <c r="F19" s="62">
        <v>41</v>
      </c>
    </row>
    <row r="20" spans="3:10" x14ac:dyDescent="0.3">
      <c r="D20" s="62">
        <v>42</v>
      </c>
      <c r="E20" s="62">
        <v>33</v>
      </c>
      <c r="F20" s="62">
        <v>38</v>
      </c>
    </row>
    <row r="21" spans="3:10" x14ac:dyDescent="0.3">
      <c r="D21" s="62">
        <v>37</v>
      </c>
      <c r="E21" s="62">
        <v>35</v>
      </c>
      <c r="F21" s="62">
        <v>43</v>
      </c>
    </row>
    <row r="22" spans="3:10" x14ac:dyDescent="0.3">
      <c r="D22" s="62">
        <v>39</v>
      </c>
      <c r="E22" s="62">
        <v>31</v>
      </c>
      <c r="F22" s="62">
        <v>45</v>
      </c>
    </row>
    <row r="23" spans="3:10" x14ac:dyDescent="0.3">
      <c r="D23" s="62">
        <v>43</v>
      </c>
      <c r="E23" s="62">
        <v>29</v>
      </c>
      <c r="F23" s="62">
        <v>44</v>
      </c>
    </row>
    <row r="24" spans="3:10" x14ac:dyDescent="0.3">
      <c r="D24" s="62">
        <v>44</v>
      </c>
      <c r="E24" s="62">
        <v>36</v>
      </c>
      <c r="F24" s="62">
        <v>41</v>
      </c>
    </row>
    <row r="25" spans="3:10" x14ac:dyDescent="0.3">
      <c r="D25" s="62">
        <v>41</v>
      </c>
      <c r="E25" s="62">
        <v>37</v>
      </c>
      <c r="F25" s="62">
        <v>37</v>
      </c>
    </row>
    <row r="27" spans="3:10" x14ac:dyDescent="0.3">
      <c r="C27" s="4" t="s">
        <v>175</v>
      </c>
      <c r="D27" s="15">
        <f>AVERAGE(D16:D25)</f>
        <v>40.4</v>
      </c>
      <c r="E27" s="15">
        <f t="shared" ref="E27:F27" si="0">AVERAGE(E16:E25)</f>
        <v>32.5</v>
      </c>
      <c r="F27" s="15">
        <f t="shared" si="0"/>
        <v>41</v>
      </c>
    </row>
    <row r="29" spans="3:10" x14ac:dyDescent="0.3">
      <c r="C29" s="4" t="s">
        <v>49</v>
      </c>
      <c r="D29" s="65">
        <f>MAX(D16:D25)-MIN(D16:D25)</f>
        <v>10</v>
      </c>
      <c r="E29" s="65">
        <f t="shared" ref="E29:F29" si="1">MAX(E16:E25)-MIN(E16:E25)</f>
        <v>9</v>
      </c>
      <c r="F29" s="65">
        <f t="shared" si="1"/>
        <v>8</v>
      </c>
    </row>
    <row r="31" spans="3:10" ht="15" thickBot="1" x14ac:dyDescent="0.35"/>
    <row r="32" spans="3:10" ht="15" thickBot="1" x14ac:dyDescent="0.35">
      <c r="C32" s="64" t="s">
        <v>177</v>
      </c>
      <c r="D32" s="54"/>
      <c r="E32" s="54"/>
      <c r="F32" s="54"/>
      <c r="G32" s="54"/>
      <c r="H32" s="54"/>
      <c r="I32" s="54"/>
      <c r="J32" s="5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4AF1-A125-4DEC-BDBF-6E50E1EEA82B}">
  <dimension ref="B1:L45"/>
  <sheetViews>
    <sheetView topLeftCell="A34" workbookViewId="0">
      <selection activeCell="J35" sqref="J35"/>
    </sheetView>
  </sheetViews>
  <sheetFormatPr defaultRowHeight="14.4" x14ac:dyDescent="0.3"/>
  <sheetData>
    <row r="1" spans="2:12" ht="15.6" x14ac:dyDescent="0.3">
      <c r="B1" s="1" t="s">
        <v>23</v>
      </c>
    </row>
    <row r="3" spans="2:12" x14ac:dyDescent="0.3">
      <c r="C3" t="s">
        <v>24</v>
      </c>
    </row>
    <row r="4" spans="2:12" x14ac:dyDescent="0.3">
      <c r="B4" t="s">
        <v>25</v>
      </c>
    </row>
    <row r="6" spans="2:12" ht="15" thickBot="1" x14ac:dyDescent="0.35"/>
    <row r="7" spans="2:12" ht="15" thickBot="1" x14ac:dyDescent="0.35">
      <c r="F7" s="61" t="s">
        <v>27</v>
      </c>
      <c r="G7" s="54"/>
      <c r="H7" s="54"/>
      <c r="I7" s="54"/>
      <c r="J7" s="55"/>
      <c r="K7" s="3">
        <f>MAX(E14:E43)-MIN(E14:E43)</f>
        <v>400</v>
      </c>
    </row>
    <row r="8" spans="2:12" ht="15" thickBot="1" x14ac:dyDescent="0.35"/>
    <row r="9" spans="2:12" ht="15" thickBot="1" x14ac:dyDescent="0.35">
      <c r="F9" s="61" t="s">
        <v>28</v>
      </c>
      <c r="G9" s="54"/>
      <c r="H9" s="54"/>
      <c r="I9" s="54"/>
      <c r="J9" s="55"/>
    </row>
    <row r="10" spans="2:12" ht="15" thickBot="1" x14ac:dyDescent="0.35"/>
    <row r="11" spans="2:12" ht="15" thickBot="1" x14ac:dyDescent="0.35">
      <c r="F11" s="61" t="s">
        <v>29</v>
      </c>
      <c r="G11" s="54"/>
      <c r="H11" s="54"/>
      <c r="I11" s="54"/>
      <c r="J11" s="54"/>
      <c r="K11" s="54"/>
      <c r="L11" s="55"/>
    </row>
    <row r="12" spans="2:12" ht="15" thickBot="1" x14ac:dyDescent="0.35"/>
    <row r="13" spans="2:12" ht="16.2" x14ac:dyDescent="0.3">
      <c r="E13" s="69" t="s">
        <v>30</v>
      </c>
      <c r="F13" s="4" t="s">
        <v>18</v>
      </c>
      <c r="H13" s="4" t="s">
        <v>19</v>
      </c>
      <c r="I13" s="4" t="s">
        <v>20</v>
      </c>
      <c r="K13" s="10" t="s">
        <v>21</v>
      </c>
      <c r="L13" s="11" t="s">
        <v>32</v>
      </c>
    </row>
    <row r="14" spans="2:12" x14ac:dyDescent="0.3">
      <c r="E14" s="23">
        <v>500</v>
      </c>
      <c r="F14">
        <v>595</v>
      </c>
      <c r="H14">
        <f>E14-F14</f>
        <v>-95</v>
      </c>
      <c r="I14">
        <f>POWER(H14,2)</f>
        <v>9025</v>
      </c>
    </row>
    <row r="15" spans="2:12" x14ac:dyDescent="0.3">
      <c r="E15" s="23">
        <v>700</v>
      </c>
      <c r="F15">
        <v>595</v>
      </c>
      <c r="H15">
        <f t="shared" ref="H15:H43" si="0">E15-F15</f>
        <v>105</v>
      </c>
      <c r="I15">
        <f t="shared" ref="I15:I43" si="1">POWER(H15,2)</f>
        <v>11025</v>
      </c>
    </row>
    <row r="16" spans="2:12" x14ac:dyDescent="0.3">
      <c r="E16" s="23">
        <v>400</v>
      </c>
      <c r="F16">
        <v>595</v>
      </c>
      <c r="H16">
        <f t="shared" si="0"/>
        <v>-195</v>
      </c>
      <c r="I16">
        <f t="shared" si="1"/>
        <v>38025</v>
      </c>
    </row>
    <row r="17" spans="5:9" x14ac:dyDescent="0.3">
      <c r="E17" s="23">
        <v>600</v>
      </c>
      <c r="F17">
        <v>595</v>
      </c>
      <c r="H17">
        <f t="shared" si="0"/>
        <v>5</v>
      </c>
      <c r="I17">
        <f t="shared" si="1"/>
        <v>25</v>
      </c>
    </row>
    <row r="18" spans="5:9" x14ac:dyDescent="0.3">
      <c r="E18" s="23">
        <v>550</v>
      </c>
      <c r="F18">
        <v>595</v>
      </c>
      <c r="H18">
        <f t="shared" si="0"/>
        <v>-45</v>
      </c>
      <c r="I18">
        <f t="shared" si="1"/>
        <v>2025</v>
      </c>
    </row>
    <row r="19" spans="5:9" x14ac:dyDescent="0.3">
      <c r="E19" s="23">
        <v>750</v>
      </c>
      <c r="F19">
        <v>595</v>
      </c>
      <c r="H19">
        <f t="shared" si="0"/>
        <v>155</v>
      </c>
      <c r="I19">
        <f t="shared" si="1"/>
        <v>24025</v>
      </c>
    </row>
    <row r="20" spans="5:9" x14ac:dyDescent="0.3">
      <c r="E20" s="23">
        <v>650</v>
      </c>
      <c r="F20">
        <v>595</v>
      </c>
      <c r="H20">
        <f t="shared" si="0"/>
        <v>55</v>
      </c>
      <c r="I20">
        <f t="shared" si="1"/>
        <v>3025</v>
      </c>
    </row>
    <row r="21" spans="5:9" x14ac:dyDescent="0.3">
      <c r="E21" s="23">
        <v>500</v>
      </c>
      <c r="F21">
        <v>595</v>
      </c>
      <c r="H21">
        <f t="shared" si="0"/>
        <v>-95</v>
      </c>
      <c r="I21">
        <f t="shared" si="1"/>
        <v>9025</v>
      </c>
    </row>
    <row r="22" spans="5:9" x14ac:dyDescent="0.3">
      <c r="E22" s="23">
        <v>600</v>
      </c>
      <c r="F22">
        <v>595</v>
      </c>
      <c r="H22">
        <f t="shared" si="0"/>
        <v>5</v>
      </c>
      <c r="I22">
        <f t="shared" si="1"/>
        <v>25</v>
      </c>
    </row>
    <row r="23" spans="5:9" x14ac:dyDescent="0.3">
      <c r="E23" s="23">
        <v>550</v>
      </c>
      <c r="F23">
        <v>595</v>
      </c>
      <c r="H23">
        <f t="shared" si="0"/>
        <v>-45</v>
      </c>
      <c r="I23">
        <f t="shared" si="1"/>
        <v>2025</v>
      </c>
    </row>
    <row r="24" spans="5:9" x14ac:dyDescent="0.3">
      <c r="E24" s="23">
        <v>800</v>
      </c>
      <c r="F24">
        <v>595</v>
      </c>
      <c r="H24">
        <f t="shared" si="0"/>
        <v>205</v>
      </c>
      <c r="I24">
        <f t="shared" si="1"/>
        <v>42025</v>
      </c>
    </row>
    <row r="25" spans="5:9" x14ac:dyDescent="0.3">
      <c r="E25" s="23">
        <v>450</v>
      </c>
      <c r="F25">
        <v>595</v>
      </c>
      <c r="H25">
        <f t="shared" si="0"/>
        <v>-145</v>
      </c>
      <c r="I25">
        <f t="shared" si="1"/>
        <v>21025</v>
      </c>
    </row>
    <row r="26" spans="5:9" x14ac:dyDescent="0.3">
      <c r="E26" s="23">
        <v>700</v>
      </c>
      <c r="F26">
        <v>595</v>
      </c>
      <c r="H26">
        <f t="shared" si="0"/>
        <v>105</v>
      </c>
      <c r="I26">
        <f t="shared" si="1"/>
        <v>11025</v>
      </c>
    </row>
    <row r="27" spans="5:9" x14ac:dyDescent="0.3">
      <c r="E27" s="23">
        <v>550</v>
      </c>
      <c r="F27">
        <v>595</v>
      </c>
      <c r="H27">
        <f t="shared" si="0"/>
        <v>-45</v>
      </c>
      <c r="I27">
        <f t="shared" si="1"/>
        <v>2025</v>
      </c>
    </row>
    <row r="28" spans="5:9" x14ac:dyDescent="0.3">
      <c r="E28" s="23">
        <v>600</v>
      </c>
      <c r="F28">
        <v>595</v>
      </c>
      <c r="H28">
        <f t="shared" si="0"/>
        <v>5</v>
      </c>
      <c r="I28">
        <f t="shared" si="1"/>
        <v>25</v>
      </c>
    </row>
    <row r="29" spans="5:9" x14ac:dyDescent="0.3">
      <c r="E29" s="23">
        <v>400</v>
      </c>
      <c r="F29">
        <v>595</v>
      </c>
      <c r="H29">
        <f t="shared" si="0"/>
        <v>-195</v>
      </c>
      <c r="I29">
        <f t="shared" si="1"/>
        <v>38025</v>
      </c>
    </row>
    <row r="30" spans="5:9" x14ac:dyDescent="0.3">
      <c r="E30" s="23">
        <v>650</v>
      </c>
      <c r="F30">
        <v>595</v>
      </c>
      <c r="H30">
        <f t="shared" si="0"/>
        <v>55</v>
      </c>
      <c r="I30">
        <f t="shared" si="1"/>
        <v>3025</v>
      </c>
    </row>
    <row r="31" spans="5:9" x14ac:dyDescent="0.3">
      <c r="E31" s="23">
        <v>500</v>
      </c>
      <c r="F31">
        <v>595</v>
      </c>
      <c r="H31">
        <f t="shared" si="0"/>
        <v>-95</v>
      </c>
      <c r="I31">
        <f t="shared" si="1"/>
        <v>9025</v>
      </c>
    </row>
    <row r="32" spans="5:9" x14ac:dyDescent="0.3">
      <c r="E32" s="23">
        <v>750</v>
      </c>
      <c r="F32">
        <v>595</v>
      </c>
      <c r="H32">
        <f t="shared" si="0"/>
        <v>155</v>
      </c>
      <c r="I32">
        <f t="shared" si="1"/>
        <v>24025</v>
      </c>
    </row>
    <row r="33" spans="5:12" x14ac:dyDescent="0.3">
      <c r="E33" s="23">
        <v>550</v>
      </c>
      <c r="F33">
        <v>595</v>
      </c>
      <c r="H33">
        <f t="shared" si="0"/>
        <v>-45</v>
      </c>
      <c r="I33">
        <f t="shared" si="1"/>
        <v>2025</v>
      </c>
    </row>
    <row r="34" spans="5:12" x14ac:dyDescent="0.3">
      <c r="E34" s="23">
        <v>700</v>
      </c>
      <c r="F34">
        <v>595</v>
      </c>
      <c r="H34">
        <f t="shared" si="0"/>
        <v>105</v>
      </c>
      <c r="I34">
        <f t="shared" si="1"/>
        <v>11025</v>
      </c>
    </row>
    <row r="35" spans="5:12" x14ac:dyDescent="0.3">
      <c r="E35" s="23">
        <v>600</v>
      </c>
      <c r="F35">
        <v>595</v>
      </c>
      <c r="H35">
        <f t="shared" si="0"/>
        <v>5</v>
      </c>
      <c r="I35">
        <f t="shared" si="1"/>
        <v>25</v>
      </c>
    </row>
    <row r="36" spans="5:12" x14ac:dyDescent="0.3">
      <c r="E36" s="23">
        <v>500</v>
      </c>
      <c r="F36">
        <v>595</v>
      </c>
      <c r="H36">
        <f t="shared" si="0"/>
        <v>-95</v>
      </c>
      <c r="I36">
        <f t="shared" si="1"/>
        <v>9025</v>
      </c>
    </row>
    <row r="37" spans="5:12" x14ac:dyDescent="0.3">
      <c r="E37" s="23">
        <v>800</v>
      </c>
      <c r="F37">
        <v>595</v>
      </c>
      <c r="H37">
        <f t="shared" si="0"/>
        <v>205</v>
      </c>
      <c r="I37">
        <f t="shared" si="1"/>
        <v>42025</v>
      </c>
    </row>
    <row r="38" spans="5:12" x14ac:dyDescent="0.3">
      <c r="E38" s="23">
        <v>550</v>
      </c>
      <c r="F38">
        <v>595</v>
      </c>
      <c r="H38">
        <f t="shared" si="0"/>
        <v>-45</v>
      </c>
      <c r="I38">
        <f t="shared" si="1"/>
        <v>2025</v>
      </c>
    </row>
    <row r="39" spans="5:12" x14ac:dyDescent="0.3">
      <c r="E39" s="23">
        <v>650</v>
      </c>
      <c r="F39">
        <v>595</v>
      </c>
      <c r="H39">
        <f t="shared" si="0"/>
        <v>55</v>
      </c>
      <c r="I39">
        <f t="shared" si="1"/>
        <v>3025</v>
      </c>
    </row>
    <row r="40" spans="5:12" x14ac:dyDescent="0.3">
      <c r="E40" s="23">
        <v>400</v>
      </c>
      <c r="F40">
        <v>595</v>
      </c>
      <c r="H40">
        <f t="shared" si="0"/>
        <v>-195</v>
      </c>
      <c r="I40">
        <f t="shared" si="1"/>
        <v>38025</v>
      </c>
    </row>
    <row r="41" spans="5:12" x14ac:dyDescent="0.3">
      <c r="E41" s="23">
        <v>600</v>
      </c>
      <c r="F41">
        <v>595</v>
      </c>
      <c r="H41">
        <f t="shared" si="0"/>
        <v>5</v>
      </c>
      <c r="I41">
        <f t="shared" si="1"/>
        <v>25</v>
      </c>
    </row>
    <row r="42" spans="5:12" x14ac:dyDescent="0.3">
      <c r="E42" s="23">
        <v>750</v>
      </c>
      <c r="F42">
        <v>595</v>
      </c>
      <c r="H42">
        <f t="shared" si="0"/>
        <v>155</v>
      </c>
      <c r="I42">
        <f t="shared" si="1"/>
        <v>24025</v>
      </c>
    </row>
    <row r="43" spans="5:12" ht="15" thickBot="1" x14ac:dyDescent="0.35">
      <c r="E43" s="24">
        <v>550</v>
      </c>
      <c r="F43">
        <v>595</v>
      </c>
      <c r="H43">
        <f t="shared" si="0"/>
        <v>-45</v>
      </c>
      <c r="I43">
        <f t="shared" si="1"/>
        <v>2025</v>
      </c>
    </row>
    <row r="45" spans="5:12" x14ac:dyDescent="0.3">
      <c r="E45" s="6">
        <f>SUM(E14:E43)</f>
        <v>17850</v>
      </c>
      <c r="F45" s="6">
        <f>E45/30</f>
        <v>595</v>
      </c>
      <c r="I45" s="6">
        <f>SUM(I14:I43)</f>
        <v>381750</v>
      </c>
      <c r="K45" s="19">
        <f>I45/29</f>
        <v>13163.793103448275</v>
      </c>
      <c r="L45" s="19">
        <f>SQRT(K45)</f>
        <v>114.73357443855863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6542F-6FF5-46CF-996C-3931D3F6BAC8}">
  <dimension ref="B1:L63"/>
  <sheetViews>
    <sheetView topLeftCell="A52" workbookViewId="0">
      <selection activeCell="D24" sqref="D24"/>
    </sheetView>
  </sheetViews>
  <sheetFormatPr defaultRowHeight="14.4" x14ac:dyDescent="0.3"/>
  <sheetData>
    <row r="1" spans="2:12" ht="15.6" x14ac:dyDescent="0.3">
      <c r="B1" s="1" t="s">
        <v>33</v>
      </c>
    </row>
    <row r="3" spans="2:12" x14ac:dyDescent="0.3">
      <c r="C3" t="s">
        <v>34</v>
      </c>
    </row>
    <row r="4" spans="2:12" x14ac:dyDescent="0.3">
      <c r="C4" t="s">
        <v>35</v>
      </c>
    </row>
    <row r="6" spans="2:12" ht="15" thickBot="1" x14ac:dyDescent="0.35"/>
    <row r="7" spans="2:12" ht="15" thickBot="1" x14ac:dyDescent="0.35">
      <c r="E7" s="61" t="s">
        <v>36</v>
      </c>
      <c r="F7" s="54"/>
      <c r="G7" s="54"/>
      <c r="H7" s="54"/>
      <c r="I7" s="55"/>
      <c r="K7" s="3">
        <f>MAX(E13:E61)-MIN(E13:E61)</f>
        <v>6</v>
      </c>
      <c r="L7" t="s">
        <v>37</v>
      </c>
    </row>
    <row r="8" spans="2:12" ht="15" thickBot="1" x14ac:dyDescent="0.35"/>
    <row r="9" spans="2:12" ht="15" thickBot="1" x14ac:dyDescent="0.35">
      <c r="E9" s="70" t="s">
        <v>38</v>
      </c>
      <c r="F9" s="45"/>
      <c r="G9" s="45"/>
      <c r="H9" s="45"/>
      <c r="I9" s="46"/>
    </row>
    <row r="10" spans="2:12" ht="15" thickBot="1" x14ac:dyDescent="0.35">
      <c r="E10" s="61" t="s">
        <v>39</v>
      </c>
      <c r="F10" s="54"/>
      <c r="G10" s="54"/>
      <c r="H10" s="54"/>
      <c r="I10" s="54"/>
      <c r="J10" s="54"/>
      <c r="K10" s="55"/>
    </row>
    <row r="11" spans="2:12" ht="15" thickBot="1" x14ac:dyDescent="0.35"/>
    <row r="12" spans="2:12" ht="16.2" x14ac:dyDescent="0.3">
      <c r="E12" s="69" t="s">
        <v>30</v>
      </c>
      <c r="F12" s="4" t="s">
        <v>18</v>
      </c>
      <c r="H12" s="4" t="s">
        <v>19</v>
      </c>
      <c r="I12" s="4" t="s">
        <v>20</v>
      </c>
      <c r="K12" s="8" t="s">
        <v>21</v>
      </c>
      <c r="L12" s="9" t="s">
        <v>31</v>
      </c>
    </row>
    <row r="13" spans="2:12" x14ac:dyDescent="0.3">
      <c r="E13" s="23">
        <v>3</v>
      </c>
      <c r="F13">
        <f>170/49</f>
        <v>3.4693877551020407</v>
      </c>
      <c r="H13">
        <f>E13-F13</f>
        <v>-0.46938775510204067</v>
      </c>
      <c r="I13">
        <f>POWER(H13,2)</f>
        <v>0.2203248646397333</v>
      </c>
    </row>
    <row r="14" spans="2:12" x14ac:dyDescent="0.3">
      <c r="E14" s="23">
        <v>5</v>
      </c>
      <c r="F14">
        <f t="shared" ref="F14:F63" si="0">170/49</f>
        <v>3.4693877551020407</v>
      </c>
      <c r="H14">
        <f t="shared" ref="H14:H61" si="1">E14-F14</f>
        <v>1.5306122448979593</v>
      </c>
      <c r="I14">
        <f t="shared" ref="I14:I61" si="2">POWER(H14,2)</f>
        <v>2.3427738442315706</v>
      </c>
      <c r="K14" s="7">
        <f>I63/48</f>
        <v>2.2542517006802734</v>
      </c>
      <c r="L14" s="7">
        <f>SQRT(K14)</f>
        <v>1.5014165646749318</v>
      </c>
    </row>
    <row r="15" spans="2:12" x14ac:dyDescent="0.3">
      <c r="E15" s="23">
        <v>2</v>
      </c>
      <c r="F15">
        <f t="shared" si="0"/>
        <v>3.4693877551020407</v>
      </c>
      <c r="H15">
        <f t="shared" si="1"/>
        <v>-1.4693877551020407</v>
      </c>
      <c r="I15">
        <f t="shared" si="2"/>
        <v>2.1591003748438147</v>
      </c>
    </row>
    <row r="16" spans="2:12" x14ac:dyDescent="0.3">
      <c r="E16" s="23">
        <v>4</v>
      </c>
      <c r="F16">
        <f t="shared" si="0"/>
        <v>3.4693877551020407</v>
      </c>
      <c r="H16">
        <f t="shared" si="1"/>
        <v>0.53061224489795933</v>
      </c>
      <c r="I16">
        <f t="shared" si="2"/>
        <v>0.28154935443565199</v>
      </c>
    </row>
    <row r="17" spans="5:9" x14ac:dyDescent="0.3">
      <c r="E17" s="23">
        <v>2</v>
      </c>
      <c r="F17">
        <f t="shared" si="0"/>
        <v>3.4693877551020407</v>
      </c>
      <c r="H17">
        <f t="shared" si="1"/>
        <v>-1.4693877551020407</v>
      </c>
      <c r="I17">
        <f t="shared" si="2"/>
        <v>2.1591003748438147</v>
      </c>
    </row>
    <row r="18" spans="5:9" x14ac:dyDescent="0.3">
      <c r="E18" s="23">
        <v>3</v>
      </c>
      <c r="F18">
        <f t="shared" si="0"/>
        <v>3.4693877551020407</v>
      </c>
      <c r="H18">
        <f t="shared" si="1"/>
        <v>-0.46938775510204067</v>
      </c>
      <c r="I18">
        <f t="shared" si="2"/>
        <v>0.2203248646397333</v>
      </c>
    </row>
    <row r="19" spans="5:9" x14ac:dyDescent="0.3">
      <c r="E19" s="23">
        <v>4</v>
      </c>
      <c r="F19">
        <f t="shared" si="0"/>
        <v>3.4693877551020407</v>
      </c>
      <c r="H19">
        <f t="shared" si="1"/>
        <v>0.53061224489795933</v>
      </c>
      <c r="I19">
        <f t="shared" si="2"/>
        <v>0.28154935443565199</v>
      </c>
    </row>
    <row r="20" spans="5:9" x14ac:dyDescent="0.3">
      <c r="E20" s="23">
        <v>2</v>
      </c>
      <c r="F20">
        <f t="shared" si="0"/>
        <v>3.4693877551020407</v>
      </c>
      <c r="H20">
        <f t="shared" si="1"/>
        <v>-1.4693877551020407</v>
      </c>
      <c r="I20">
        <f t="shared" si="2"/>
        <v>2.1591003748438147</v>
      </c>
    </row>
    <row r="21" spans="5:9" x14ac:dyDescent="0.3">
      <c r="E21" s="23">
        <v>5</v>
      </c>
      <c r="F21">
        <f t="shared" si="0"/>
        <v>3.4693877551020407</v>
      </c>
      <c r="H21">
        <f t="shared" si="1"/>
        <v>1.5306122448979593</v>
      </c>
      <c r="I21">
        <f t="shared" si="2"/>
        <v>2.3427738442315706</v>
      </c>
    </row>
    <row r="22" spans="5:9" x14ac:dyDescent="0.3">
      <c r="E22" s="23">
        <v>7</v>
      </c>
      <c r="F22">
        <f t="shared" si="0"/>
        <v>3.4693877551020407</v>
      </c>
      <c r="H22">
        <f t="shared" si="1"/>
        <v>3.5306122448979593</v>
      </c>
      <c r="I22">
        <f t="shared" si="2"/>
        <v>12.465222823823408</v>
      </c>
    </row>
    <row r="23" spans="5:9" x14ac:dyDescent="0.3">
      <c r="E23" s="23">
        <v>2</v>
      </c>
      <c r="F23">
        <f t="shared" si="0"/>
        <v>3.4693877551020407</v>
      </c>
      <c r="H23">
        <f t="shared" si="1"/>
        <v>-1.4693877551020407</v>
      </c>
      <c r="I23">
        <f t="shared" si="2"/>
        <v>2.1591003748438147</v>
      </c>
    </row>
    <row r="24" spans="5:9" x14ac:dyDescent="0.3">
      <c r="E24" s="23">
        <v>3</v>
      </c>
      <c r="F24">
        <f t="shared" si="0"/>
        <v>3.4693877551020407</v>
      </c>
      <c r="H24">
        <f t="shared" si="1"/>
        <v>-0.46938775510204067</v>
      </c>
      <c r="I24">
        <f t="shared" si="2"/>
        <v>0.2203248646397333</v>
      </c>
    </row>
    <row r="25" spans="5:9" x14ac:dyDescent="0.3">
      <c r="E25" s="23">
        <v>4</v>
      </c>
      <c r="F25">
        <f t="shared" si="0"/>
        <v>3.4693877551020407</v>
      </c>
      <c r="H25">
        <f t="shared" si="1"/>
        <v>0.53061224489795933</v>
      </c>
      <c r="I25">
        <f t="shared" si="2"/>
        <v>0.28154935443565199</v>
      </c>
    </row>
    <row r="26" spans="5:9" x14ac:dyDescent="0.3">
      <c r="E26" s="23">
        <v>2</v>
      </c>
      <c r="F26">
        <f t="shared" si="0"/>
        <v>3.4693877551020407</v>
      </c>
      <c r="H26">
        <f t="shared" si="1"/>
        <v>-1.4693877551020407</v>
      </c>
      <c r="I26">
        <f t="shared" si="2"/>
        <v>2.1591003748438147</v>
      </c>
    </row>
    <row r="27" spans="5:9" x14ac:dyDescent="0.3">
      <c r="E27" s="23">
        <v>4</v>
      </c>
      <c r="F27">
        <f t="shared" si="0"/>
        <v>3.4693877551020407</v>
      </c>
      <c r="H27">
        <f t="shared" si="1"/>
        <v>0.53061224489795933</v>
      </c>
      <c r="I27">
        <f t="shared" si="2"/>
        <v>0.28154935443565199</v>
      </c>
    </row>
    <row r="28" spans="5:9" x14ac:dyDescent="0.3">
      <c r="E28" s="23">
        <v>2</v>
      </c>
      <c r="F28">
        <f t="shared" si="0"/>
        <v>3.4693877551020407</v>
      </c>
      <c r="H28">
        <f t="shared" si="1"/>
        <v>-1.4693877551020407</v>
      </c>
      <c r="I28">
        <f t="shared" si="2"/>
        <v>2.1591003748438147</v>
      </c>
    </row>
    <row r="29" spans="5:9" x14ac:dyDescent="0.3">
      <c r="E29" s="23">
        <v>3</v>
      </c>
      <c r="F29">
        <f t="shared" si="0"/>
        <v>3.4693877551020407</v>
      </c>
      <c r="H29">
        <f t="shared" si="1"/>
        <v>-0.46938775510204067</v>
      </c>
      <c r="I29">
        <f t="shared" si="2"/>
        <v>0.2203248646397333</v>
      </c>
    </row>
    <row r="30" spans="5:9" x14ac:dyDescent="0.3">
      <c r="E30" s="23">
        <v>5</v>
      </c>
      <c r="F30">
        <f t="shared" si="0"/>
        <v>3.4693877551020407</v>
      </c>
      <c r="H30">
        <f t="shared" si="1"/>
        <v>1.5306122448979593</v>
      </c>
      <c r="I30">
        <f t="shared" si="2"/>
        <v>2.3427738442315706</v>
      </c>
    </row>
    <row r="31" spans="5:9" x14ac:dyDescent="0.3">
      <c r="E31" s="23">
        <v>6</v>
      </c>
      <c r="F31">
        <f t="shared" si="0"/>
        <v>3.4693877551020407</v>
      </c>
      <c r="H31">
        <f t="shared" si="1"/>
        <v>2.5306122448979593</v>
      </c>
      <c r="I31">
        <f t="shared" si="2"/>
        <v>6.4039983340274889</v>
      </c>
    </row>
    <row r="32" spans="5:9" x14ac:dyDescent="0.3">
      <c r="E32" s="23">
        <v>3</v>
      </c>
      <c r="F32">
        <f t="shared" si="0"/>
        <v>3.4693877551020407</v>
      </c>
      <c r="H32">
        <f t="shared" si="1"/>
        <v>-0.46938775510204067</v>
      </c>
      <c r="I32">
        <f t="shared" si="2"/>
        <v>0.2203248646397333</v>
      </c>
    </row>
    <row r="33" spans="5:9" x14ac:dyDescent="0.3">
      <c r="E33" s="23">
        <v>2</v>
      </c>
      <c r="F33">
        <f t="shared" si="0"/>
        <v>3.4693877551020407</v>
      </c>
      <c r="H33">
        <f t="shared" si="1"/>
        <v>-1.4693877551020407</v>
      </c>
      <c r="I33">
        <f t="shared" si="2"/>
        <v>2.1591003748438147</v>
      </c>
    </row>
    <row r="34" spans="5:9" x14ac:dyDescent="0.3">
      <c r="E34" s="23">
        <v>1</v>
      </c>
      <c r="F34">
        <f t="shared" si="0"/>
        <v>3.4693877551020407</v>
      </c>
      <c r="H34">
        <f t="shared" si="1"/>
        <v>-2.4693877551020407</v>
      </c>
      <c r="I34">
        <f t="shared" si="2"/>
        <v>6.0978758850478956</v>
      </c>
    </row>
    <row r="35" spans="5:9" x14ac:dyDescent="0.3">
      <c r="E35" s="23">
        <v>4</v>
      </c>
      <c r="F35">
        <f t="shared" si="0"/>
        <v>3.4693877551020407</v>
      </c>
      <c r="H35">
        <f t="shared" si="1"/>
        <v>0.53061224489795933</v>
      </c>
      <c r="I35">
        <f t="shared" si="2"/>
        <v>0.28154935443565199</v>
      </c>
    </row>
    <row r="36" spans="5:9" x14ac:dyDescent="0.3">
      <c r="E36" s="23">
        <v>2</v>
      </c>
      <c r="F36">
        <f t="shared" si="0"/>
        <v>3.4693877551020407</v>
      </c>
      <c r="H36">
        <f t="shared" si="1"/>
        <v>-1.4693877551020407</v>
      </c>
      <c r="I36">
        <f t="shared" si="2"/>
        <v>2.1591003748438147</v>
      </c>
    </row>
    <row r="37" spans="5:9" x14ac:dyDescent="0.3">
      <c r="E37" s="23">
        <v>4</v>
      </c>
      <c r="F37">
        <f t="shared" si="0"/>
        <v>3.4693877551020407</v>
      </c>
      <c r="H37">
        <f t="shared" si="1"/>
        <v>0.53061224489795933</v>
      </c>
      <c r="I37">
        <f t="shared" si="2"/>
        <v>0.28154935443565199</v>
      </c>
    </row>
    <row r="38" spans="5:9" x14ac:dyDescent="0.3">
      <c r="E38" s="23">
        <v>5</v>
      </c>
      <c r="F38">
        <f t="shared" si="0"/>
        <v>3.4693877551020407</v>
      </c>
      <c r="H38">
        <f t="shared" si="1"/>
        <v>1.5306122448979593</v>
      </c>
      <c r="I38">
        <f t="shared" si="2"/>
        <v>2.3427738442315706</v>
      </c>
    </row>
    <row r="39" spans="5:9" x14ac:dyDescent="0.3">
      <c r="E39" s="23">
        <v>3</v>
      </c>
      <c r="F39">
        <f t="shared" si="0"/>
        <v>3.4693877551020407</v>
      </c>
      <c r="H39">
        <f t="shared" si="1"/>
        <v>-0.46938775510204067</v>
      </c>
      <c r="I39">
        <f t="shared" si="2"/>
        <v>0.2203248646397333</v>
      </c>
    </row>
    <row r="40" spans="5:9" x14ac:dyDescent="0.3">
      <c r="E40" s="23">
        <v>2</v>
      </c>
      <c r="F40">
        <f t="shared" si="0"/>
        <v>3.4693877551020407</v>
      </c>
      <c r="H40">
        <f t="shared" si="1"/>
        <v>-1.4693877551020407</v>
      </c>
      <c r="I40">
        <f t="shared" si="2"/>
        <v>2.1591003748438147</v>
      </c>
    </row>
    <row r="41" spans="5:9" x14ac:dyDescent="0.3">
      <c r="E41" s="23">
        <v>7</v>
      </c>
      <c r="F41">
        <f t="shared" si="0"/>
        <v>3.4693877551020407</v>
      </c>
      <c r="H41">
        <f t="shared" si="1"/>
        <v>3.5306122448979593</v>
      </c>
      <c r="I41">
        <f t="shared" si="2"/>
        <v>12.465222823823408</v>
      </c>
    </row>
    <row r="42" spans="5:9" x14ac:dyDescent="0.3">
      <c r="E42" s="23">
        <v>2</v>
      </c>
      <c r="F42">
        <f t="shared" si="0"/>
        <v>3.4693877551020407</v>
      </c>
      <c r="H42">
        <f t="shared" si="1"/>
        <v>-1.4693877551020407</v>
      </c>
      <c r="I42">
        <f t="shared" si="2"/>
        <v>2.1591003748438147</v>
      </c>
    </row>
    <row r="43" spans="5:9" x14ac:dyDescent="0.3">
      <c r="E43" s="23">
        <v>3</v>
      </c>
      <c r="F43">
        <f t="shared" si="0"/>
        <v>3.4693877551020407</v>
      </c>
      <c r="H43">
        <f t="shared" si="1"/>
        <v>-0.46938775510204067</v>
      </c>
      <c r="I43">
        <f t="shared" si="2"/>
        <v>0.2203248646397333</v>
      </c>
    </row>
    <row r="44" spans="5:9" x14ac:dyDescent="0.3">
      <c r="E44" s="23">
        <v>4</v>
      </c>
      <c r="F44">
        <f t="shared" si="0"/>
        <v>3.4693877551020407</v>
      </c>
      <c r="H44">
        <f t="shared" si="1"/>
        <v>0.53061224489795933</v>
      </c>
      <c r="I44">
        <f t="shared" si="2"/>
        <v>0.28154935443565199</v>
      </c>
    </row>
    <row r="45" spans="5:9" x14ac:dyDescent="0.3">
      <c r="E45" s="23">
        <v>5</v>
      </c>
      <c r="F45">
        <f t="shared" si="0"/>
        <v>3.4693877551020407</v>
      </c>
      <c r="H45">
        <f t="shared" si="1"/>
        <v>1.5306122448979593</v>
      </c>
      <c r="I45">
        <f t="shared" si="2"/>
        <v>2.3427738442315706</v>
      </c>
    </row>
    <row r="46" spans="5:9" x14ac:dyDescent="0.3">
      <c r="E46" s="23">
        <v>1</v>
      </c>
      <c r="F46">
        <f t="shared" si="0"/>
        <v>3.4693877551020407</v>
      </c>
      <c r="H46">
        <f t="shared" si="1"/>
        <v>-2.4693877551020407</v>
      </c>
      <c r="I46">
        <f t="shared" si="2"/>
        <v>6.0978758850478956</v>
      </c>
    </row>
    <row r="47" spans="5:9" x14ac:dyDescent="0.3">
      <c r="E47" s="23">
        <v>6</v>
      </c>
      <c r="F47">
        <f t="shared" si="0"/>
        <v>3.4693877551020407</v>
      </c>
      <c r="H47">
        <f t="shared" si="1"/>
        <v>2.5306122448979593</v>
      </c>
      <c r="I47">
        <f t="shared" si="2"/>
        <v>6.4039983340274889</v>
      </c>
    </row>
    <row r="48" spans="5:9" x14ac:dyDescent="0.3">
      <c r="E48" s="23">
        <v>2</v>
      </c>
      <c r="F48">
        <f t="shared" si="0"/>
        <v>3.4693877551020407</v>
      </c>
      <c r="H48">
        <f t="shared" si="1"/>
        <v>-1.4693877551020407</v>
      </c>
      <c r="I48">
        <f t="shared" si="2"/>
        <v>2.1591003748438147</v>
      </c>
    </row>
    <row r="49" spans="4:9" x14ac:dyDescent="0.3">
      <c r="E49" s="23">
        <v>4</v>
      </c>
      <c r="F49">
        <f t="shared" si="0"/>
        <v>3.4693877551020407</v>
      </c>
      <c r="H49">
        <f t="shared" si="1"/>
        <v>0.53061224489795933</v>
      </c>
      <c r="I49">
        <f t="shared" si="2"/>
        <v>0.28154935443565199</v>
      </c>
    </row>
    <row r="50" spans="4:9" x14ac:dyDescent="0.3">
      <c r="E50" s="23">
        <v>3</v>
      </c>
      <c r="F50">
        <f t="shared" si="0"/>
        <v>3.4693877551020407</v>
      </c>
      <c r="H50">
        <f t="shared" si="1"/>
        <v>-0.46938775510204067</v>
      </c>
      <c r="I50">
        <f t="shared" si="2"/>
        <v>0.2203248646397333</v>
      </c>
    </row>
    <row r="51" spans="4:9" x14ac:dyDescent="0.3">
      <c r="E51" s="23">
        <v>5</v>
      </c>
      <c r="F51">
        <f t="shared" si="0"/>
        <v>3.4693877551020407</v>
      </c>
      <c r="H51">
        <f t="shared" si="1"/>
        <v>1.5306122448979593</v>
      </c>
      <c r="I51">
        <f t="shared" si="2"/>
        <v>2.3427738442315706</v>
      </c>
    </row>
    <row r="52" spans="4:9" x14ac:dyDescent="0.3">
      <c r="E52" s="23">
        <v>3</v>
      </c>
      <c r="F52">
        <f t="shared" si="0"/>
        <v>3.4693877551020407</v>
      </c>
      <c r="H52">
        <f t="shared" si="1"/>
        <v>-0.46938775510204067</v>
      </c>
      <c r="I52">
        <f t="shared" si="2"/>
        <v>0.2203248646397333</v>
      </c>
    </row>
    <row r="53" spans="4:9" x14ac:dyDescent="0.3">
      <c r="E53" s="23">
        <v>2</v>
      </c>
      <c r="F53">
        <f t="shared" si="0"/>
        <v>3.4693877551020407</v>
      </c>
      <c r="H53">
        <f t="shared" si="1"/>
        <v>-1.4693877551020407</v>
      </c>
      <c r="I53">
        <f t="shared" si="2"/>
        <v>2.1591003748438147</v>
      </c>
    </row>
    <row r="54" spans="4:9" x14ac:dyDescent="0.3">
      <c r="E54" s="23">
        <v>4</v>
      </c>
      <c r="F54">
        <f t="shared" si="0"/>
        <v>3.4693877551020407</v>
      </c>
      <c r="H54">
        <f t="shared" si="1"/>
        <v>0.53061224489795933</v>
      </c>
      <c r="I54">
        <f t="shared" si="2"/>
        <v>0.28154935443565199</v>
      </c>
    </row>
    <row r="55" spans="4:9" x14ac:dyDescent="0.3">
      <c r="E55" s="23">
        <v>2</v>
      </c>
      <c r="F55">
        <f t="shared" si="0"/>
        <v>3.4693877551020407</v>
      </c>
      <c r="H55">
        <f t="shared" si="1"/>
        <v>-1.4693877551020407</v>
      </c>
      <c r="I55">
        <f t="shared" si="2"/>
        <v>2.1591003748438147</v>
      </c>
    </row>
    <row r="56" spans="4:9" x14ac:dyDescent="0.3">
      <c r="E56" s="23">
        <v>6</v>
      </c>
      <c r="F56">
        <f t="shared" si="0"/>
        <v>3.4693877551020407</v>
      </c>
      <c r="H56">
        <f t="shared" si="1"/>
        <v>2.5306122448979593</v>
      </c>
      <c r="I56">
        <f t="shared" si="2"/>
        <v>6.4039983340274889</v>
      </c>
    </row>
    <row r="57" spans="4:9" x14ac:dyDescent="0.3">
      <c r="E57" s="23">
        <v>3</v>
      </c>
      <c r="F57">
        <f t="shared" si="0"/>
        <v>3.4693877551020407</v>
      </c>
      <c r="H57">
        <f t="shared" si="1"/>
        <v>-0.46938775510204067</v>
      </c>
      <c r="I57">
        <f t="shared" si="2"/>
        <v>0.2203248646397333</v>
      </c>
    </row>
    <row r="58" spans="4:9" x14ac:dyDescent="0.3">
      <c r="E58" s="23">
        <v>2</v>
      </c>
      <c r="F58">
        <f t="shared" si="0"/>
        <v>3.4693877551020407</v>
      </c>
      <c r="H58">
        <f t="shared" si="1"/>
        <v>-1.4693877551020407</v>
      </c>
      <c r="I58">
        <f t="shared" si="2"/>
        <v>2.1591003748438147</v>
      </c>
    </row>
    <row r="59" spans="4:9" x14ac:dyDescent="0.3">
      <c r="E59" s="23">
        <v>4</v>
      </c>
      <c r="F59">
        <f t="shared" si="0"/>
        <v>3.4693877551020407</v>
      </c>
      <c r="H59">
        <f t="shared" si="1"/>
        <v>0.53061224489795933</v>
      </c>
      <c r="I59">
        <f t="shared" si="2"/>
        <v>0.28154935443565199</v>
      </c>
    </row>
    <row r="60" spans="4:9" x14ac:dyDescent="0.3">
      <c r="E60" s="23">
        <v>5</v>
      </c>
      <c r="F60">
        <f t="shared" si="0"/>
        <v>3.4693877551020407</v>
      </c>
      <c r="H60">
        <f t="shared" si="1"/>
        <v>1.5306122448979593</v>
      </c>
      <c r="I60">
        <f t="shared" si="2"/>
        <v>2.3427738442315706</v>
      </c>
    </row>
    <row r="61" spans="4:9" ht="15" thickBot="1" x14ac:dyDescent="0.35">
      <c r="E61" s="24">
        <v>3</v>
      </c>
      <c r="F61">
        <f t="shared" si="0"/>
        <v>3.4693877551020407</v>
      </c>
      <c r="H61">
        <f t="shared" si="1"/>
        <v>-0.46938775510204067</v>
      </c>
      <c r="I61">
        <f t="shared" si="2"/>
        <v>0.2203248646397333</v>
      </c>
    </row>
    <row r="62" spans="4:9" x14ac:dyDescent="0.3">
      <c r="D62" t="s">
        <v>40</v>
      </c>
      <c r="E62" t="s">
        <v>41</v>
      </c>
      <c r="I62" t="s">
        <v>42</v>
      </c>
    </row>
    <row r="63" spans="4:9" x14ac:dyDescent="0.3">
      <c r="D63">
        <f>COUNT(E13:E61)</f>
        <v>49</v>
      </c>
      <c r="E63" s="6">
        <f>SUM(E13:E61)</f>
        <v>170</v>
      </c>
      <c r="F63" s="6">
        <f t="shared" si="0"/>
        <v>3.4693877551020407</v>
      </c>
      <c r="I63" s="6">
        <f>SUM(I13:I61)</f>
        <v>108.20408163265313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32DF-ED65-445D-9707-CD3CC53BC564}">
  <dimension ref="B1:I24"/>
  <sheetViews>
    <sheetView topLeftCell="A13" workbookViewId="0">
      <selection activeCell="B8" sqref="B8"/>
    </sheetView>
  </sheetViews>
  <sheetFormatPr defaultRowHeight="14.4" x14ac:dyDescent="0.3"/>
  <sheetData>
    <row r="1" spans="2:9" ht="15.6" x14ac:dyDescent="0.3">
      <c r="B1" s="1" t="s">
        <v>43</v>
      </c>
    </row>
    <row r="3" spans="2:9" x14ac:dyDescent="0.3">
      <c r="C3" t="s">
        <v>44</v>
      </c>
    </row>
    <row r="4" spans="2:9" x14ac:dyDescent="0.3">
      <c r="D4" t="s">
        <v>45</v>
      </c>
    </row>
    <row r="5" spans="2:9" ht="15" thickBot="1" x14ac:dyDescent="0.35"/>
    <row r="6" spans="2:9" ht="15" thickBot="1" x14ac:dyDescent="0.35">
      <c r="B6" s="61" t="s">
        <v>46</v>
      </c>
      <c r="C6" s="54"/>
      <c r="D6" s="54"/>
      <c r="E6" s="54"/>
      <c r="F6" s="54"/>
      <c r="G6" s="54"/>
      <c r="H6" s="54"/>
      <c r="I6" s="55"/>
    </row>
    <row r="7" spans="2:9" ht="15" thickBot="1" x14ac:dyDescent="0.35"/>
    <row r="8" spans="2:9" x14ac:dyDescent="0.3">
      <c r="B8" s="69" t="s">
        <v>26</v>
      </c>
    </row>
    <row r="9" spans="2:9" x14ac:dyDescent="0.3">
      <c r="B9" s="23">
        <v>120</v>
      </c>
      <c r="E9" t="s">
        <v>47</v>
      </c>
      <c r="F9" s="12">
        <f>AVERAGE(B9:B20)</f>
        <v>132.5</v>
      </c>
    </row>
    <row r="10" spans="2:9" x14ac:dyDescent="0.3">
      <c r="B10" s="23">
        <v>150</v>
      </c>
    </row>
    <row r="11" spans="2:9" x14ac:dyDescent="0.3">
      <c r="B11" s="23">
        <v>110</v>
      </c>
    </row>
    <row r="12" spans="2:9" x14ac:dyDescent="0.3">
      <c r="B12" s="23">
        <v>135</v>
      </c>
    </row>
    <row r="13" spans="2:9" x14ac:dyDescent="0.3">
      <c r="B13" s="23">
        <v>125</v>
      </c>
    </row>
    <row r="14" spans="2:9" x14ac:dyDescent="0.3">
      <c r="B14" s="23">
        <v>140</v>
      </c>
    </row>
    <row r="15" spans="2:9" x14ac:dyDescent="0.3">
      <c r="B15" s="23">
        <v>130</v>
      </c>
    </row>
    <row r="16" spans="2:9" x14ac:dyDescent="0.3">
      <c r="B16" s="23">
        <v>155</v>
      </c>
    </row>
    <row r="17" spans="2:9" x14ac:dyDescent="0.3">
      <c r="B17" s="23">
        <v>115</v>
      </c>
    </row>
    <row r="18" spans="2:9" x14ac:dyDescent="0.3">
      <c r="B18" s="23">
        <v>145</v>
      </c>
    </row>
    <row r="19" spans="2:9" x14ac:dyDescent="0.3">
      <c r="B19" s="23">
        <v>135</v>
      </c>
    </row>
    <row r="20" spans="2:9" ht="15" thickBot="1" x14ac:dyDescent="0.35">
      <c r="B20" s="24">
        <v>130</v>
      </c>
    </row>
    <row r="21" spans="2:9" ht="15" thickBot="1" x14ac:dyDescent="0.35"/>
    <row r="22" spans="2:9" ht="15" thickBot="1" x14ac:dyDescent="0.35">
      <c r="B22" s="64" t="s">
        <v>48</v>
      </c>
      <c r="C22" s="54"/>
      <c r="D22" s="54"/>
      <c r="E22" s="54"/>
      <c r="F22" s="54"/>
      <c r="G22" s="54"/>
      <c r="H22" s="54"/>
      <c r="I22" s="55"/>
    </row>
    <row r="24" spans="2:9" x14ac:dyDescent="0.3">
      <c r="C24" t="s">
        <v>49</v>
      </c>
      <c r="D24" t="s">
        <v>50</v>
      </c>
      <c r="H24" s="12">
        <f>MAX(B9:B20)-MIN(B9:B20)</f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8C2E-04D6-4207-B36C-83098420FA4A}">
  <dimension ref="A1:K65"/>
  <sheetViews>
    <sheetView tabSelected="1" workbookViewId="0">
      <selection activeCell="D14" sqref="D14"/>
    </sheetView>
  </sheetViews>
  <sheetFormatPr defaultRowHeight="14.4" x14ac:dyDescent="0.3"/>
  <sheetData>
    <row r="1" spans="1:11" ht="15.6" x14ac:dyDescent="0.3">
      <c r="B1" s="1" t="s">
        <v>51</v>
      </c>
    </row>
    <row r="3" spans="1:11" x14ac:dyDescent="0.3">
      <c r="C3" t="s">
        <v>52</v>
      </c>
    </row>
    <row r="4" spans="1:11" x14ac:dyDescent="0.3">
      <c r="D4" t="s">
        <v>61</v>
      </c>
    </row>
    <row r="5" spans="1:11" x14ac:dyDescent="0.3">
      <c r="D5" t="s">
        <v>53</v>
      </c>
    </row>
    <row r="6" spans="1:11" x14ac:dyDescent="0.3">
      <c r="D6" t="s">
        <v>54</v>
      </c>
    </row>
    <row r="7" spans="1:11" x14ac:dyDescent="0.3">
      <c r="D7" t="s">
        <v>55</v>
      </c>
    </row>
    <row r="8" spans="1:11" x14ac:dyDescent="0.3">
      <c r="D8" t="s">
        <v>56</v>
      </c>
    </row>
    <row r="9" spans="1:11" ht="15" thickBot="1" x14ac:dyDescent="0.35"/>
    <row r="10" spans="1:11" ht="15" thickBot="1" x14ac:dyDescent="0.35">
      <c r="A10" s="61" t="s">
        <v>57</v>
      </c>
      <c r="B10" s="54"/>
      <c r="C10" s="54"/>
      <c r="D10" s="54"/>
      <c r="E10" s="54"/>
      <c r="F10" s="54"/>
      <c r="G10" s="55"/>
      <c r="J10" t="s">
        <v>47</v>
      </c>
      <c r="K10" s="7">
        <f>AVERAGE(D15:D62)</f>
        <v>7.458333333333333</v>
      </c>
    </row>
    <row r="11" spans="1:11" ht="15" thickBot="1" x14ac:dyDescent="0.35"/>
    <row r="12" spans="1:11" ht="15" thickBot="1" x14ac:dyDescent="0.35">
      <c r="A12" s="64" t="s">
        <v>58</v>
      </c>
      <c r="B12" s="54"/>
      <c r="C12" s="54"/>
      <c r="D12" s="54"/>
      <c r="E12" s="54"/>
      <c r="F12" s="54"/>
      <c r="G12" s="54"/>
      <c r="H12" s="55"/>
    </row>
    <row r="13" spans="1:11" ht="15" thickBot="1" x14ac:dyDescent="0.35"/>
    <row r="14" spans="1:11" ht="16.2" x14ac:dyDescent="0.3">
      <c r="D14" s="69" t="s">
        <v>30</v>
      </c>
      <c r="E14" s="4" t="s">
        <v>18</v>
      </c>
      <c r="G14" s="4" t="s">
        <v>19</v>
      </c>
      <c r="H14" s="4" t="s">
        <v>20</v>
      </c>
      <c r="J14" s="4" t="s">
        <v>21</v>
      </c>
      <c r="K14" s="9" t="s">
        <v>31</v>
      </c>
    </row>
    <row r="15" spans="1:11" x14ac:dyDescent="0.3">
      <c r="D15" s="23">
        <v>8</v>
      </c>
      <c r="E15">
        <v>7.4583329999999997</v>
      </c>
      <c r="G15">
        <f>D15-E15</f>
        <v>0.54166700000000034</v>
      </c>
      <c r="H15">
        <f>POWER(G15,2)</f>
        <v>0.29340313888900038</v>
      </c>
    </row>
    <row r="16" spans="1:11" x14ac:dyDescent="0.3">
      <c r="D16" s="23">
        <v>7</v>
      </c>
      <c r="E16">
        <v>7.4583329999999997</v>
      </c>
      <c r="G16">
        <f t="shared" ref="G16:G62" si="0">D16-E16</f>
        <v>-0.45833299999999966</v>
      </c>
      <c r="H16">
        <f t="shared" ref="H16:H62" si="1">POWER(G16,2)</f>
        <v>0.2100691388889997</v>
      </c>
    </row>
    <row r="17" spans="4:11" x14ac:dyDescent="0.3">
      <c r="D17" s="23">
        <v>9</v>
      </c>
      <c r="E17">
        <v>7.4583329999999997</v>
      </c>
      <c r="G17">
        <f t="shared" si="0"/>
        <v>1.5416670000000003</v>
      </c>
      <c r="H17">
        <f t="shared" si="1"/>
        <v>2.3767371388890011</v>
      </c>
      <c r="J17">
        <f>H65/47</f>
        <v>1.0620567375887655</v>
      </c>
      <c r="K17" s="7">
        <f>SQRT(J17)</f>
        <v>1.0305613701225005</v>
      </c>
    </row>
    <row r="18" spans="4:11" x14ac:dyDescent="0.3">
      <c r="D18" s="23">
        <v>6</v>
      </c>
      <c r="E18">
        <v>7.4583329999999997</v>
      </c>
      <c r="G18">
        <f t="shared" si="0"/>
        <v>-1.4583329999999997</v>
      </c>
      <c r="H18">
        <f t="shared" si="1"/>
        <v>2.126735138888999</v>
      </c>
    </row>
    <row r="19" spans="4:11" x14ac:dyDescent="0.3">
      <c r="D19" s="23">
        <v>7</v>
      </c>
      <c r="E19">
        <v>7.4583329999999997</v>
      </c>
      <c r="G19">
        <f t="shared" si="0"/>
        <v>-0.45833299999999966</v>
      </c>
      <c r="H19">
        <f t="shared" si="1"/>
        <v>0.2100691388889997</v>
      </c>
    </row>
    <row r="20" spans="4:11" x14ac:dyDescent="0.3">
      <c r="D20" s="23">
        <v>8</v>
      </c>
      <c r="E20">
        <v>7.4583329999999997</v>
      </c>
      <c r="G20">
        <f t="shared" si="0"/>
        <v>0.54166700000000034</v>
      </c>
      <c r="H20">
        <f t="shared" si="1"/>
        <v>0.29340313888900038</v>
      </c>
    </row>
    <row r="21" spans="4:11" x14ac:dyDescent="0.3">
      <c r="D21" s="23">
        <v>7</v>
      </c>
      <c r="E21">
        <v>7.4583329999999997</v>
      </c>
      <c r="G21">
        <f t="shared" si="0"/>
        <v>-0.45833299999999966</v>
      </c>
      <c r="H21">
        <f t="shared" si="1"/>
        <v>0.2100691388889997</v>
      </c>
    </row>
    <row r="22" spans="4:11" x14ac:dyDescent="0.3">
      <c r="D22" s="23">
        <v>6</v>
      </c>
      <c r="E22">
        <v>7.4583329999999997</v>
      </c>
      <c r="G22">
        <f t="shared" si="0"/>
        <v>-1.4583329999999997</v>
      </c>
      <c r="H22">
        <f t="shared" si="1"/>
        <v>2.126735138888999</v>
      </c>
    </row>
    <row r="23" spans="4:11" x14ac:dyDescent="0.3">
      <c r="D23" s="23">
        <v>8</v>
      </c>
      <c r="E23">
        <v>7.4583329999999997</v>
      </c>
      <c r="G23">
        <f t="shared" si="0"/>
        <v>0.54166700000000034</v>
      </c>
      <c r="H23">
        <f t="shared" si="1"/>
        <v>0.29340313888900038</v>
      </c>
    </row>
    <row r="24" spans="4:11" x14ac:dyDescent="0.3">
      <c r="D24" s="23">
        <v>9</v>
      </c>
      <c r="E24">
        <v>7.4583329999999997</v>
      </c>
      <c r="G24">
        <f t="shared" si="0"/>
        <v>1.5416670000000003</v>
      </c>
      <c r="H24">
        <f t="shared" si="1"/>
        <v>2.3767371388890011</v>
      </c>
    </row>
    <row r="25" spans="4:11" x14ac:dyDescent="0.3">
      <c r="D25" s="23">
        <v>7</v>
      </c>
      <c r="E25">
        <v>7.4583329999999997</v>
      </c>
      <c r="G25">
        <f t="shared" si="0"/>
        <v>-0.45833299999999966</v>
      </c>
      <c r="H25">
        <f t="shared" si="1"/>
        <v>0.2100691388889997</v>
      </c>
    </row>
    <row r="26" spans="4:11" x14ac:dyDescent="0.3">
      <c r="D26" s="23">
        <v>8</v>
      </c>
      <c r="E26">
        <v>7.4583329999999997</v>
      </c>
      <c r="G26">
        <f t="shared" si="0"/>
        <v>0.54166700000000034</v>
      </c>
      <c r="H26">
        <f t="shared" si="1"/>
        <v>0.29340313888900038</v>
      </c>
    </row>
    <row r="27" spans="4:11" x14ac:dyDescent="0.3">
      <c r="D27" s="23">
        <v>7</v>
      </c>
      <c r="E27">
        <v>7.4583329999999997</v>
      </c>
      <c r="G27">
        <f t="shared" si="0"/>
        <v>-0.45833299999999966</v>
      </c>
      <c r="H27">
        <f t="shared" si="1"/>
        <v>0.2100691388889997</v>
      </c>
    </row>
    <row r="28" spans="4:11" x14ac:dyDescent="0.3">
      <c r="D28" s="23">
        <v>6</v>
      </c>
      <c r="E28">
        <v>7.4583329999999997</v>
      </c>
      <c r="G28">
        <f t="shared" si="0"/>
        <v>-1.4583329999999997</v>
      </c>
      <c r="H28">
        <f t="shared" si="1"/>
        <v>2.126735138888999</v>
      </c>
    </row>
    <row r="29" spans="4:11" x14ac:dyDescent="0.3">
      <c r="D29" s="23">
        <v>8</v>
      </c>
      <c r="E29">
        <v>7.4583329999999997</v>
      </c>
      <c r="G29">
        <f t="shared" si="0"/>
        <v>0.54166700000000034</v>
      </c>
      <c r="H29">
        <f t="shared" si="1"/>
        <v>0.29340313888900038</v>
      </c>
    </row>
    <row r="30" spans="4:11" x14ac:dyDescent="0.3">
      <c r="D30" s="23">
        <v>9</v>
      </c>
      <c r="E30">
        <v>7.4583329999999997</v>
      </c>
      <c r="G30">
        <f t="shared" si="0"/>
        <v>1.5416670000000003</v>
      </c>
      <c r="H30">
        <f t="shared" si="1"/>
        <v>2.3767371388890011</v>
      </c>
    </row>
    <row r="31" spans="4:11" x14ac:dyDescent="0.3">
      <c r="D31" s="23">
        <v>6</v>
      </c>
      <c r="E31">
        <v>7.4583329999999997</v>
      </c>
      <c r="G31">
        <f t="shared" si="0"/>
        <v>-1.4583329999999997</v>
      </c>
      <c r="H31">
        <f t="shared" si="1"/>
        <v>2.126735138888999</v>
      </c>
    </row>
    <row r="32" spans="4:11" x14ac:dyDescent="0.3">
      <c r="D32" s="23">
        <v>7</v>
      </c>
      <c r="E32">
        <v>7.4583329999999997</v>
      </c>
      <c r="G32">
        <f t="shared" si="0"/>
        <v>-0.45833299999999966</v>
      </c>
      <c r="H32">
        <f t="shared" si="1"/>
        <v>0.2100691388889997</v>
      </c>
    </row>
    <row r="33" spans="4:8" x14ac:dyDescent="0.3">
      <c r="D33" s="23">
        <v>8</v>
      </c>
      <c r="E33">
        <v>7.4583329999999997</v>
      </c>
      <c r="G33">
        <f t="shared" si="0"/>
        <v>0.54166700000000034</v>
      </c>
      <c r="H33">
        <f t="shared" si="1"/>
        <v>0.29340313888900038</v>
      </c>
    </row>
    <row r="34" spans="4:8" x14ac:dyDescent="0.3">
      <c r="D34" s="23">
        <v>9</v>
      </c>
      <c r="E34">
        <v>7.4583329999999997</v>
      </c>
      <c r="G34">
        <f t="shared" si="0"/>
        <v>1.5416670000000003</v>
      </c>
      <c r="H34">
        <f t="shared" si="1"/>
        <v>2.3767371388890011</v>
      </c>
    </row>
    <row r="35" spans="4:8" x14ac:dyDescent="0.3">
      <c r="D35" s="23">
        <v>7</v>
      </c>
      <c r="E35">
        <v>7.4583329999999997</v>
      </c>
      <c r="G35">
        <f t="shared" si="0"/>
        <v>-0.45833299999999966</v>
      </c>
      <c r="H35">
        <f t="shared" si="1"/>
        <v>0.2100691388889997</v>
      </c>
    </row>
    <row r="36" spans="4:8" x14ac:dyDescent="0.3">
      <c r="D36" s="23">
        <v>6</v>
      </c>
      <c r="E36">
        <v>7.4583329999999997</v>
      </c>
      <c r="G36">
        <f t="shared" si="0"/>
        <v>-1.4583329999999997</v>
      </c>
      <c r="H36">
        <f t="shared" si="1"/>
        <v>2.126735138888999</v>
      </c>
    </row>
    <row r="37" spans="4:8" x14ac:dyDescent="0.3">
      <c r="D37" s="23">
        <v>7</v>
      </c>
      <c r="E37">
        <v>7.4583329999999997</v>
      </c>
      <c r="G37">
        <f t="shared" si="0"/>
        <v>-0.45833299999999966</v>
      </c>
      <c r="H37">
        <f t="shared" si="1"/>
        <v>0.2100691388889997</v>
      </c>
    </row>
    <row r="38" spans="4:8" x14ac:dyDescent="0.3">
      <c r="D38" s="23">
        <v>8</v>
      </c>
      <c r="E38">
        <v>7.4583329999999997</v>
      </c>
      <c r="G38">
        <f t="shared" si="0"/>
        <v>0.54166700000000034</v>
      </c>
      <c r="H38">
        <f t="shared" si="1"/>
        <v>0.29340313888900038</v>
      </c>
    </row>
    <row r="39" spans="4:8" x14ac:dyDescent="0.3">
      <c r="D39" s="23">
        <v>9</v>
      </c>
      <c r="E39">
        <v>7.4583329999999997</v>
      </c>
      <c r="G39">
        <f t="shared" si="0"/>
        <v>1.5416670000000003</v>
      </c>
      <c r="H39">
        <f t="shared" si="1"/>
        <v>2.3767371388890011</v>
      </c>
    </row>
    <row r="40" spans="4:8" x14ac:dyDescent="0.3">
      <c r="D40" s="23">
        <v>8</v>
      </c>
      <c r="E40">
        <v>7.4583329999999997</v>
      </c>
      <c r="G40">
        <f t="shared" si="0"/>
        <v>0.54166700000000034</v>
      </c>
      <c r="H40">
        <f t="shared" si="1"/>
        <v>0.29340313888900038</v>
      </c>
    </row>
    <row r="41" spans="4:8" x14ac:dyDescent="0.3">
      <c r="D41" s="23">
        <v>7</v>
      </c>
      <c r="E41">
        <v>7.4583329999999997</v>
      </c>
      <c r="G41">
        <f t="shared" si="0"/>
        <v>-0.45833299999999966</v>
      </c>
      <c r="H41">
        <f t="shared" si="1"/>
        <v>0.2100691388889997</v>
      </c>
    </row>
    <row r="42" spans="4:8" x14ac:dyDescent="0.3">
      <c r="D42" s="23">
        <v>6</v>
      </c>
      <c r="E42">
        <v>7.4583329999999997</v>
      </c>
      <c r="G42">
        <f t="shared" si="0"/>
        <v>-1.4583329999999997</v>
      </c>
      <c r="H42">
        <f t="shared" si="1"/>
        <v>2.126735138888999</v>
      </c>
    </row>
    <row r="43" spans="4:8" x14ac:dyDescent="0.3">
      <c r="D43" s="23">
        <v>9</v>
      </c>
      <c r="E43">
        <v>7.4583329999999997</v>
      </c>
      <c r="G43">
        <f t="shared" si="0"/>
        <v>1.5416670000000003</v>
      </c>
      <c r="H43">
        <f t="shared" si="1"/>
        <v>2.3767371388890011</v>
      </c>
    </row>
    <row r="44" spans="4:8" x14ac:dyDescent="0.3">
      <c r="D44" s="23">
        <v>8</v>
      </c>
      <c r="E44">
        <v>7.4583329999999997</v>
      </c>
      <c r="G44">
        <f t="shared" si="0"/>
        <v>0.54166700000000034</v>
      </c>
      <c r="H44">
        <f t="shared" si="1"/>
        <v>0.29340313888900038</v>
      </c>
    </row>
    <row r="45" spans="4:8" x14ac:dyDescent="0.3">
      <c r="D45" s="23">
        <v>7</v>
      </c>
      <c r="E45">
        <v>7.4583329999999997</v>
      </c>
      <c r="G45">
        <f t="shared" si="0"/>
        <v>-0.45833299999999966</v>
      </c>
      <c r="H45">
        <f t="shared" si="1"/>
        <v>0.2100691388889997</v>
      </c>
    </row>
    <row r="46" spans="4:8" x14ac:dyDescent="0.3">
      <c r="D46" s="23">
        <v>6</v>
      </c>
      <c r="E46">
        <v>7.4583329999999997</v>
      </c>
      <c r="G46">
        <f t="shared" si="0"/>
        <v>-1.4583329999999997</v>
      </c>
      <c r="H46">
        <f t="shared" si="1"/>
        <v>2.126735138888999</v>
      </c>
    </row>
    <row r="47" spans="4:8" x14ac:dyDescent="0.3">
      <c r="D47" s="23">
        <v>8</v>
      </c>
      <c r="E47">
        <v>7.4583329999999997</v>
      </c>
      <c r="G47">
        <f t="shared" si="0"/>
        <v>0.54166700000000034</v>
      </c>
      <c r="H47">
        <f t="shared" si="1"/>
        <v>0.29340313888900038</v>
      </c>
    </row>
    <row r="48" spans="4:8" x14ac:dyDescent="0.3">
      <c r="D48" s="23">
        <v>9</v>
      </c>
      <c r="E48">
        <v>7.4583329999999997</v>
      </c>
      <c r="G48">
        <f t="shared" si="0"/>
        <v>1.5416670000000003</v>
      </c>
      <c r="H48">
        <f t="shared" si="1"/>
        <v>2.3767371388890011</v>
      </c>
    </row>
    <row r="49" spans="2:8" x14ac:dyDescent="0.3">
      <c r="D49" s="23">
        <v>7</v>
      </c>
      <c r="E49">
        <v>7.4583329999999997</v>
      </c>
      <c r="G49">
        <f t="shared" si="0"/>
        <v>-0.45833299999999966</v>
      </c>
      <c r="H49">
        <f t="shared" si="1"/>
        <v>0.2100691388889997</v>
      </c>
    </row>
    <row r="50" spans="2:8" x14ac:dyDescent="0.3">
      <c r="D50" s="23">
        <v>8</v>
      </c>
      <c r="E50">
        <v>7.4583329999999997</v>
      </c>
      <c r="G50">
        <f t="shared" si="0"/>
        <v>0.54166700000000034</v>
      </c>
      <c r="H50">
        <f t="shared" si="1"/>
        <v>0.29340313888900038</v>
      </c>
    </row>
    <row r="51" spans="2:8" x14ac:dyDescent="0.3">
      <c r="D51" s="23">
        <v>7</v>
      </c>
      <c r="E51">
        <v>7.4583329999999997</v>
      </c>
      <c r="G51">
        <f t="shared" si="0"/>
        <v>-0.45833299999999966</v>
      </c>
      <c r="H51">
        <f t="shared" si="1"/>
        <v>0.2100691388889997</v>
      </c>
    </row>
    <row r="52" spans="2:8" x14ac:dyDescent="0.3">
      <c r="D52" s="23">
        <v>6</v>
      </c>
      <c r="E52">
        <v>7.4583329999999997</v>
      </c>
      <c r="G52">
        <f t="shared" si="0"/>
        <v>-1.4583329999999997</v>
      </c>
      <c r="H52">
        <f t="shared" si="1"/>
        <v>2.126735138888999</v>
      </c>
    </row>
    <row r="53" spans="2:8" x14ac:dyDescent="0.3">
      <c r="D53" s="23">
        <v>9</v>
      </c>
      <c r="E53">
        <v>7.4583329999999997</v>
      </c>
      <c r="G53">
        <f t="shared" si="0"/>
        <v>1.5416670000000003</v>
      </c>
      <c r="H53">
        <f t="shared" si="1"/>
        <v>2.3767371388890011</v>
      </c>
    </row>
    <row r="54" spans="2:8" x14ac:dyDescent="0.3">
      <c r="D54" s="23">
        <v>8</v>
      </c>
      <c r="E54">
        <v>7.4583329999999997</v>
      </c>
      <c r="G54">
        <f t="shared" si="0"/>
        <v>0.54166700000000034</v>
      </c>
      <c r="H54">
        <f t="shared" si="1"/>
        <v>0.29340313888900038</v>
      </c>
    </row>
    <row r="55" spans="2:8" x14ac:dyDescent="0.3">
      <c r="D55" s="23">
        <v>7</v>
      </c>
      <c r="E55">
        <v>7.4583329999999997</v>
      </c>
      <c r="G55">
        <f t="shared" si="0"/>
        <v>-0.45833299999999966</v>
      </c>
      <c r="H55">
        <f t="shared" si="1"/>
        <v>0.2100691388889997</v>
      </c>
    </row>
    <row r="56" spans="2:8" x14ac:dyDescent="0.3">
      <c r="D56" s="23">
        <v>6</v>
      </c>
      <c r="E56">
        <v>7.4583329999999997</v>
      </c>
      <c r="G56">
        <f t="shared" si="0"/>
        <v>-1.4583329999999997</v>
      </c>
      <c r="H56">
        <f t="shared" si="1"/>
        <v>2.126735138888999</v>
      </c>
    </row>
    <row r="57" spans="2:8" x14ac:dyDescent="0.3">
      <c r="D57" s="23">
        <v>7</v>
      </c>
      <c r="E57">
        <v>7.4583329999999997</v>
      </c>
      <c r="G57">
        <f t="shared" si="0"/>
        <v>-0.45833299999999966</v>
      </c>
      <c r="H57">
        <f t="shared" si="1"/>
        <v>0.2100691388889997</v>
      </c>
    </row>
    <row r="58" spans="2:8" x14ac:dyDescent="0.3">
      <c r="D58" s="23">
        <v>8</v>
      </c>
      <c r="E58">
        <v>7.4583329999999997</v>
      </c>
      <c r="G58">
        <f t="shared" si="0"/>
        <v>0.54166700000000034</v>
      </c>
      <c r="H58">
        <f t="shared" si="1"/>
        <v>0.29340313888900038</v>
      </c>
    </row>
    <row r="59" spans="2:8" x14ac:dyDescent="0.3">
      <c r="D59" s="23">
        <v>9</v>
      </c>
      <c r="E59">
        <v>7.4583329999999997</v>
      </c>
      <c r="G59">
        <f t="shared" si="0"/>
        <v>1.5416670000000003</v>
      </c>
      <c r="H59">
        <f t="shared" si="1"/>
        <v>2.3767371388890011</v>
      </c>
    </row>
    <row r="60" spans="2:8" x14ac:dyDescent="0.3">
      <c r="D60" s="23">
        <v>8</v>
      </c>
      <c r="E60">
        <v>7.4583329999999997</v>
      </c>
      <c r="G60">
        <f t="shared" si="0"/>
        <v>0.54166700000000034</v>
      </c>
      <c r="H60">
        <f t="shared" si="1"/>
        <v>0.29340313888900038</v>
      </c>
    </row>
    <row r="61" spans="2:8" x14ac:dyDescent="0.3">
      <c r="D61" s="23">
        <v>7</v>
      </c>
      <c r="E61">
        <v>7.4583329999999997</v>
      </c>
      <c r="G61">
        <f t="shared" si="0"/>
        <v>-0.45833299999999966</v>
      </c>
      <c r="H61">
        <f t="shared" si="1"/>
        <v>0.2100691388889997</v>
      </c>
    </row>
    <row r="62" spans="2:8" ht="15" thickBot="1" x14ac:dyDescent="0.35">
      <c r="D62" s="24">
        <v>6</v>
      </c>
      <c r="E62">
        <v>7.4583329999999997</v>
      </c>
      <c r="G62">
        <f t="shared" si="0"/>
        <v>-1.4583329999999997</v>
      </c>
      <c r="H62">
        <f t="shared" si="1"/>
        <v>2.126735138888999</v>
      </c>
    </row>
    <row r="64" spans="2:8" x14ac:dyDescent="0.3">
      <c r="B64" t="s">
        <v>40</v>
      </c>
      <c r="D64" t="s">
        <v>42</v>
      </c>
      <c r="H64" t="s">
        <v>42</v>
      </c>
    </row>
    <row r="65" spans="2:8" x14ac:dyDescent="0.3">
      <c r="B65">
        <f>COUNT(D15:D62)</f>
        <v>48</v>
      </c>
      <c r="D65">
        <f>SUM(D15:D62)</f>
        <v>358</v>
      </c>
      <c r="E65">
        <f>D65/B65</f>
        <v>7.458333333333333</v>
      </c>
      <c r="H65">
        <f>SUM(H15:H62)</f>
        <v>49.916666666671979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7B58-8E8D-421C-A540-D76521A17037}">
  <dimension ref="A1:L34"/>
  <sheetViews>
    <sheetView topLeftCell="A16" workbookViewId="0">
      <selection activeCell="L15" sqref="L15"/>
    </sheetView>
  </sheetViews>
  <sheetFormatPr defaultRowHeight="14.4" x14ac:dyDescent="0.3"/>
  <sheetData>
    <row r="1" spans="1:9" ht="15.6" x14ac:dyDescent="0.3">
      <c r="A1" s="14" t="s">
        <v>75</v>
      </c>
      <c r="B1" s="1" t="s">
        <v>74</v>
      </c>
    </row>
    <row r="3" spans="1:9" x14ac:dyDescent="0.3">
      <c r="C3" t="s">
        <v>76</v>
      </c>
    </row>
    <row r="4" spans="1:9" x14ac:dyDescent="0.3">
      <c r="D4" t="s">
        <v>77</v>
      </c>
    </row>
    <row r="5" spans="1:9" x14ac:dyDescent="0.3">
      <c r="D5" t="s">
        <v>78</v>
      </c>
    </row>
    <row r="6" spans="1:9" x14ac:dyDescent="0.3">
      <c r="D6" t="s">
        <v>79</v>
      </c>
    </row>
    <row r="7" spans="1:9" x14ac:dyDescent="0.3">
      <c r="D7" t="s">
        <v>80</v>
      </c>
    </row>
    <row r="8" spans="1:9" x14ac:dyDescent="0.3">
      <c r="D8" t="s">
        <v>81</v>
      </c>
    </row>
    <row r="9" spans="1:9" ht="15" thickBot="1" x14ac:dyDescent="0.35"/>
    <row r="10" spans="1:9" ht="15" thickBot="1" x14ac:dyDescent="0.35">
      <c r="A10" s="61" t="s">
        <v>82</v>
      </c>
      <c r="B10" s="54"/>
      <c r="C10" s="54"/>
      <c r="D10" s="54"/>
      <c r="E10" s="54"/>
      <c r="F10" s="54"/>
      <c r="G10" s="54"/>
      <c r="H10" s="54"/>
      <c r="I10" s="55"/>
    </row>
    <row r="12" spans="1:9" ht="15" thickBot="1" x14ac:dyDescent="0.35"/>
    <row r="13" spans="1:9" ht="15" thickBot="1" x14ac:dyDescent="0.35">
      <c r="A13" s="61" t="s">
        <v>89</v>
      </c>
      <c r="B13" s="67"/>
      <c r="C13" s="67"/>
      <c r="D13" s="67"/>
      <c r="E13" s="67"/>
      <c r="F13" s="67"/>
      <c r="G13" s="67"/>
      <c r="H13" s="68"/>
    </row>
    <row r="14" spans="1:9" ht="15" thickBot="1" x14ac:dyDescent="0.35"/>
    <row r="15" spans="1:9" ht="15" thickBot="1" x14ac:dyDescent="0.35">
      <c r="A15" s="61" t="s">
        <v>90</v>
      </c>
      <c r="B15" s="54"/>
      <c r="C15" s="54"/>
      <c r="D15" s="54"/>
      <c r="E15" s="54"/>
      <c r="F15" s="54"/>
      <c r="G15" s="54"/>
      <c r="H15" s="54"/>
      <c r="I15" s="55"/>
    </row>
    <row r="17" spans="2:12" ht="15" thickBot="1" x14ac:dyDescent="0.35"/>
    <row r="18" spans="2:12" x14ac:dyDescent="0.3">
      <c r="C18" s="40" t="s">
        <v>83</v>
      </c>
      <c r="D18" s="41" t="s">
        <v>84</v>
      </c>
      <c r="E18" s="41" t="s">
        <v>85</v>
      </c>
      <c r="F18" s="41" t="s">
        <v>86</v>
      </c>
      <c r="G18" s="42" t="s">
        <v>87</v>
      </c>
    </row>
    <row r="19" spans="2:12" x14ac:dyDescent="0.3">
      <c r="C19" s="31">
        <v>30</v>
      </c>
      <c r="D19" s="4">
        <v>25</v>
      </c>
      <c r="E19" s="4">
        <v>22</v>
      </c>
      <c r="F19" s="4">
        <v>18</v>
      </c>
      <c r="G19" s="32">
        <v>35</v>
      </c>
    </row>
    <row r="20" spans="2:12" x14ac:dyDescent="0.3">
      <c r="C20" s="31">
        <v>32</v>
      </c>
      <c r="D20" s="4">
        <v>27</v>
      </c>
      <c r="E20" s="4">
        <v>23</v>
      </c>
      <c r="F20" s="4">
        <v>17</v>
      </c>
      <c r="G20" s="32">
        <v>36</v>
      </c>
    </row>
    <row r="21" spans="2:12" x14ac:dyDescent="0.3">
      <c r="C21" s="31">
        <v>33</v>
      </c>
      <c r="D21" s="4">
        <v>26</v>
      </c>
      <c r="E21" s="4">
        <v>20</v>
      </c>
      <c r="F21" s="4">
        <v>19</v>
      </c>
      <c r="G21" s="32">
        <v>34</v>
      </c>
    </row>
    <row r="22" spans="2:12" x14ac:dyDescent="0.3">
      <c r="C22" s="31">
        <v>28</v>
      </c>
      <c r="D22" s="4">
        <v>23</v>
      </c>
      <c r="E22" s="4">
        <v>25</v>
      </c>
      <c r="F22" s="4">
        <v>20</v>
      </c>
      <c r="G22" s="32">
        <v>35</v>
      </c>
    </row>
    <row r="23" spans="2:12" x14ac:dyDescent="0.3">
      <c r="C23" s="31">
        <v>31</v>
      </c>
      <c r="D23" s="4">
        <v>28</v>
      </c>
      <c r="E23" s="4">
        <v>21</v>
      </c>
      <c r="F23" s="4">
        <v>21</v>
      </c>
      <c r="G23" s="32">
        <v>33</v>
      </c>
    </row>
    <row r="24" spans="2:12" x14ac:dyDescent="0.3">
      <c r="C24" s="31">
        <v>30</v>
      </c>
      <c r="D24" s="4">
        <v>24</v>
      </c>
      <c r="E24" s="4">
        <v>24</v>
      </c>
      <c r="F24" s="4">
        <v>18</v>
      </c>
      <c r="G24" s="32">
        <v>34</v>
      </c>
    </row>
    <row r="25" spans="2:12" x14ac:dyDescent="0.3">
      <c r="C25" s="31">
        <v>29</v>
      </c>
      <c r="D25" s="4">
        <v>26</v>
      </c>
      <c r="E25" s="4">
        <v>23</v>
      </c>
      <c r="F25" s="4">
        <v>19</v>
      </c>
      <c r="G25" s="32">
        <v>32</v>
      </c>
    </row>
    <row r="26" spans="2:12" x14ac:dyDescent="0.3">
      <c r="C26" s="31">
        <v>30</v>
      </c>
      <c r="D26" s="4">
        <v>25</v>
      </c>
      <c r="E26" s="4">
        <v>22</v>
      </c>
      <c r="F26" s="4">
        <v>17</v>
      </c>
      <c r="G26" s="32">
        <v>33</v>
      </c>
    </row>
    <row r="27" spans="2:12" x14ac:dyDescent="0.3">
      <c r="C27" s="31">
        <v>32</v>
      </c>
      <c r="D27" s="4">
        <v>27</v>
      </c>
      <c r="E27" s="4">
        <v>25</v>
      </c>
      <c r="F27" s="4">
        <v>20</v>
      </c>
      <c r="G27" s="32">
        <v>36</v>
      </c>
    </row>
    <row r="28" spans="2:12" ht="15" thickBot="1" x14ac:dyDescent="0.35">
      <c r="C28" s="33">
        <v>31</v>
      </c>
      <c r="D28" s="43">
        <v>28</v>
      </c>
      <c r="E28" s="43">
        <v>24</v>
      </c>
      <c r="F28" s="43">
        <v>19</v>
      </c>
      <c r="G28" s="34">
        <v>34</v>
      </c>
    </row>
    <row r="30" spans="2:12" x14ac:dyDescent="0.3">
      <c r="B30" t="s">
        <v>47</v>
      </c>
      <c r="C30" s="15">
        <f>AVERAGE(C19:C28)</f>
        <v>30.6</v>
      </c>
      <c r="D30" s="15">
        <f t="shared" ref="D30:G30" si="0">AVERAGE(D19:D28)</f>
        <v>25.9</v>
      </c>
      <c r="E30" s="15">
        <f t="shared" si="0"/>
        <v>22.9</v>
      </c>
      <c r="F30" s="15">
        <f t="shared" si="0"/>
        <v>18.8</v>
      </c>
      <c r="G30" s="15">
        <f t="shared" si="0"/>
        <v>34.200000000000003</v>
      </c>
      <c r="H30" s="4" t="s">
        <v>88</v>
      </c>
      <c r="L30" s="4"/>
    </row>
    <row r="32" spans="2:12" x14ac:dyDescent="0.3">
      <c r="B32" t="s">
        <v>49</v>
      </c>
      <c r="C32" s="15">
        <f>MAX(C19:C28)-MIN(C19:C28)</f>
        <v>5</v>
      </c>
      <c r="D32" s="15">
        <f t="shared" ref="D32:G32" si="1">MAX(D19:D28)-MIN(D19:D28)</f>
        <v>5</v>
      </c>
      <c r="E32" s="15">
        <f t="shared" si="1"/>
        <v>5</v>
      </c>
      <c r="F32" s="15">
        <f t="shared" si="1"/>
        <v>4</v>
      </c>
      <c r="G32" s="15">
        <f t="shared" si="1"/>
        <v>4</v>
      </c>
    </row>
    <row r="34" spans="2:7" x14ac:dyDescent="0.3">
      <c r="B34" t="s">
        <v>91</v>
      </c>
      <c r="C34" s="17">
        <f>_xlfn.VAR.S(C19:C28)</f>
        <v>2.2666666666666675</v>
      </c>
      <c r="D34" s="17">
        <f t="shared" ref="D34:G34" si="2">_xlfn.VAR.S(D19:D28)</f>
        <v>2.7666666666666675</v>
      </c>
      <c r="E34" s="17">
        <f t="shared" si="2"/>
        <v>2.7666666666666675</v>
      </c>
      <c r="F34" s="17">
        <f t="shared" si="2"/>
        <v>1.7333333333333332</v>
      </c>
      <c r="G34" s="17">
        <f t="shared" si="2"/>
        <v>1.7333333333333332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30F3-DC05-4329-B33D-45ED0BF1B380}">
  <dimension ref="A1:N120"/>
  <sheetViews>
    <sheetView topLeftCell="A10" workbookViewId="0">
      <selection activeCell="N26" sqref="N26"/>
    </sheetView>
  </sheetViews>
  <sheetFormatPr defaultRowHeight="14.4" x14ac:dyDescent="0.3"/>
  <sheetData>
    <row r="1" spans="1:14" ht="15.6" x14ac:dyDescent="0.3">
      <c r="B1" s="1" t="s">
        <v>59</v>
      </c>
    </row>
    <row r="3" spans="1:14" x14ac:dyDescent="0.3">
      <c r="C3" t="s">
        <v>60</v>
      </c>
    </row>
    <row r="4" spans="1:14" x14ac:dyDescent="0.3">
      <c r="D4" t="s">
        <v>62</v>
      </c>
    </row>
    <row r="5" spans="1:14" x14ac:dyDescent="0.3">
      <c r="D5" t="s">
        <v>63</v>
      </c>
    </row>
    <row r="6" spans="1:14" x14ac:dyDescent="0.3">
      <c r="D6" t="s">
        <v>64</v>
      </c>
    </row>
    <row r="8" spans="1:14" ht="15" thickBot="1" x14ac:dyDescent="0.35"/>
    <row r="9" spans="1:14" ht="15" thickBot="1" x14ac:dyDescent="0.35">
      <c r="A9" s="61" t="s">
        <v>65</v>
      </c>
      <c r="B9" s="54"/>
      <c r="C9" s="54"/>
      <c r="D9" s="54"/>
      <c r="E9" s="54"/>
      <c r="F9" s="54"/>
      <c r="G9" s="54"/>
      <c r="H9" s="54"/>
      <c r="I9" s="55"/>
      <c r="L9" t="s">
        <v>47</v>
      </c>
      <c r="M9" s="13">
        <f>AVERAGE(E18:E117)</f>
        <v>16.739999999999998</v>
      </c>
      <c r="N9" t="s">
        <v>66</v>
      </c>
    </row>
    <row r="11" spans="1:14" ht="15" thickBot="1" x14ac:dyDescent="0.35"/>
    <row r="12" spans="1:14" ht="15" thickBot="1" x14ac:dyDescent="0.35">
      <c r="A12" s="61" t="s">
        <v>67</v>
      </c>
      <c r="B12" s="67"/>
      <c r="C12" s="67"/>
      <c r="D12" s="67"/>
      <c r="E12" s="67"/>
      <c r="F12" s="67"/>
      <c r="G12" s="67"/>
      <c r="H12" s="67"/>
      <c r="I12" s="68"/>
      <c r="J12" s="2"/>
      <c r="L12" t="s">
        <v>49</v>
      </c>
      <c r="M12" s="13">
        <f>MAX(E18:E117)-MIN(E18:E117)</f>
        <v>19</v>
      </c>
      <c r="N12" t="s">
        <v>66</v>
      </c>
    </row>
    <row r="13" spans="1:1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 ht="15" thickBot="1" x14ac:dyDescent="0.35"/>
    <row r="15" spans="1:14" ht="15" thickBot="1" x14ac:dyDescent="0.35">
      <c r="A15" s="61" t="s">
        <v>68</v>
      </c>
      <c r="B15" s="67"/>
      <c r="C15" s="67"/>
      <c r="D15" s="67"/>
      <c r="E15" s="67"/>
      <c r="F15" s="67"/>
      <c r="G15" s="67"/>
      <c r="H15" s="67"/>
      <c r="I15" s="67"/>
      <c r="J15" s="68"/>
    </row>
    <row r="16" spans="1:14" ht="15" thickBot="1" x14ac:dyDescent="0.35"/>
    <row r="17" spans="5:14" ht="16.2" x14ac:dyDescent="0.3">
      <c r="E17" s="69" t="s">
        <v>30</v>
      </c>
      <c r="G17" s="4" t="s">
        <v>69</v>
      </c>
      <c r="I17" s="4" t="s">
        <v>72</v>
      </c>
      <c r="J17" s="4" t="s">
        <v>73</v>
      </c>
      <c r="L17" s="4" t="s">
        <v>21</v>
      </c>
      <c r="N17" s="8" t="s">
        <v>31</v>
      </c>
    </row>
    <row r="18" spans="5:14" x14ac:dyDescent="0.3">
      <c r="E18" s="23">
        <v>10</v>
      </c>
      <c r="G18" s="4">
        <v>16.739999999999998</v>
      </c>
      <c r="I18" s="4">
        <f>E18-G18</f>
        <v>-6.7399999999999984</v>
      </c>
      <c r="J18">
        <f>POWER(I18,2)</f>
        <v>45.427599999999977</v>
      </c>
    </row>
    <row r="19" spans="5:14" x14ac:dyDescent="0.3">
      <c r="E19" s="23">
        <v>15</v>
      </c>
      <c r="G19" s="4">
        <v>16.739999999999998</v>
      </c>
      <c r="I19" s="4">
        <f t="shared" ref="I19:I82" si="0">E19-G19</f>
        <v>-1.7399999999999984</v>
      </c>
      <c r="J19">
        <f t="shared" ref="J19:J82" si="1">POWER(I19,2)</f>
        <v>3.0275999999999947</v>
      </c>
      <c r="L19">
        <f>J120/99</f>
        <v>17.164040404040406</v>
      </c>
      <c r="N19" s="13">
        <f>SQRT(L19)</f>
        <v>4.1429506881014655</v>
      </c>
    </row>
    <row r="20" spans="5:14" x14ac:dyDescent="0.3">
      <c r="E20" s="23">
        <v>12</v>
      </c>
      <c r="G20" s="4">
        <v>16.739999999999998</v>
      </c>
      <c r="I20" s="4">
        <f t="shared" si="0"/>
        <v>-4.7399999999999984</v>
      </c>
      <c r="J20">
        <f t="shared" si="1"/>
        <v>22.467599999999987</v>
      </c>
    </row>
    <row r="21" spans="5:14" x14ac:dyDescent="0.3">
      <c r="E21" s="23">
        <v>18</v>
      </c>
      <c r="G21" s="4">
        <v>16.739999999999998</v>
      </c>
      <c r="I21" s="4">
        <f t="shared" si="0"/>
        <v>1.2600000000000016</v>
      </c>
      <c r="J21">
        <f t="shared" si="1"/>
        <v>1.5876000000000039</v>
      </c>
    </row>
    <row r="22" spans="5:14" x14ac:dyDescent="0.3">
      <c r="E22" s="23">
        <v>20</v>
      </c>
      <c r="G22" s="4">
        <v>16.739999999999998</v>
      </c>
      <c r="I22" s="4">
        <f t="shared" si="0"/>
        <v>3.2600000000000016</v>
      </c>
      <c r="J22">
        <f t="shared" si="1"/>
        <v>10.62760000000001</v>
      </c>
    </row>
    <row r="23" spans="5:14" x14ac:dyDescent="0.3">
      <c r="E23" s="23">
        <v>25</v>
      </c>
      <c r="G23" s="4">
        <v>16.739999999999998</v>
      </c>
      <c r="I23" s="4">
        <f t="shared" si="0"/>
        <v>8.2600000000000016</v>
      </c>
      <c r="J23">
        <f t="shared" si="1"/>
        <v>68.227600000000024</v>
      </c>
    </row>
    <row r="24" spans="5:14" x14ac:dyDescent="0.3">
      <c r="E24" s="23">
        <v>8</v>
      </c>
      <c r="G24" s="4">
        <v>16.739999999999998</v>
      </c>
      <c r="I24" s="4">
        <f t="shared" si="0"/>
        <v>-8.7399999999999984</v>
      </c>
      <c r="J24">
        <f t="shared" si="1"/>
        <v>76.387599999999978</v>
      </c>
    </row>
    <row r="25" spans="5:14" x14ac:dyDescent="0.3">
      <c r="E25" s="23">
        <v>14</v>
      </c>
      <c r="G25" s="4">
        <v>16.739999999999998</v>
      </c>
      <c r="I25" s="4">
        <f t="shared" si="0"/>
        <v>-2.7399999999999984</v>
      </c>
      <c r="J25">
        <f t="shared" si="1"/>
        <v>7.5075999999999912</v>
      </c>
    </row>
    <row r="26" spans="5:14" x14ac:dyDescent="0.3">
      <c r="E26" s="23">
        <v>16</v>
      </c>
      <c r="G26" s="4">
        <v>16.739999999999998</v>
      </c>
      <c r="I26" s="4">
        <f t="shared" si="0"/>
        <v>-0.73999999999999844</v>
      </c>
      <c r="J26">
        <f t="shared" si="1"/>
        <v>0.54759999999999764</v>
      </c>
    </row>
    <row r="27" spans="5:14" x14ac:dyDescent="0.3">
      <c r="E27" s="23">
        <v>22</v>
      </c>
      <c r="G27" s="4">
        <v>16.739999999999998</v>
      </c>
      <c r="I27" s="4">
        <f t="shared" si="0"/>
        <v>5.2600000000000016</v>
      </c>
      <c r="J27">
        <f t="shared" si="1"/>
        <v>27.667600000000018</v>
      </c>
    </row>
    <row r="28" spans="5:14" x14ac:dyDescent="0.3">
      <c r="E28" s="23">
        <v>9</v>
      </c>
      <c r="G28" s="4">
        <v>16.739999999999998</v>
      </c>
      <c r="I28" s="4">
        <f t="shared" si="0"/>
        <v>-7.7399999999999984</v>
      </c>
      <c r="J28">
        <f t="shared" si="1"/>
        <v>59.907599999999974</v>
      </c>
    </row>
    <row r="29" spans="5:14" x14ac:dyDescent="0.3">
      <c r="E29" s="23">
        <v>17</v>
      </c>
      <c r="G29" s="4">
        <v>16.739999999999998</v>
      </c>
      <c r="I29" s="4">
        <f t="shared" si="0"/>
        <v>0.26000000000000156</v>
      </c>
      <c r="J29">
        <f t="shared" si="1"/>
        <v>6.7600000000000812E-2</v>
      </c>
    </row>
    <row r="30" spans="5:14" x14ac:dyDescent="0.3">
      <c r="E30" s="23">
        <v>11</v>
      </c>
      <c r="G30" s="4">
        <v>16.739999999999998</v>
      </c>
      <c r="I30" s="4">
        <f t="shared" si="0"/>
        <v>-5.7399999999999984</v>
      </c>
      <c r="J30">
        <f t="shared" si="1"/>
        <v>32.94759999999998</v>
      </c>
    </row>
    <row r="31" spans="5:14" x14ac:dyDescent="0.3">
      <c r="E31" s="23">
        <v>13</v>
      </c>
      <c r="G31" s="4">
        <v>16.739999999999998</v>
      </c>
      <c r="I31" s="4">
        <f t="shared" si="0"/>
        <v>-3.7399999999999984</v>
      </c>
      <c r="J31">
        <f t="shared" si="1"/>
        <v>13.987599999999988</v>
      </c>
    </row>
    <row r="32" spans="5:14" x14ac:dyDescent="0.3">
      <c r="E32" s="23">
        <v>19</v>
      </c>
      <c r="G32" s="4">
        <v>16.739999999999998</v>
      </c>
      <c r="I32" s="4">
        <f t="shared" si="0"/>
        <v>2.2600000000000016</v>
      </c>
      <c r="J32">
        <f t="shared" si="1"/>
        <v>5.1076000000000068</v>
      </c>
    </row>
    <row r="33" spans="5:10" x14ac:dyDescent="0.3">
      <c r="E33" s="23">
        <v>23</v>
      </c>
      <c r="G33" s="4">
        <v>16.739999999999998</v>
      </c>
      <c r="I33" s="4">
        <f t="shared" si="0"/>
        <v>6.2600000000000016</v>
      </c>
      <c r="J33">
        <f t="shared" si="1"/>
        <v>39.187600000000018</v>
      </c>
    </row>
    <row r="34" spans="5:10" x14ac:dyDescent="0.3">
      <c r="E34" s="23">
        <v>21</v>
      </c>
      <c r="G34" s="4">
        <v>16.739999999999998</v>
      </c>
      <c r="I34" s="4">
        <f t="shared" si="0"/>
        <v>4.2600000000000016</v>
      </c>
      <c r="J34">
        <f t="shared" si="1"/>
        <v>18.147600000000015</v>
      </c>
    </row>
    <row r="35" spans="5:10" x14ac:dyDescent="0.3">
      <c r="E35" s="23">
        <v>16</v>
      </c>
      <c r="G35" s="4">
        <v>16.739999999999998</v>
      </c>
      <c r="I35" s="4">
        <f t="shared" si="0"/>
        <v>-0.73999999999999844</v>
      </c>
      <c r="J35">
        <f t="shared" si="1"/>
        <v>0.54759999999999764</v>
      </c>
    </row>
    <row r="36" spans="5:10" x14ac:dyDescent="0.3">
      <c r="E36" s="23">
        <v>24</v>
      </c>
      <c r="G36" s="4">
        <v>16.739999999999998</v>
      </c>
      <c r="I36" s="4">
        <f t="shared" si="0"/>
        <v>7.2600000000000016</v>
      </c>
      <c r="J36">
        <f t="shared" si="1"/>
        <v>52.707600000000021</v>
      </c>
    </row>
    <row r="37" spans="5:10" x14ac:dyDescent="0.3">
      <c r="E37" s="23">
        <v>27</v>
      </c>
      <c r="G37" s="4">
        <v>16.739999999999998</v>
      </c>
      <c r="I37" s="4">
        <f t="shared" si="0"/>
        <v>10.260000000000002</v>
      </c>
      <c r="J37">
        <f t="shared" si="1"/>
        <v>105.26760000000003</v>
      </c>
    </row>
    <row r="38" spans="5:10" x14ac:dyDescent="0.3">
      <c r="E38" s="23">
        <v>13</v>
      </c>
      <c r="G38" s="4">
        <v>16.739999999999998</v>
      </c>
      <c r="I38" s="4">
        <f t="shared" si="0"/>
        <v>-3.7399999999999984</v>
      </c>
      <c r="J38">
        <f t="shared" si="1"/>
        <v>13.987599999999988</v>
      </c>
    </row>
    <row r="39" spans="5:10" x14ac:dyDescent="0.3">
      <c r="E39" s="23">
        <v>10</v>
      </c>
      <c r="G39" s="4">
        <v>16.739999999999998</v>
      </c>
      <c r="I39" s="4">
        <f t="shared" si="0"/>
        <v>-6.7399999999999984</v>
      </c>
      <c r="J39">
        <f t="shared" si="1"/>
        <v>45.427599999999977</v>
      </c>
    </row>
    <row r="40" spans="5:10" x14ac:dyDescent="0.3">
      <c r="E40" s="23">
        <v>18</v>
      </c>
      <c r="G40" s="4">
        <v>16.739999999999998</v>
      </c>
      <c r="I40" s="4">
        <f t="shared" si="0"/>
        <v>1.2600000000000016</v>
      </c>
      <c r="J40">
        <f t="shared" si="1"/>
        <v>1.5876000000000039</v>
      </c>
    </row>
    <row r="41" spans="5:10" x14ac:dyDescent="0.3">
      <c r="E41" s="23">
        <v>16</v>
      </c>
      <c r="G41" s="4">
        <v>16.739999999999998</v>
      </c>
      <c r="I41" s="4">
        <f t="shared" si="0"/>
        <v>-0.73999999999999844</v>
      </c>
      <c r="J41">
        <f t="shared" si="1"/>
        <v>0.54759999999999764</v>
      </c>
    </row>
    <row r="42" spans="5:10" x14ac:dyDescent="0.3">
      <c r="E42" s="23">
        <v>12</v>
      </c>
      <c r="G42" s="4">
        <v>16.739999999999998</v>
      </c>
      <c r="I42" s="4">
        <f t="shared" si="0"/>
        <v>-4.7399999999999984</v>
      </c>
      <c r="J42">
        <f t="shared" si="1"/>
        <v>22.467599999999987</v>
      </c>
    </row>
    <row r="43" spans="5:10" x14ac:dyDescent="0.3">
      <c r="E43" s="23">
        <v>14</v>
      </c>
      <c r="G43" s="4">
        <v>16.739999999999998</v>
      </c>
      <c r="I43" s="4">
        <f t="shared" si="0"/>
        <v>-2.7399999999999984</v>
      </c>
      <c r="J43">
        <f t="shared" si="1"/>
        <v>7.5075999999999912</v>
      </c>
    </row>
    <row r="44" spans="5:10" x14ac:dyDescent="0.3">
      <c r="E44" s="23">
        <v>19</v>
      </c>
      <c r="G44" s="4">
        <v>16.739999999999998</v>
      </c>
      <c r="I44" s="4">
        <f t="shared" si="0"/>
        <v>2.2600000000000016</v>
      </c>
      <c r="J44">
        <f t="shared" si="1"/>
        <v>5.1076000000000068</v>
      </c>
    </row>
    <row r="45" spans="5:10" x14ac:dyDescent="0.3">
      <c r="E45" s="23">
        <v>21</v>
      </c>
      <c r="G45" s="4">
        <v>16.739999999999998</v>
      </c>
      <c r="I45" s="4">
        <f t="shared" si="0"/>
        <v>4.2600000000000016</v>
      </c>
      <c r="J45">
        <f t="shared" si="1"/>
        <v>18.147600000000015</v>
      </c>
    </row>
    <row r="46" spans="5:10" x14ac:dyDescent="0.3">
      <c r="E46" s="23">
        <v>11</v>
      </c>
      <c r="G46" s="4">
        <v>16.739999999999998</v>
      </c>
      <c r="I46" s="4">
        <f t="shared" si="0"/>
        <v>-5.7399999999999984</v>
      </c>
      <c r="J46">
        <f t="shared" si="1"/>
        <v>32.94759999999998</v>
      </c>
    </row>
    <row r="47" spans="5:10" x14ac:dyDescent="0.3">
      <c r="E47" s="23">
        <v>17</v>
      </c>
      <c r="G47" s="4">
        <v>16.739999999999998</v>
      </c>
      <c r="I47" s="4">
        <f t="shared" si="0"/>
        <v>0.26000000000000156</v>
      </c>
      <c r="J47">
        <f t="shared" si="1"/>
        <v>6.7600000000000812E-2</v>
      </c>
    </row>
    <row r="48" spans="5:10" x14ac:dyDescent="0.3">
      <c r="E48" s="23">
        <v>15</v>
      </c>
      <c r="G48" s="4">
        <v>16.739999999999998</v>
      </c>
      <c r="I48" s="4">
        <f t="shared" si="0"/>
        <v>-1.7399999999999984</v>
      </c>
      <c r="J48">
        <f t="shared" si="1"/>
        <v>3.0275999999999947</v>
      </c>
    </row>
    <row r="49" spans="5:10" x14ac:dyDescent="0.3">
      <c r="E49" s="23">
        <v>20</v>
      </c>
      <c r="G49" s="4">
        <v>16.739999999999998</v>
      </c>
      <c r="I49" s="4">
        <f t="shared" si="0"/>
        <v>3.2600000000000016</v>
      </c>
      <c r="J49">
        <f t="shared" si="1"/>
        <v>10.62760000000001</v>
      </c>
    </row>
    <row r="50" spans="5:10" x14ac:dyDescent="0.3">
      <c r="E50" s="23">
        <v>26</v>
      </c>
      <c r="G50" s="4">
        <v>16.739999999999998</v>
      </c>
      <c r="I50" s="4">
        <f t="shared" si="0"/>
        <v>9.2600000000000016</v>
      </c>
      <c r="J50">
        <f t="shared" si="1"/>
        <v>85.747600000000034</v>
      </c>
    </row>
    <row r="51" spans="5:10" x14ac:dyDescent="0.3">
      <c r="E51" s="23">
        <v>13</v>
      </c>
      <c r="G51" s="4">
        <v>16.739999999999998</v>
      </c>
      <c r="I51" s="4">
        <f t="shared" si="0"/>
        <v>-3.7399999999999984</v>
      </c>
      <c r="J51">
        <f t="shared" si="1"/>
        <v>13.987599999999988</v>
      </c>
    </row>
    <row r="52" spans="5:10" x14ac:dyDescent="0.3">
      <c r="E52" s="23">
        <v>12</v>
      </c>
      <c r="G52" s="4">
        <v>16.739999999999998</v>
      </c>
      <c r="I52" s="4">
        <f t="shared" si="0"/>
        <v>-4.7399999999999984</v>
      </c>
      <c r="J52">
        <f t="shared" si="1"/>
        <v>22.467599999999987</v>
      </c>
    </row>
    <row r="53" spans="5:10" x14ac:dyDescent="0.3">
      <c r="E53" s="23">
        <v>14</v>
      </c>
      <c r="G53" s="4">
        <v>16.739999999999998</v>
      </c>
      <c r="I53" s="4">
        <f t="shared" si="0"/>
        <v>-2.7399999999999984</v>
      </c>
      <c r="J53">
        <f t="shared" si="1"/>
        <v>7.5075999999999912</v>
      </c>
    </row>
    <row r="54" spans="5:10" x14ac:dyDescent="0.3">
      <c r="E54" s="23">
        <v>22</v>
      </c>
      <c r="G54" s="4">
        <v>16.739999999999998</v>
      </c>
      <c r="I54" s="4">
        <f t="shared" si="0"/>
        <v>5.2600000000000016</v>
      </c>
      <c r="J54">
        <f t="shared" si="1"/>
        <v>27.667600000000018</v>
      </c>
    </row>
    <row r="55" spans="5:10" x14ac:dyDescent="0.3">
      <c r="E55" s="23">
        <v>19</v>
      </c>
      <c r="G55" s="4">
        <v>16.739999999999998</v>
      </c>
      <c r="I55" s="4">
        <f t="shared" si="0"/>
        <v>2.2600000000000016</v>
      </c>
      <c r="J55">
        <f t="shared" si="1"/>
        <v>5.1076000000000068</v>
      </c>
    </row>
    <row r="56" spans="5:10" x14ac:dyDescent="0.3">
      <c r="E56" s="23">
        <v>16</v>
      </c>
      <c r="G56" s="4">
        <v>16.739999999999998</v>
      </c>
      <c r="I56" s="4">
        <f t="shared" si="0"/>
        <v>-0.73999999999999844</v>
      </c>
      <c r="J56">
        <f t="shared" si="1"/>
        <v>0.54759999999999764</v>
      </c>
    </row>
    <row r="57" spans="5:10" x14ac:dyDescent="0.3">
      <c r="E57" s="23">
        <v>11</v>
      </c>
      <c r="G57" s="4">
        <v>16.739999999999998</v>
      </c>
      <c r="I57" s="4">
        <f t="shared" si="0"/>
        <v>-5.7399999999999984</v>
      </c>
      <c r="J57">
        <f t="shared" si="1"/>
        <v>32.94759999999998</v>
      </c>
    </row>
    <row r="58" spans="5:10" x14ac:dyDescent="0.3">
      <c r="E58" s="23">
        <v>25</v>
      </c>
      <c r="G58" s="4">
        <v>16.739999999999998</v>
      </c>
      <c r="I58" s="4">
        <f t="shared" si="0"/>
        <v>8.2600000000000016</v>
      </c>
      <c r="J58">
        <f t="shared" si="1"/>
        <v>68.227600000000024</v>
      </c>
    </row>
    <row r="59" spans="5:10" x14ac:dyDescent="0.3">
      <c r="E59" s="23">
        <v>18</v>
      </c>
      <c r="G59" s="4">
        <v>16.739999999999998</v>
      </c>
      <c r="I59" s="4">
        <f t="shared" si="0"/>
        <v>1.2600000000000016</v>
      </c>
      <c r="J59">
        <f t="shared" si="1"/>
        <v>1.5876000000000039</v>
      </c>
    </row>
    <row r="60" spans="5:10" x14ac:dyDescent="0.3">
      <c r="E60" s="23">
        <v>16</v>
      </c>
      <c r="G60" s="4">
        <v>16.739999999999998</v>
      </c>
      <c r="I60" s="4">
        <f t="shared" si="0"/>
        <v>-0.73999999999999844</v>
      </c>
      <c r="J60">
        <f t="shared" si="1"/>
        <v>0.54759999999999764</v>
      </c>
    </row>
    <row r="61" spans="5:10" x14ac:dyDescent="0.3">
      <c r="E61" s="23">
        <v>13</v>
      </c>
      <c r="G61" s="4">
        <v>16.739999999999998</v>
      </c>
      <c r="I61" s="4">
        <f t="shared" si="0"/>
        <v>-3.7399999999999984</v>
      </c>
      <c r="J61">
        <f t="shared" si="1"/>
        <v>13.987599999999988</v>
      </c>
    </row>
    <row r="62" spans="5:10" x14ac:dyDescent="0.3">
      <c r="E62" s="23">
        <v>21</v>
      </c>
      <c r="G62" s="4">
        <v>16.739999999999998</v>
      </c>
      <c r="I62" s="4">
        <f t="shared" si="0"/>
        <v>4.2600000000000016</v>
      </c>
      <c r="J62">
        <f t="shared" si="1"/>
        <v>18.147600000000015</v>
      </c>
    </row>
    <row r="63" spans="5:10" x14ac:dyDescent="0.3">
      <c r="E63" s="23">
        <v>20</v>
      </c>
      <c r="G63" s="4">
        <v>16.739999999999998</v>
      </c>
      <c r="I63" s="4">
        <f t="shared" si="0"/>
        <v>3.2600000000000016</v>
      </c>
      <c r="J63">
        <f t="shared" si="1"/>
        <v>10.62760000000001</v>
      </c>
    </row>
    <row r="64" spans="5:10" x14ac:dyDescent="0.3">
      <c r="E64" s="23">
        <v>15</v>
      </c>
      <c r="G64" s="4">
        <v>16.739999999999998</v>
      </c>
      <c r="I64" s="4">
        <f t="shared" si="0"/>
        <v>-1.7399999999999984</v>
      </c>
      <c r="J64">
        <f t="shared" si="1"/>
        <v>3.0275999999999947</v>
      </c>
    </row>
    <row r="65" spans="5:10" x14ac:dyDescent="0.3">
      <c r="E65" s="23">
        <v>12</v>
      </c>
      <c r="G65" s="4">
        <v>16.739999999999998</v>
      </c>
      <c r="I65" s="4">
        <f t="shared" si="0"/>
        <v>-4.7399999999999984</v>
      </c>
      <c r="J65">
        <f t="shared" si="1"/>
        <v>22.467599999999987</v>
      </c>
    </row>
    <row r="66" spans="5:10" x14ac:dyDescent="0.3">
      <c r="E66" s="23">
        <v>19</v>
      </c>
      <c r="G66" s="4">
        <v>16.739999999999998</v>
      </c>
      <c r="I66" s="4">
        <f t="shared" si="0"/>
        <v>2.2600000000000016</v>
      </c>
      <c r="J66">
        <f t="shared" si="1"/>
        <v>5.1076000000000068</v>
      </c>
    </row>
    <row r="67" spans="5:10" x14ac:dyDescent="0.3">
      <c r="E67" s="23">
        <v>17</v>
      </c>
      <c r="G67" s="4">
        <v>16.739999999999998</v>
      </c>
      <c r="I67" s="4">
        <f t="shared" si="0"/>
        <v>0.26000000000000156</v>
      </c>
      <c r="J67">
        <f t="shared" si="1"/>
        <v>6.7600000000000812E-2</v>
      </c>
    </row>
    <row r="68" spans="5:10" x14ac:dyDescent="0.3">
      <c r="E68" s="23">
        <v>14</v>
      </c>
      <c r="G68" s="4">
        <v>16.739999999999998</v>
      </c>
      <c r="I68" s="4">
        <f t="shared" si="0"/>
        <v>-2.7399999999999984</v>
      </c>
      <c r="J68">
        <f t="shared" si="1"/>
        <v>7.5075999999999912</v>
      </c>
    </row>
    <row r="69" spans="5:10" x14ac:dyDescent="0.3">
      <c r="E69" s="23">
        <v>16</v>
      </c>
      <c r="G69" s="4">
        <v>16.739999999999998</v>
      </c>
      <c r="I69" s="4">
        <f t="shared" si="0"/>
        <v>-0.73999999999999844</v>
      </c>
      <c r="J69">
        <f t="shared" si="1"/>
        <v>0.54759999999999764</v>
      </c>
    </row>
    <row r="70" spans="5:10" x14ac:dyDescent="0.3">
      <c r="E70" s="23">
        <v>23</v>
      </c>
      <c r="G70" s="4">
        <v>16.739999999999998</v>
      </c>
      <c r="I70" s="4">
        <f t="shared" si="0"/>
        <v>6.2600000000000016</v>
      </c>
      <c r="J70">
        <f t="shared" si="1"/>
        <v>39.187600000000018</v>
      </c>
    </row>
    <row r="71" spans="5:10" x14ac:dyDescent="0.3">
      <c r="E71" s="23">
        <v>18</v>
      </c>
      <c r="G71" s="4">
        <v>16.739999999999998</v>
      </c>
      <c r="I71" s="4">
        <f t="shared" si="0"/>
        <v>1.2600000000000016</v>
      </c>
      <c r="J71">
        <f t="shared" si="1"/>
        <v>1.5876000000000039</v>
      </c>
    </row>
    <row r="72" spans="5:10" x14ac:dyDescent="0.3">
      <c r="E72" s="23">
        <v>15</v>
      </c>
      <c r="G72" s="4">
        <v>16.739999999999998</v>
      </c>
      <c r="I72" s="4">
        <f t="shared" si="0"/>
        <v>-1.7399999999999984</v>
      </c>
      <c r="J72">
        <f t="shared" si="1"/>
        <v>3.0275999999999947</v>
      </c>
    </row>
    <row r="73" spans="5:10" x14ac:dyDescent="0.3">
      <c r="E73" s="23">
        <v>11</v>
      </c>
      <c r="G73" s="4">
        <v>16.739999999999998</v>
      </c>
      <c r="I73" s="4">
        <f t="shared" si="0"/>
        <v>-5.7399999999999984</v>
      </c>
      <c r="J73">
        <f t="shared" si="1"/>
        <v>32.94759999999998</v>
      </c>
    </row>
    <row r="74" spans="5:10" x14ac:dyDescent="0.3">
      <c r="E74" s="23">
        <v>19</v>
      </c>
      <c r="G74" s="4">
        <v>16.739999999999998</v>
      </c>
      <c r="I74" s="4">
        <f t="shared" si="0"/>
        <v>2.2600000000000016</v>
      </c>
      <c r="J74">
        <f t="shared" si="1"/>
        <v>5.1076000000000068</v>
      </c>
    </row>
    <row r="75" spans="5:10" x14ac:dyDescent="0.3">
      <c r="E75" s="23">
        <v>22</v>
      </c>
      <c r="G75" s="4">
        <v>16.739999999999998</v>
      </c>
      <c r="I75" s="4">
        <f t="shared" si="0"/>
        <v>5.2600000000000016</v>
      </c>
      <c r="J75">
        <f t="shared" si="1"/>
        <v>27.667600000000018</v>
      </c>
    </row>
    <row r="76" spans="5:10" x14ac:dyDescent="0.3">
      <c r="E76" s="23">
        <v>17</v>
      </c>
      <c r="G76" s="4">
        <v>16.739999999999998</v>
      </c>
      <c r="I76" s="4">
        <f t="shared" si="0"/>
        <v>0.26000000000000156</v>
      </c>
      <c r="J76">
        <f t="shared" si="1"/>
        <v>6.7600000000000812E-2</v>
      </c>
    </row>
    <row r="77" spans="5:10" x14ac:dyDescent="0.3">
      <c r="E77" s="23">
        <v>12</v>
      </c>
      <c r="G77" s="4">
        <v>16.739999999999998</v>
      </c>
      <c r="I77" s="4">
        <f t="shared" si="0"/>
        <v>-4.7399999999999984</v>
      </c>
      <c r="J77">
        <f t="shared" si="1"/>
        <v>22.467599999999987</v>
      </c>
    </row>
    <row r="78" spans="5:10" x14ac:dyDescent="0.3">
      <c r="E78" s="23">
        <v>16</v>
      </c>
      <c r="G78" s="4">
        <v>16.739999999999998</v>
      </c>
      <c r="I78" s="4">
        <f t="shared" si="0"/>
        <v>-0.73999999999999844</v>
      </c>
      <c r="J78">
        <f t="shared" si="1"/>
        <v>0.54759999999999764</v>
      </c>
    </row>
    <row r="79" spans="5:10" x14ac:dyDescent="0.3">
      <c r="E79" s="23">
        <v>14</v>
      </c>
      <c r="G79" s="4">
        <v>16.739999999999998</v>
      </c>
      <c r="I79" s="4">
        <f t="shared" si="0"/>
        <v>-2.7399999999999984</v>
      </c>
      <c r="J79">
        <f t="shared" si="1"/>
        <v>7.5075999999999912</v>
      </c>
    </row>
    <row r="80" spans="5:10" x14ac:dyDescent="0.3">
      <c r="E80" s="23">
        <v>18</v>
      </c>
      <c r="G80" s="4">
        <v>16.739999999999998</v>
      </c>
      <c r="I80" s="4">
        <f t="shared" si="0"/>
        <v>1.2600000000000016</v>
      </c>
      <c r="J80">
        <f t="shared" si="1"/>
        <v>1.5876000000000039</v>
      </c>
    </row>
    <row r="81" spans="5:10" x14ac:dyDescent="0.3">
      <c r="E81" s="23">
        <v>20</v>
      </c>
      <c r="G81" s="4">
        <v>16.739999999999998</v>
      </c>
      <c r="I81" s="4">
        <f t="shared" si="0"/>
        <v>3.2600000000000016</v>
      </c>
      <c r="J81">
        <f t="shared" si="1"/>
        <v>10.62760000000001</v>
      </c>
    </row>
    <row r="82" spans="5:10" x14ac:dyDescent="0.3">
      <c r="E82" s="23">
        <v>25</v>
      </c>
      <c r="G82" s="4">
        <v>16.739999999999998</v>
      </c>
      <c r="I82" s="4">
        <f t="shared" si="0"/>
        <v>8.2600000000000016</v>
      </c>
      <c r="J82">
        <f t="shared" si="1"/>
        <v>68.227600000000024</v>
      </c>
    </row>
    <row r="83" spans="5:10" x14ac:dyDescent="0.3">
      <c r="E83" s="23">
        <v>13</v>
      </c>
      <c r="G83" s="4">
        <v>16.739999999999998</v>
      </c>
      <c r="I83" s="4">
        <f t="shared" ref="I83:I117" si="2">E83-G83</f>
        <v>-3.7399999999999984</v>
      </c>
      <c r="J83">
        <f t="shared" ref="J83:J117" si="3">POWER(I83,2)</f>
        <v>13.987599999999988</v>
      </c>
    </row>
    <row r="84" spans="5:10" x14ac:dyDescent="0.3">
      <c r="E84" s="23">
        <v>11</v>
      </c>
      <c r="G84" s="4">
        <v>16.739999999999998</v>
      </c>
      <c r="I84" s="4">
        <f t="shared" si="2"/>
        <v>-5.7399999999999984</v>
      </c>
      <c r="J84">
        <f t="shared" si="3"/>
        <v>32.94759999999998</v>
      </c>
    </row>
    <row r="85" spans="5:10" x14ac:dyDescent="0.3">
      <c r="E85" s="23">
        <v>22</v>
      </c>
      <c r="G85" s="4">
        <v>16.739999999999998</v>
      </c>
      <c r="I85" s="4">
        <f t="shared" si="2"/>
        <v>5.2600000000000016</v>
      </c>
      <c r="J85">
        <f t="shared" si="3"/>
        <v>27.667600000000018</v>
      </c>
    </row>
    <row r="86" spans="5:10" x14ac:dyDescent="0.3">
      <c r="E86" s="23">
        <v>19</v>
      </c>
      <c r="G86" s="4">
        <v>16.739999999999998</v>
      </c>
      <c r="I86" s="4">
        <f t="shared" si="2"/>
        <v>2.2600000000000016</v>
      </c>
      <c r="J86">
        <f t="shared" si="3"/>
        <v>5.1076000000000068</v>
      </c>
    </row>
    <row r="87" spans="5:10" x14ac:dyDescent="0.3">
      <c r="E87" s="23">
        <v>17</v>
      </c>
      <c r="G87" s="4">
        <v>16.739999999999998</v>
      </c>
      <c r="I87" s="4">
        <f t="shared" si="2"/>
        <v>0.26000000000000156</v>
      </c>
      <c r="J87">
        <f t="shared" si="3"/>
        <v>6.7600000000000812E-2</v>
      </c>
    </row>
    <row r="88" spans="5:10" x14ac:dyDescent="0.3">
      <c r="E88" s="23">
        <v>15</v>
      </c>
      <c r="G88" s="4">
        <v>16.739999999999998</v>
      </c>
      <c r="I88" s="4">
        <f t="shared" si="2"/>
        <v>-1.7399999999999984</v>
      </c>
      <c r="J88">
        <f t="shared" si="3"/>
        <v>3.0275999999999947</v>
      </c>
    </row>
    <row r="89" spans="5:10" x14ac:dyDescent="0.3">
      <c r="E89" s="23">
        <v>16</v>
      </c>
      <c r="G89" s="4">
        <v>16.739999999999998</v>
      </c>
      <c r="I89" s="4">
        <f t="shared" si="2"/>
        <v>-0.73999999999999844</v>
      </c>
      <c r="J89">
        <f t="shared" si="3"/>
        <v>0.54759999999999764</v>
      </c>
    </row>
    <row r="90" spans="5:10" x14ac:dyDescent="0.3">
      <c r="E90" s="23">
        <v>13</v>
      </c>
      <c r="G90" s="4">
        <v>16.739999999999998</v>
      </c>
      <c r="I90" s="4">
        <f t="shared" si="2"/>
        <v>-3.7399999999999984</v>
      </c>
      <c r="J90">
        <f t="shared" si="3"/>
        <v>13.987599999999988</v>
      </c>
    </row>
    <row r="91" spans="5:10" x14ac:dyDescent="0.3">
      <c r="E91" s="23">
        <v>14</v>
      </c>
      <c r="G91" s="4">
        <v>16.739999999999998</v>
      </c>
      <c r="I91" s="4">
        <f t="shared" si="2"/>
        <v>-2.7399999999999984</v>
      </c>
      <c r="J91">
        <f t="shared" si="3"/>
        <v>7.5075999999999912</v>
      </c>
    </row>
    <row r="92" spans="5:10" x14ac:dyDescent="0.3">
      <c r="E92" s="23">
        <v>18</v>
      </c>
      <c r="G92" s="4">
        <v>16.739999999999998</v>
      </c>
      <c r="I92" s="4">
        <f t="shared" si="2"/>
        <v>1.2600000000000016</v>
      </c>
      <c r="J92">
        <f t="shared" si="3"/>
        <v>1.5876000000000039</v>
      </c>
    </row>
    <row r="93" spans="5:10" x14ac:dyDescent="0.3">
      <c r="E93" s="23">
        <v>20</v>
      </c>
      <c r="G93" s="4">
        <v>16.739999999999998</v>
      </c>
      <c r="I93" s="4">
        <f t="shared" si="2"/>
        <v>3.2600000000000016</v>
      </c>
      <c r="J93">
        <f t="shared" si="3"/>
        <v>10.62760000000001</v>
      </c>
    </row>
    <row r="94" spans="5:10" x14ac:dyDescent="0.3">
      <c r="E94" s="23">
        <v>19</v>
      </c>
      <c r="G94" s="4">
        <v>16.739999999999998</v>
      </c>
      <c r="I94" s="4">
        <f t="shared" si="2"/>
        <v>2.2600000000000016</v>
      </c>
      <c r="J94">
        <f t="shared" si="3"/>
        <v>5.1076000000000068</v>
      </c>
    </row>
    <row r="95" spans="5:10" x14ac:dyDescent="0.3">
      <c r="E95" s="23">
        <v>21</v>
      </c>
      <c r="G95" s="4">
        <v>16.739999999999998</v>
      </c>
      <c r="I95" s="4">
        <f t="shared" si="2"/>
        <v>4.2600000000000016</v>
      </c>
      <c r="J95">
        <f t="shared" si="3"/>
        <v>18.147600000000015</v>
      </c>
    </row>
    <row r="96" spans="5:10" x14ac:dyDescent="0.3">
      <c r="E96" s="23">
        <v>17</v>
      </c>
      <c r="G96" s="4">
        <v>16.739999999999998</v>
      </c>
      <c r="I96" s="4">
        <f t="shared" si="2"/>
        <v>0.26000000000000156</v>
      </c>
      <c r="J96">
        <f t="shared" si="3"/>
        <v>6.7600000000000812E-2</v>
      </c>
    </row>
    <row r="97" spans="5:10" x14ac:dyDescent="0.3">
      <c r="E97" s="23">
        <v>12</v>
      </c>
      <c r="G97" s="4">
        <v>16.739999999999998</v>
      </c>
      <c r="I97" s="4">
        <f t="shared" si="2"/>
        <v>-4.7399999999999984</v>
      </c>
      <c r="J97">
        <f t="shared" si="3"/>
        <v>22.467599999999987</v>
      </c>
    </row>
    <row r="98" spans="5:10" x14ac:dyDescent="0.3">
      <c r="E98" s="23">
        <v>15</v>
      </c>
      <c r="G98" s="4">
        <v>16.739999999999998</v>
      </c>
      <c r="I98" s="4">
        <f t="shared" si="2"/>
        <v>-1.7399999999999984</v>
      </c>
      <c r="J98">
        <f t="shared" si="3"/>
        <v>3.0275999999999947</v>
      </c>
    </row>
    <row r="99" spans="5:10" x14ac:dyDescent="0.3">
      <c r="E99" s="23">
        <v>13</v>
      </c>
      <c r="G99" s="4">
        <v>16.739999999999998</v>
      </c>
      <c r="I99" s="4">
        <f t="shared" si="2"/>
        <v>-3.7399999999999984</v>
      </c>
      <c r="J99">
        <f t="shared" si="3"/>
        <v>13.987599999999988</v>
      </c>
    </row>
    <row r="100" spans="5:10" x14ac:dyDescent="0.3">
      <c r="E100" s="23">
        <v>16</v>
      </c>
      <c r="G100" s="4">
        <v>16.739999999999998</v>
      </c>
      <c r="I100" s="4">
        <f t="shared" si="2"/>
        <v>-0.73999999999999844</v>
      </c>
      <c r="J100">
        <f t="shared" si="3"/>
        <v>0.54759999999999764</v>
      </c>
    </row>
    <row r="101" spans="5:10" x14ac:dyDescent="0.3">
      <c r="E101" s="23">
        <v>14</v>
      </c>
      <c r="G101" s="4">
        <v>16.739999999999998</v>
      </c>
      <c r="I101" s="4">
        <f t="shared" si="2"/>
        <v>-2.7399999999999984</v>
      </c>
      <c r="J101">
        <f t="shared" si="3"/>
        <v>7.5075999999999912</v>
      </c>
    </row>
    <row r="102" spans="5:10" x14ac:dyDescent="0.3">
      <c r="E102" s="23">
        <v>22</v>
      </c>
      <c r="G102" s="4">
        <v>16.739999999999998</v>
      </c>
      <c r="I102" s="4">
        <f t="shared" si="2"/>
        <v>5.2600000000000016</v>
      </c>
      <c r="J102">
        <f t="shared" si="3"/>
        <v>27.667600000000018</v>
      </c>
    </row>
    <row r="103" spans="5:10" x14ac:dyDescent="0.3">
      <c r="E103" s="23">
        <v>21</v>
      </c>
      <c r="G103" s="4">
        <v>16.739999999999998</v>
      </c>
      <c r="I103" s="4">
        <f t="shared" si="2"/>
        <v>4.2600000000000016</v>
      </c>
      <c r="J103">
        <f t="shared" si="3"/>
        <v>18.147600000000015</v>
      </c>
    </row>
    <row r="104" spans="5:10" x14ac:dyDescent="0.3">
      <c r="E104" s="23">
        <v>19</v>
      </c>
      <c r="G104" s="4">
        <v>16.739999999999998</v>
      </c>
      <c r="I104" s="4">
        <f t="shared" si="2"/>
        <v>2.2600000000000016</v>
      </c>
      <c r="J104">
        <f t="shared" si="3"/>
        <v>5.1076000000000068</v>
      </c>
    </row>
    <row r="105" spans="5:10" x14ac:dyDescent="0.3">
      <c r="E105" s="23">
        <v>18</v>
      </c>
      <c r="G105" s="4">
        <v>16.739999999999998</v>
      </c>
      <c r="I105" s="4">
        <f t="shared" si="2"/>
        <v>1.2600000000000016</v>
      </c>
      <c r="J105">
        <f t="shared" si="3"/>
        <v>1.5876000000000039</v>
      </c>
    </row>
    <row r="106" spans="5:10" x14ac:dyDescent="0.3">
      <c r="E106" s="23">
        <v>16</v>
      </c>
      <c r="G106" s="4">
        <v>16.739999999999998</v>
      </c>
      <c r="I106" s="4">
        <f t="shared" si="2"/>
        <v>-0.73999999999999844</v>
      </c>
      <c r="J106">
        <f t="shared" si="3"/>
        <v>0.54759999999999764</v>
      </c>
    </row>
    <row r="107" spans="5:10" x14ac:dyDescent="0.3">
      <c r="E107" s="23">
        <v>11</v>
      </c>
      <c r="G107" s="4">
        <v>16.739999999999998</v>
      </c>
      <c r="I107" s="4">
        <f t="shared" si="2"/>
        <v>-5.7399999999999984</v>
      </c>
      <c r="J107">
        <f t="shared" si="3"/>
        <v>32.94759999999998</v>
      </c>
    </row>
    <row r="108" spans="5:10" x14ac:dyDescent="0.3">
      <c r="E108" s="23">
        <v>17</v>
      </c>
      <c r="G108" s="4">
        <v>16.739999999999998</v>
      </c>
      <c r="I108" s="4">
        <f t="shared" si="2"/>
        <v>0.26000000000000156</v>
      </c>
      <c r="J108">
        <f t="shared" si="3"/>
        <v>6.7600000000000812E-2</v>
      </c>
    </row>
    <row r="109" spans="5:10" x14ac:dyDescent="0.3">
      <c r="E109" s="23">
        <v>14</v>
      </c>
      <c r="G109" s="4">
        <v>16.739999999999998</v>
      </c>
      <c r="I109" s="4">
        <f t="shared" si="2"/>
        <v>-2.7399999999999984</v>
      </c>
      <c r="J109">
        <f t="shared" si="3"/>
        <v>7.5075999999999912</v>
      </c>
    </row>
    <row r="110" spans="5:10" x14ac:dyDescent="0.3">
      <c r="E110" s="23">
        <v>12</v>
      </c>
      <c r="G110" s="4">
        <v>16.739999999999998</v>
      </c>
      <c r="I110" s="4">
        <f t="shared" si="2"/>
        <v>-4.7399999999999984</v>
      </c>
      <c r="J110">
        <f t="shared" si="3"/>
        <v>22.467599999999987</v>
      </c>
    </row>
    <row r="111" spans="5:10" x14ac:dyDescent="0.3">
      <c r="E111" s="23">
        <v>20</v>
      </c>
      <c r="G111" s="4">
        <v>16.739999999999998</v>
      </c>
      <c r="I111" s="4">
        <f t="shared" si="2"/>
        <v>3.2600000000000016</v>
      </c>
      <c r="J111">
        <f t="shared" si="3"/>
        <v>10.62760000000001</v>
      </c>
    </row>
    <row r="112" spans="5:10" x14ac:dyDescent="0.3">
      <c r="E112" s="23">
        <v>23</v>
      </c>
      <c r="G112" s="4">
        <v>16.739999999999998</v>
      </c>
      <c r="I112" s="4">
        <f t="shared" si="2"/>
        <v>6.2600000000000016</v>
      </c>
      <c r="J112">
        <f t="shared" si="3"/>
        <v>39.187600000000018</v>
      </c>
    </row>
    <row r="113" spans="3:10" x14ac:dyDescent="0.3">
      <c r="E113" s="23">
        <v>19</v>
      </c>
      <c r="G113" s="4">
        <v>16.739999999999998</v>
      </c>
      <c r="I113" s="4">
        <f t="shared" si="2"/>
        <v>2.2600000000000016</v>
      </c>
      <c r="J113">
        <f t="shared" si="3"/>
        <v>5.1076000000000068</v>
      </c>
    </row>
    <row r="114" spans="3:10" x14ac:dyDescent="0.3">
      <c r="E114" s="23">
        <v>15</v>
      </c>
      <c r="G114" s="4">
        <v>16.739999999999998</v>
      </c>
      <c r="I114" s="4">
        <f t="shared" si="2"/>
        <v>-1.7399999999999984</v>
      </c>
      <c r="J114">
        <f t="shared" si="3"/>
        <v>3.0275999999999947</v>
      </c>
    </row>
    <row r="115" spans="3:10" x14ac:dyDescent="0.3">
      <c r="E115" s="23">
        <v>16</v>
      </c>
      <c r="G115" s="4">
        <v>16.739999999999998</v>
      </c>
      <c r="I115" s="4">
        <f t="shared" si="2"/>
        <v>-0.73999999999999844</v>
      </c>
      <c r="J115">
        <f t="shared" si="3"/>
        <v>0.54759999999999764</v>
      </c>
    </row>
    <row r="116" spans="3:10" x14ac:dyDescent="0.3">
      <c r="E116" s="23">
        <v>13</v>
      </c>
      <c r="G116" s="4">
        <v>16.739999999999998</v>
      </c>
      <c r="I116" s="4">
        <f t="shared" si="2"/>
        <v>-3.7399999999999984</v>
      </c>
      <c r="J116">
        <f t="shared" si="3"/>
        <v>13.987599999999988</v>
      </c>
    </row>
    <row r="117" spans="3:10" ht="15" thickBot="1" x14ac:dyDescent="0.35">
      <c r="E117" s="24">
        <v>18</v>
      </c>
      <c r="G117" s="4">
        <v>16.739999999999998</v>
      </c>
      <c r="I117" s="4">
        <f t="shared" si="2"/>
        <v>1.2600000000000016</v>
      </c>
      <c r="J117">
        <f t="shared" si="3"/>
        <v>1.5876000000000039</v>
      </c>
    </row>
    <row r="119" spans="3:10" x14ac:dyDescent="0.3">
      <c r="C119" t="s">
        <v>70</v>
      </c>
      <c r="E119" t="s">
        <v>71</v>
      </c>
      <c r="J119" t="s">
        <v>42</v>
      </c>
    </row>
    <row r="120" spans="3:10" x14ac:dyDescent="0.3">
      <c r="C120">
        <f>COUNT(E18:E117)</f>
        <v>100</v>
      </c>
      <c r="E120">
        <f>SUM(E18:E117)</f>
        <v>1674</v>
      </c>
      <c r="G120">
        <f>E120/C120</f>
        <v>16.739999999999998</v>
      </c>
      <c r="J120">
        <f>SUM(J18:J117)</f>
        <v>1699.2400000000002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DDBE-084F-4F5B-8406-53496704887C}">
  <dimension ref="B1:L112"/>
  <sheetViews>
    <sheetView topLeftCell="A31" workbookViewId="0">
      <selection activeCell="H16" sqref="H16"/>
    </sheetView>
  </sheetViews>
  <sheetFormatPr defaultRowHeight="14.4" x14ac:dyDescent="0.3"/>
  <sheetData>
    <row r="1" spans="2:12" ht="15.6" x14ac:dyDescent="0.3">
      <c r="B1" s="1" t="s">
        <v>92</v>
      </c>
    </row>
    <row r="3" spans="2:12" x14ac:dyDescent="0.3">
      <c r="C3" t="s">
        <v>93</v>
      </c>
    </row>
    <row r="4" spans="2:12" x14ac:dyDescent="0.3">
      <c r="D4" t="s">
        <v>94</v>
      </c>
    </row>
    <row r="5" spans="2:12" x14ac:dyDescent="0.3">
      <c r="D5" t="s">
        <v>95</v>
      </c>
    </row>
    <row r="6" spans="2:12" x14ac:dyDescent="0.3">
      <c r="D6" t="s">
        <v>96</v>
      </c>
    </row>
    <row r="7" spans="2:12" x14ac:dyDescent="0.3">
      <c r="D7" t="s">
        <v>97</v>
      </c>
    </row>
    <row r="10" spans="2:12" ht="15" thickBot="1" x14ac:dyDescent="0.35"/>
    <row r="11" spans="2:12" ht="15" thickBot="1" x14ac:dyDescent="0.35">
      <c r="D11" s="61" t="s">
        <v>98</v>
      </c>
      <c r="E11" s="54"/>
      <c r="F11" s="54"/>
      <c r="G11" s="54"/>
      <c r="H11" s="54"/>
      <c r="I11" s="54"/>
      <c r="J11" s="54"/>
      <c r="K11" s="54"/>
      <c r="L11" s="55"/>
    </row>
    <row r="12" spans="2:12" x14ac:dyDescent="0.3">
      <c r="B12" s="39" t="s">
        <v>26</v>
      </c>
    </row>
    <row r="13" spans="2:12" x14ac:dyDescent="0.3">
      <c r="B13" s="23">
        <v>28</v>
      </c>
      <c r="D13" s="66" t="s">
        <v>100</v>
      </c>
      <c r="E13" s="66" t="s">
        <v>99</v>
      </c>
    </row>
    <row r="14" spans="2:12" x14ac:dyDescent="0.3">
      <c r="B14" s="23">
        <v>32</v>
      </c>
      <c r="D14" s="63">
        <v>27</v>
      </c>
      <c r="E14" s="63">
        <f>COUNTIF(Table1_2[[#All],[Column1]],D14)</f>
        <v>3</v>
      </c>
    </row>
    <row r="15" spans="2:12" x14ac:dyDescent="0.3">
      <c r="B15" s="23">
        <v>35</v>
      </c>
      <c r="D15" s="63">
        <v>28</v>
      </c>
      <c r="E15" s="63">
        <f>COUNTIF(Table1_2[[#All],[Column1]],D15)</f>
        <v>5</v>
      </c>
    </row>
    <row r="16" spans="2:12" x14ac:dyDescent="0.3">
      <c r="B16" s="23">
        <v>40</v>
      </c>
      <c r="D16" s="63">
        <v>29</v>
      </c>
      <c r="E16" s="63">
        <f>COUNTIF(Table1_2[[#All],[Column1]],D16)</f>
        <v>7</v>
      </c>
    </row>
    <row r="17" spans="2:5" x14ac:dyDescent="0.3">
      <c r="B17" s="23">
        <v>42</v>
      </c>
      <c r="D17" s="63">
        <v>30</v>
      </c>
      <c r="E17" s="63">
        <f>COUNTIF(Table1_2[[#All],[Column1]],D17)</f>
        <v>6</v>
      </c>
    </row>
    <row r="18" spans="2:5" x14ac:dyDescent="0.3">
      <c r="B18" s="23">
        <v>28</v>
      </c>
      <c r="D18" s="63">
        <v>31</v>
      </c>
      <c r="E18" s="63">
        <f>COUNTIF(Table1_2[[#All],[Column1]],D18)</f>
        <v>10</v>
      </c>
    </row>
    <row r="19" spans="2:5" x14ac:dyDescent="0.3">
      <c r="B19" s="23">
        <v>33</v>
      </c>
      <c r="D19" s="63">
        <v>32</v>
      </c>
      <c r="E19" s="63">
        <f>COUNTIF(Table1_2[[#All],[Column1]],D19)</f>
        <v>5</v>
      </c>
    </row>
    <row r="20" spans="2:5" x14ac:dyDescent="0.3">
      <c r="B20" s="23">
        <v>38</v>
      </c>
      <c r="D20" s="63">
        <v>33</v>
      </c>
      <c r="E20" s="63">
        <f>COUNTIF(Table1_2[[#All],[Column1]],D20)</f>
        <v>7</v>
      </c>
    </row>
    <row r="21" spans="2:5" x14ac:dyDescent="0.3">
      <c r="B21" s="23">
        <v>30</v>
      </c>
      <c r="D21" s="63">
        <v>34</v>
      </c>
      <c r="E21" s="63">
        <f>COUNTIF(Table1_2[[#All],[Column1]],D21)</f>
        <v>3</v>
      </c>
    </row>
    <row r="22" spans="2:5" x14ac:dyDescent="0.3">
      <c r="B22" s="23">
        <v>41</v>
      </c>
      <c r="D22" s="63">
        <v>35</v>
      </c>
      <c r="E22" s="63">
        <f>COUNTIF(Table1_2[[#All],[Column1]],D22)</f>
        <v>9</v>
      </c>
    </row>
    <row r="23" spans="2:5" x14ac:dyDescent="0.3">
      <c r="B23" s="23">
        <v>37</v>
      </c>
      <c r="D23" s="63">
        <v>36</v>
      </c>
      <c r="E23" s="63">
        <f>COUNTIF(Table1_2[[#All],[Column1]],D23)</f>
        <v>7</v>
      </c>
    </row>
    <row r="24" spans="2:5" x14ac:dyDescent="0.3">
      <c r="B24" s="23">
        <v>31</v>
      </c>
      <c r="D24" s="63">
        <v>37</v>
      </c>
      <c r="E24" s="63">
        <f>COUNTIF(Table1_2[[#All],[Column1]],D24)</f>
        <v>5</v>
      </c>
    </row>
    <row r="25" spans="2:5" x14ac:dyDescent="0.3">
      <c r="B25" s="23">
        <v>34</v>
      </c>
      <c r="D25" s="63">
        <v>38</v>
      </c>
      <c r="E25" s="63">
        <f>COUNTIF(Table1_2[[#All],[Column1]],D25)</f>
        <v>6</v>
      </c>
    </row>
    <row r="26" spans="2:5" x14ac:dyDescent="0.3">
      <c r="B26" s="23">
        <v>29</v>
      </c>
      <c r="D26" s="63">
        <v>39</v>
      </c>
      <c r="E26" s="63">
        <f>COUNTIF(Table1_2[[#All],[Column1]],D26)</f>
        <v>7</v>
      </c>
    </row>
    <row r="27" spans="2:5" x14ac:dyDescent="0.3">
      <c r="B27" s="23">
        <v>36</v>
      </c>
      <c r="D27" s="63">
        <v>40</v>
      </c>
      <c r="E27" s="63">
        <f>COUNTIF(Table1_2[[#All],[Column1]],D27)</f>
        <v>6</v>
      </c>
    </row>
    <row r="28" spans="2:5" x14ac:dyDescent="0.3">
      <c r="B28" s="23">
        <v>43</v>
      </c>
      <c r="D28" s="63">
        <v>41</v>
      </c>
      <c r="E28" s="63">
        <f>COUNTIF(Table1_2[[#All],[Column1]],D28)</f>
        <v>4</v>
      </c>
    </row>
    <row r="29" spans="2:5" x14ac:dyDescent="0.3">
      <c r="B29" s="23">
        <v>39</v>
      </c>
      <c r="D29" s="63">
        <v>42</v>
      </c>
      <c r="E29" s="63">
        <f>COUNTIF(Table1_2[[#All],[Column1]],D29)</f>
        <v>2</v>
      </c>
    </row>
    <row r="30" spans="2:5" x14ac:dyDescent="0.3">
      <c r="B30" s="23">
        <v>27</v>
      </c>
      <c r="D30" s="63">
        <v>43</v>
      </c>
      <c r="E30" s="63">
        <f>COUNTIF(Table1_2[[#All],[Column1]],D30)</f>
        <v>3</v>
      </c>
    </row>
    <row r="31" spans="2:5" x14ac:dyDescent="0.3">
      <c r="B31" s="23">
        <v>35</v>
      </c>
      <c r="D31" s="63">
        <v>44</v>
      </c>
      <c r="E31" s="63">
        <f>COUNTIF(Table1_2[[#All],[Column1]],D31)</f>
        <v>3</v>
      </c>
    </row>
    <row r="32" spans="2:5" x14ac:dyDescent="0.3">
      <c r="B32" s="23">
        <v>31</v>
      </c>
      <c r="D32" s="63">
        <v>45</v>
      </c>
      <c r="E32" s="63">
        <f>COUNTIF(Table1_2[[#All],[Column1]],D32)</f>
        <v>2</v>
      </c>
    </row>
    <row r="33" spans="2:10" ht="15" thickBot="1" x14ac:dyDescent="0.35">
      <c r="B33" s="23">
        <v>39</v>
      </c>
    </row>
    <row r="34" spans="2:10" ht="15" thickBot="1" x14ac:dyDescent="0.35">
      <c r="B34" s="23">
        <v>45</v>
      </c>
      <c r="D34" s="61" t="s">
        <v>101</v>
      </c>
      <c r="E34" s="54"/>
      <c r="F34" s="54"/>
      <c r="G34" s="54"/>
      <c r="H34" s="54"/>
      <c r="I34" s="54"/>
      <c r="J34" s="55"/>
    </row>
    <row r="35" spans="2:10" x14ac:dyDescent="0.3">
      <c r="B35" s="23">
        <v>29</v>
      </c>
    </row>
    <row r="36" spans="2:10" x14ac:dyDescent="0.3">
      <c r="B36" s="23">
        <v>33</v>
      </c>
      <c r="E36" t="s">
        <v>102</v>
      </c>
      <c r="F36" s="19">
        <f>MODE(Table1_2[[#All],[Column1]])</f>
        <v>31</v>
      </c>
    </row>
    <row r="37" spans="2:10" ht="15" thickBot="1" x14ac:dyDescent="0.35">
      <c r="B37" s="23">
        <v>37</v>
      </c>
    </row>
    <row r="38" spans="2:10" ht="15" thickBot="1" x14ac:dyDescent="0.35">
      <c r="B38" s="23">
        <v>40</v>
      </c>
      <c r="D38" s="61" t="s">
        <v>103</v>
      </c>
      <c r="E38" s="54"/>
      <c r="F38" s="54"/>
      <c r="G38" s="54"/>
      <c r="H38" s="55"/>
    </row>
    <row r="39" spans="2:10" x14ac:dyDescent="0.3">
      <c r="B39" s="23">
        <v>36</v>
      </c>
    </row>
    <row r="40" spans="2:10" x14ac:dyDescent="0.3">
      <c r="B40" s="23">
        <v>29</v>
      </c>
      <c r="E40" t="s">
        <v>104</v>
      </c>
      <c r="F40" s="7">
        <f>MEDIAN(Table1_2[[#All],[Column1]])</f>
        <v>35</v>
      </c>
    </row>
    <row r="41" spans="2:10" ht="15" thickBot="1" x14ac:dyDescent="0.35">
      <c r="B41" s="23">
        <v>31</v>
      </c>
    </row>
    <row r="42" spans="2:10" ht="15" thickBot="1" x14ac:dyDescent="0.35">
      <c r="B42" s="23">
        <v>38</v>
      </c>
      <c r="D42" s="61" t="s">
        <v>105</v>
      </c>
      <c r="E42" s="54"/>
      <c r="F42" s="54"/>
      <c r="G42" s="54"/>
      <c r="H42" s="54"/>
      <c r="I42" s="55"/>
    </row>
    <row r="43" spans="2:10" x14ac:dyDescent="0.3">
      <c r="B43" s="23">
        <v>35</v>
      </c>
    </row>
    <row r="44" spans="2:10" x14ac:dyDescent="0.3">
      <c r="B44" s="23">
        <v>44</v>
      </c>
      <c r="E44" t="s">
        <v>49</v>
      </c>
      <c r="F44" s="13">
        <f>MAX(Table1_2[[#All],[Column1]])-MIN(Table1_2[[#All],[Column1]])</f>
        <v>18</v>
      </c>
    </row>
    <row r="45" spans="2:10" x14ac:dyDescent="0.3">
      <c r="B45" s="23">
        <v>32</v>
      </c>
    </row>
    <row r="46" spans="2:10" x14ac:dyDescent="0.3">
      <c r="B46" s="23">
        <v>39</v>
      </c>
    </row>
    <row r="47" spans="2:10" x14ac:dyDescent="0.3">
      <c r="B47" s="23">
        <v>36</v>
      </c>
    </row>
    <row r="48" spans="2:10" x14ac:dyDescent="0.3">
      <c r="B48" s="23">
        <v>30</v>
      </c>
    </row>
    <row r="49" spans="2:2" x14ac:dyDescent="0.3">
      <c r="B49" s="23">
        <v>33</v>
      </c>
    </row>
    <row r="50" spans="2:2" x14ac:dyDescent="0.3">
      <c r="B50" s="23">
        <v>28</v>
      </c>
    </row>
    <row r="51" spans="2:2" x14ac:dyDescent="0.3">
      <c r="B51" s="23">
        <v>41</v>
      </c>
    </row>
    <row r="52" spans="2:2" x14ac:dyDescent="0.3">
      <c r="B52" s="23">
        <v>35</v>
      </c>
    </row>
    <row r="53" spans="2:2" x14ac:dyDescent="0.3">
      <c r="B53" s="23">
        <v>31</v>
      </c>
    </row>
    <row r="54" spans="2:2" x14ac:dyDescent="0.3">
      <c r="B54" s="23">
        <v>37</v>
      </c>
    </row>
    <row r="55" spans="2:2" x14ac:dyDescent="0.3">
      <c r="B55" s="23">
        <v>42</v>
      </c>
    </row>
    <row r="56" spans="2:2" x14ac:dyDescent="0.3">
      <c r="B56" s="23">
        <v>29</v>
      </c>
    </row>
    <row r="57" spans="2:2" x14ac:dyDescent="0.3">
      <c r="B57" s="23">
        <v>34</v>
      </c>
    </row>
    <row r="58" spans="2:2" x14ac:dyDescent="0.3">
      <c r="B58" s="23">
        <v>40</v>
      </c>
    </row>
    <row r="59" spans="2:2" x14ac:dyDescent="0.3">
      <c r="B59" s="23">
        <v>31</v>
      </c>
    </row>
    <row r="60" spans="2:2" x14ac:dyDescent="0.3">
      <c r="B60" s="23">
        <v>33</v>
      </c>
    </row>
    <row r="61" spans="2:2" x14ac:dyDescent="0.3">
      <c r="B61" s="23">
        <v>38</v>
      </c>
    </row>
    <row r="62" spans="2:2" x14ac:dyDescent="0.3">
      <c r="B62" s="23">
        <v>36</v>
      </c>
    </row>
    <row r="63" spans="2:2" x14ac:dyDescent="0.3">
      <c r="B63" s="23">
        <v>39</v>
      </c>
    </row>
    <row r="64" spans="2:2" x14ac:dyDescent="0.3">
      <c r="B64" s="23">
        <v>27</v>
      </c>
    </row>
    <row r="65" spans="2:2" x14ac:dyDescent="0.3">
      <c r="B65" s="23">
        <v>35</v>
      </c>
    </row>
    <row r="66" spans="2:2" x14ac:dyDescent="0.3">
      <c r="B66" s="23">
        <v>30</v>
      </c>
    </row>
    <row r="67" spans="2:2" x14ac:dyDescent="0.3">
      <c r="B67" s="23">
        <v>43</v>
      </c>
    </row>
    <row r="68" spans="2:2" x14ac:dyDescent="0.3">
      <c r="B68" s="23">
        <v>29</v>
      </c>
    </row>
    <row r="69" spans="2:2" x14ac:dyDescent="0.3">
      <c r="B69" s="23">
        <v>32</v>
      </c>
    </row>
    <row r="70" spans="2:2" x14ac:dyDescent="0.3">
      <c r="B70" s="23">
        <v>36</v>
      </c>
    </row>
    <row r="71" spans="2:2" x14ac:dyDescent="0.3">
      <c r="B71" s="23">
        <v>31</v>
      </c>
    </row>
    <row r="72" spans="2:2" x14ac:dyDescent="0.3">
      <c r="B72" s="23">
        <v>40</v>
      </c>
    </row>
    <row r="73" spans="2:2" x14ac:dyDescent="0.3">
      <c r="B73" s="23">
        <v>38</v>
      </c>
    </row>
    <row r="74" spans="2:2" x14ac:dyDescent="0.3">
      <c r="B74" s="23">
        <v>44</v>
      </c>
    </row>
    <row r="75" spans="2:2" x14ac:dyDescent="0.3">
      <c r="B75" s="23">
        <v>37</v>
      </c>
    </row>
    <row r="76" spans="2:2" x14ac:dyDescent="0.3">
      <c r="B76" s="23">
        <v>33</v>
      </c>
    </row>
    <row r="77" spans="2:2" x14ac:dyDescent="0.3">
      <c r="B77" s="23">
        <v>35</v>
      </c>
    </row>
    <row r="78" spans="2:2" x14ac:dyDescent="0.3">
      <c r="B78" s="23">
        <v>41</v>
      </c>
    </row>
    <row r="79" spans="2:2" x14ac:dyDescent="0.3">
      <c r="B79" s="23">
        <v>30</v>
      </c>
    </row>
    <row r="80" spans="2:2" x14ac:dyDescent="0.3">
      <c r="B80" s="23">
        <v>31</v>
      </c>
    </row>
    <row r="81" spans="2:2" x14ac:dyDescent="0.3">
      <c r="B81" s="23">
        <v>39</v>
      </c>
    </row>
    <row r="82" spans="2:2" x14ac:dyDescent="0.3">
      <c r="B82" s="23">
        <v>28</v>
      </c>
    </row>
    <row r="83" spans="2:2" x14ac:dyDescent="0.3">
      <c r="B83" s="23">
        <v>45</v>
      </c>
    </row>
    <row r="84" spans="2:2" x14ac:dyDescent="0.3">
      <c r="B84" s="23">
        <v>29</v>
      </c>
    </row>
    <row r="85" spans="2:2" x14ac:dyDescent="0.3">
      <c r="B85" s="23">
        <v>33</v>
      </c>
    </row>
    <row r="86" spans="2:2" x14ac:dyDescent="0.3">
      <c r="B86" s="23">
        <v>38</v>
      </c>
    </row>
    <row r="87" spans="2:2" x14ac:dyDescent="0.3">
      <c r="B87" s="23">
        <v>34</v>
      </c>
    </row>
    <row r="88" spans="2:2" x14ac:dyDescent="0.3">
      <c r="B88" s="23">
        <v>32</v>
      </c>
    </row>
    <row r="89" spans="2:2" x14ac:dyDescent="0.3">
      <c r="B89" s="23">
        <v>35</v>
      </c>
    </row>
    <row r="90" spans="2:2" x14ac:dyDescent="0.3">
      <c r="B90" s="23">
        <v>31</v>
      </c>
    </row>
    <row r="91" spans="2:2" x14ac:dyDescent="0.3">
      <c r="B91" s="23">
        <v>40</v>
      </c>
    </row>
    <row r="92" spans="2:2" x14ac:dyDescent="0.3">
      <c r="B92" s="23">
        <v>36</v>
      </c>
    </row>
    <row r="93" spans="2:2" x14ac:dyDescent="0.3">
      <c r="B93" s="23">
        <v>39</v>
      </c>
    </row>
    <row r="94" spans="2:2" x14ac:dyDescent="0.3">
      <c r="B94" s="23">
        <v>27</v>
      </c>
    </row>
    <row r="95" spans="2:2" x14ac:dyDescent="0.3">
      <c r="B95" s="23">
        <v>35</v>
      </c>
    </row>
    <row r="96" spans="2:2" x14ac:dyDescent="0.3">
      <c r="B96" s="23">
        <v>30</v>
      </c>
    </row>
    <row r="97" spans="2:2" x14ac:dyDescent="0.3">
      <c r="B97" s="23">
        <v>43</v>
      </c>
    </row>
    <row r="98" spans="2:2" x14ac:dyDescent="0.3">
      <c r="B98" s="23">
        <v>29</v>
      </c>
    </row>
    <row r="99" spans="2:2" x14ac:dyDescent="0.3">
      <c r="B99" s="23">
        <v>32</v>
      </c>
    </row>
    <row r="100" spans="2:2" x14ac:dyDescent="0.3">
      <c r="B100" s="23">
        <v>36</v>
      </c>
    </row>
    <row r="101" spans="2:2" x14ac:dyDescent="0.3">
      <c r="B101" s="23">
        <v>31</v>
      </c>
    </row>
    <row r="102" spans="2:2" x14ac:dyDescent="0.3">
      <c r="B102" s="23">
        <v>40</v>
      </c>
    </row>
    <row r="103" spans="2:2" x14ac:dyDescent="0.3">
      <c r="B103" s="23">
        <v>38</v>
      </c>
    </row>
    <row r="104" spans="2:2" x14ac:dyDescent="0.3">
      <c r="B104" s="23">
        <v>44</v>
      </c>
    </row>
    <row r="105" spans="2:2" x14ac:dyDescent="0.3">
      <c r="B105" s="23">
        <v>37</v>
      </c>
    </row>
    <row r="106" spans="2:2" x14ac:dyDescent="0.3">
      <c r="B106" s="23">
        <v>33</v>
      </c>
    </row>
    <row r="107" spans="2:2" x14ac:dyDescent="0.3">
      <c r="B107" s="23">
        <v>35</v>
      </c>
    </row>
    <row r="108" spans="2:2" x14ac:dyDescent="0.3">
      <c r="B108" s="23">
        <v>41</v>
      </c>
    </row>
    <row r="109" spans="2:2" x14ac:dyDescent="0.3">
      <c r="B109" s="23">
        <v>30</v>
      </c>
    </row>
    <row r="110" spans="2:2" x14ac:dyDescent="0.3">
      <c r="B110" s="23">
        <v>31</v>
      </c>
    </row>
    <row r="111" spans="2:2" x14ac:dyDescent="0.3">
      <c r="B111" s="23">
        <v>39</v>
      </c>
    </row>
    <row r="112" spans="2:2" ht="15" thickBot="1" x14ac:dyDescent="0.35">
      <c r="B112" s="24">
        <v>28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6365-F102-411F-BF4C-023EBC2A5EC2}">
  <dimension ref="B1:M74"/>
  <sheetViews>
    <sheetView workbookViewId="0">
      <selection activeCell="J76" sqref="J76"/>
    </sheetView>
  </sheetViews>
  <sheetFormatPr defaultRowHeight="14.4" x14ac:dyDescent="0.3"/>
  <cols>
    <col min="7" max="7" width="9.44140625" bestFit="1" customWidth="1"/>
  </cols>
  <sheetData>
    <row r="1" spans="2:13" ht="15.6" x14ac:dyDescent="0.3">
      <c r="B1" s="1" t="s">
        <v>106</v>
      </c>
    </row>
    <row r="3" spans="2:13" x14ac:dyDescent="0.3">
      <c r="C3" t="s">
        <v>107</v>
      </c>
    </row>
    <row r="4" spans="2:13" x14ac:dyDescent="0.3">
      <c r="D4" t="s">
        <v>108</v>
      </c>
    </row>
    <row r="5" spans="2:13" x14ac:dyDescent="0.3">
      <c r="D5" t="s">
        <v>109</v>
      </c>
    </row>
    <row r="6" spans="2:13" x14ac:dyDescent="0.3">
      <c r="D6" t="s">
        <v>110</v>
      </c>
    </row>
    <row r="9" spans="2:13" ht="15" thickBot="1" x14ac:dyDescent="0.35"/>
    <row r="10" spans="2:13" ht="15" thickBot="1" x14ac:dyDescent="0.35">
      <c r="F10" s="61" t="s">
        <v>111</v>
      </c>
      <c r="G10" s="54"/>
      <c r="H10" s="54"/>
      <c r="I10" s="54"/>
      <c r="J10" s="54"/>
      <c r="K10" s="54"/>
      <c r="L10" s="54"/>
      <c r="M10" s="55"/>
    </row>
    <row r="11" spans="2:13" x14ac:dyDescent="0.3">
      <c r="C11" s="22" t="s">
        <v>26</v>
      </c>
    </row>
    <row r="12" spans="2:13" x14ac:dyDescent="0.3">
      <c r="C12" s="23">
        <v>56</v>
      </c>
      <c r="F12" t="s">
        <v>113</v>
      </c>
      <c r="G12" t="s">
        <v>112</v>
      </c>
    </row>
    <row r="13" spans="2:13" x14ac:dyDescent="0.3">
      <c r="C13" s="23">
        <v>40</v>
      </c>
      <c r="F13" s="16">
        <v>28</v>
      </c>
      <c r="G13" s="16">
        <f>COUNTIF($C$12:$C$61,F13)</f>
        <v>1</v>
      </c>
    </row>
    <row r="14" spans="2:13" x14ac:dyDescent="0.3">
      <c r="C14" s="23">
        <v>28</v>
      </c>
      <c r="F14" s="16">
        <v>29</v>
      </c>
      <c r="G14" s="16">
        <f t="shared" ref="G14:G58" si="0">COUNTIF($C$12:$C$61,F14)</f>
        <v>0</v>
      </c>
    </row>
    <row r="15" spans="2:13" x14ac:dyDescent="0.3">
      <c r="C15" s="23">
        <v>73</v>
      </c>
      <c r="F15" s="16">
        <v>30</v>
      </c>
      <c r="G15" s="16">
        <f t="shared" si="0"/>
        <v>0</v>
      </c>
    </row>
    <row r="16" spans="2:13" x14ac:dyDescent="0.3">
      <c r="C16" s="23">
        <v>52</v>
      </c>
      <c r="F16" s="16">
        <v>31</v>
      </c>
      <c r="G16" s="16">
        <f t="shared" si="0"/>
        <v>0</v>
      </c>
    </row>
    <row r="17" spans="3:7" x14ac:dyDescent="0.3">
      <c r="C17" s="23">
        <v>61</v>
      </c>
      <c r="F17" s="16">
        <v>32</v>
      </c>
      <c r="G17" s="16">
        <f t="shared" si="0"/>
        <v>0</v>
      </c>
    </row>
    <row r="18" spans="3:7" x14ac:dyDescent="0.3">
      <c r="C18" s="23">
        <v>35</v>
      </c>
      <c r="F18" s="16">
        <v>33</v>
      </c>
      <c r="G18" s="16">
        <f t="shared" si="0"/>
        <v>0</v>
      </c>
    </row>
    <row r="19" spans="3:7" x14ac:dyDescent="0.3">
      <c r="C19" s="23">
        <v>40</v>
      </c>
      <c r="F19" s="16">
        <v>34</v>
      </c>
      <c r="G19" s="16">
        <f t="shared" si="0"/>
        <v>0</v>
      </c>
    </row>
    <row r="20" spans="3:7" x14ac:dyDescent="0.3">
      <c r="C20" s="23">
        <v>47</v>
      </c>
      <c r="F20" s="16">
        <v>35</v>
      </c>
      <c r="G20" s="16">
        <f t="shared" si="0"/>
        <v>1</v>
      </c>
    </row>
    <row r="21" spans="3:7" x14ac:dyDescent="0.3">
      <c r="C21" s="23">
        <v>65</v>
      </c>
      <c r="F21" s="16">
        <v>36</v>
      </c>
      <c r="G21" s="16">
        <f t="shared" si="0"/>
        <v>1</v>
      </c>
    </row>
    <row r="22" spans="3:7" x14ac:dyDescent="0.3">
      <c r="C22" s="23">
        <v>52</v>
      </c>
      <c r="F22" s="16">
        <v>37</v>
      </c>
      <c r="G22" s="16">
        <f t="shared" si="0"/>
        <v>0</v>
      </c>
    </row>
    <row r="23" spans="3:7" x14ac:dyDescent="0.3">
      <c r="C23" s="23">
        <v>44</v>
      </c>
      <c r="F23" s="16">
        <v>38</v>
      </c>
      <c r="G23" s="16">
        <f t="shared" si="0"/>
        <v>1</v>
      </c>
    </row>
    <row r="24" spans="3:7" x14ac:dyDescent="0.3">
      <c r="C24" s="23">
        <v>38</v>
      </c>
      <c r="F24" s="16">
        <v>39</v>
      </c>
      <c r="G24" s="16">
        <f t="shared" si="0"/>
        <v>2</v>
      </c>
    </row>
    <row r="25" spans="3:7" x14ac:dyDescent="0.3">
      <c r="C25" s="23">
        <v>60</v>
      </c>
      <c r="F25" s="16">
        <v>40</v>
      </c>
      <c r="G25" s="16">
        <f t="shared" si="0"/>
        <v>3</v>
      </c>
    </row>
    <row r="26" spans="3:7" x14ac:dyDescent="0.3">
      <c r="C26" s="23">
        <v>56</v>
      </c>
      <c r="F26" s="16">
        <v>41</v>
      </c>
      <c r="G26" s="16">
        <f t="shared" si="0"/>
        <v>2</v>
      </c>
    </row>
    <row r="27" spans="3:7" x14ac:dyDescent="0.3">
      <c r="C27" s="23">
        <v>40</v>
      </c>
      <c r="F27" s="16">
        <v>42</v>
      </c>
      <c r="G27" s="16">
        <f t="shared" si="0"/>
        <v>2</v>
      </c>
    </row>
    <row r="28" spans="3:7" x14ac:dyDescent="0.3">
      <c r="C28" s="23">
        <v>36</v>
      </c>
      <c r="F28" s="16">
        <v>43</v>
      </c>
      <c r="G28" s="16">
        <f t="shared" si="0"/>
        <v>1</v>
      </c>
    </row>
    <row r="29" spans="3:7" x14ac:dyDescent="0.3">
      <c r="C29" s="23">
        <v>49</v>
      </c>
      <c r="F29" s="16">
        <v>44</v>
      </c>
      <c r="G29" s="16">
        <f t="shared" si="0"/>
        <v>1</v>
      </c>
    </row>
    <row r="30" spans="3:7" x14ac:dyDescent="0.3">
      <c r="C30" s="23">
        <v>68</v>
      </c>
      <c r="F30" s="16">
        <v>45</v>
      </c>
      <c r="G30" s="16">
        <f t="shared" si="0"/>
        <v>2</v>
      </c>
    </row>
    <row r="31" spans="3:7" x14ac:dyDescent="0.3">
      <c r="C31" s="23">
        <v>57</v>
      </c>
      <c r="F31" s="16">
        <v>46</v>
      </c>
      <c r="G31" s="16">
        <f t="shared" si="0"/>
        <v>0</v>
      </c>
    </row>
    <row r="32" spans="3:7" x14ac:dyDescent="0.3">
      <c r="C32" s="23">
        <v>52</v>
      </c>
      <c r="F32" s="16">
        <v>47</v>
      </c>
      <c r="G32" s="16">
        <f t="shared" si="0"/>
        <v>3</v>
      </c>
    </row>
    <row r="33" spans="3:7" x14ac:dyDescent="0.3">
      <c r="C33" s="23">
        <v>63</v>
      </c>
      <c r="F33" s="16">
        <v>48</v>
      </c>
      <c r="G33" s="16">
        <f t="shared" si="0"/>
        <v>2</v>
      </c>
    </row>
    <row r="34" spans="3:7" x14ac:dyDescent="0.3">
      <c r="C34" s="23">
        <v>41</v>
      </c>
      <c r="F34" s="16">
        <v>49</v>
      </c>
      <c r="G34" s="16">
        <f t="shared" si="0"/>
        <v>3</v>
      </c>
    </row>
    <row r="35" spans="3:7" x14ac:dyDescent="0.3">
      <c r="C35" s="23">
        <v>48</v>
      </c>
      <c r="F35" s="16">
        <v>50</v>
      </c>
      <c r="G35" s="16">
        <f t="shared" si="0"/>
        <v>0</v>
      </c>
    </row>
    <row r="36" spans="3:7" x14ac:dyDescent="0.3">
      <c r="C36" s="23">
        <v>55</v>
      </c>
      <c r="F36" s="16">
        <v>51</v>
      </c>
      <c r="G36" s="16">
        <f t="shared" si="0"/>
        <v>2</v>
      </c>
    </row>
    <row r="37" spans="3:7" x14ac:dyDescent="0.3">
      <c r="C37" s="23">
        <v>42</v>
      </c>
      <c r="F37" s="16">
        <v>52</v>
      </c>
      <c r="G37" s="16">
        <f t="shared" si="0"/>
        <v>3</v>
      </c>
    </row>
    <row r="38" spans="3:7" x14ac:dyDescent="0.3">
      <c r="C38" s="23">
        <v>39</v>
      </c>
      <c r="F38" s="16">
        <v>53</v>
      </c>
      <c r="G38" s="16">
        <f t="shared" si="0"/>
        <v>0</v>
      </c>
    </row>
    <row r="39" spans="3:7" x14ac:dyDescent="0.3">
      <c r="C39" s="23">
        <v>58</v>
      </c>
      <c r="F39" s="16">
        <v>54</v>
      </c>
      <c r="G39" s="16">
        <f t="shared" si="0"/>
        <v>0</v>
      </c>
    </row>
    <row r="40" spans="3:7" x14ac:dyDescent="0.3">
      <c r="C40" s="23">
        <v>62</v>
      </c>
      <c r="F40" s="16">
        <v>55</v>
      </c>
      <c r="G40" s="16">
        <f t="shared" si="0"/>
        <v>2</v>
      </c>
    </row>
    <row r="41" spans="3:7" x14ac:dyDescent="0.3">
      <c r="C41" s="23">
        <v>49</v>
      </c>
      <c r="F41" s="16">
        <v>56</v>
      </c>
      <c r="G41" s="16">
        <f t="shared" si="0"/>
        <v>2</v>
      </c>
    </row>
    <row r="42" spans="3:7" x14ac:dyDescent="0.3">
      <c r="C42" s="23">
        <v>59</v>
      </c>
      <c r="F42" s="16">
        <v>57</v>
      </c>
      <c r="G42" s="16">
        <f t="shared" si="0"/>
        <v>1</v>
      </c>
    </row>
    <row r="43" spans="3:7" x14ac:dyDescent="0.3">
      <c r="C43" s="23">
        <v>45</v>
      </c>
      <c r="F43" s="16">
        <v>58</v>
      </c>
      <c r="G43" s="16">
        <f t="shared" si="0"/>
        <v>3</v>
      </c>
    </row>
    <row r="44" spans="3:7" x14ac:dyDescent="0.3">
      <c r="C44" s="23">
        <v>47</v>
      </c>
      <c r="F44" s="16">
        <v>59</v>
      </c>
      <c r="G44" s="16">
        <f t="shared" si="0"/>
        <v>2</v>
      </c>
    </row>
    <row r="45" spans="3:7" x14ac:dyDescent="0.3">
      <c r="C45" s="23">
        <v>51</v>
      </c>
      <c r="F45" s="16">
        <v>60</v>
      </c>
      <c r="G45" s="16">
        <f t="shared" si="0"/>
        <v>1</v>
      </c>
    </row>
    <row r="46" spans="3:7" x14ac:dyDescent="0.3">
      <c r="C46" s="23">
        <v>65</v>
      </c>
      <c r="F46" s="16">
        <v>61</v>
      </c>
      <c r="G46" s="16">
        <f t="shared" si="0"/>
        <v>1</v>
      </c>
    </row>
    <row r="47" spans="3:7" x14ac:dyDescent="0.3">
      <c r="C47" s="23">
        <v>41</v>
      </c>
      <c r="F47" s="16">
        <v>62</v>
      </c>
      <c r="G47" s="16">
        <f t="shared" si="0"/>
        <v>2</v>
      </c>
    </row>
    <row r="48" spans="3:7" x14ac:dyDescent="0.3">
      <c r="C48" s="23">
        <v>48</v>
      </c>
      <c r="F48" s="16">
        <v>63</v>
      </c>
      <c r="G48" s="16">
        <f t="shared" si="0"/>
        <v>1</v>
      </c>
    </row>
    <row r="49" spans="3:13" x14ac:dyDescent="0.3">
      <c r="C49" s="23">
        <v>55</v>
      </c>
      <c r="F49" s="16">
        <v>64</v>
      </c>
      <c r="G49" s="16">
        <f t="shared" si="0"/>
        <v>0</v>
      </c>
    </row>
    <row r="50" spans="3:13" x14ac:dyDescent="0.3">
      <c r="C50" s="23">
        <v>42</v>
      </c>
      <c r="F50" s="16">
        <v>65</v>
      </c>
      <c r="G50" s="16">
        <f t="shared" si="0"/>
        <v>3</v>
      </c>
    </row>
    <row r="51" spans="3:13" x14ac:dyDescent="0.3">
      <c r="C51" s="23">
        <v>39</v>
      </c>
      <c r="F51" s="16">
        <v>66</v>
      </c>
      <c r="G51" s="16">
        <f t="shared" si="0"/>
        <v>0</v>
      </c>
    </row>
    <row r="52" spans="3:13" x14ac:dyDescent="0.3">
      <c r="C52" s="23">
        <v>58</v>
      </c>
      <c r="F52" s="16">
        <v>67</v>
      </c>
      <c r="G52" s="16">
        <f t="shared" si="0"/>
        <v>0</v>
      </c>
    </row>
    <row r="53" spans="3:13" x14ac:dyDescent="0.3">
      <c r="C53" s="23">
        <v>62</v>
      </c>
      <c r="F53" s="16">
        <v>68</v>
      </c>
      <c r="G53" s="16">
        <f t="shared" si="0"/>
        <v>1</v>
      </c>
    </row>
    <row r="54" spans="3:13" x14ac:dyDescent="0.3">
      <c r="C54" s="23">
        <v>49</v>
      </c>
      <c r="F54" s="16">
        <v>69</v>
      </c>
      <c r="G54" s="16">
        <f t="shared" si="0"/>
        <v>0</v>
      </c>
    </row>
    <row r="55" spans="3:13" x14ac:dyDescent="0.3">
      <c r="C55" s="23">
        <v>59</v>
      </c>
      <c r="F55" s="16">
        <v>70</v>
      </c>
      <c r="G55" s="16">
        <f t="shared" si="0"/>
        <v>0</v>
      </c>
    </row>
    <row r="56" spans="3:13" x14ac:dyDescent="0.3">
      <c r="C56" s="23">
        <v>45</v>
      </c>
      <c r="F56" s="16">
        <v>71</v>
      </c>
      <c r="G56" s="16">
        <f t="shared" si="0"/>
        <v>0</v>
      </c>
    </row>
    <row r="57" spans="3:13" x14ac:dyDescent="0.3">
      <c r="C57" s="23">
        <v>47</v>
      </c>
      <c r="F57" s="16">
        <v>72</v>
      </c>
      <c r="G57" s="16">
        <f t="shared" si="0"/>
        <v>0</v>
      </c>
    </row>
    <row r="58" spans="3:13" x14ac:dyDescent="0.3">
      <c r="C58" s="23">
        <v>51</v>
      </c>
      <c r="F58" s="16">
        <v>73</v>
      </c>
      <c r="G58" s="16">
        <f t="shared" si="0"/>
        <v>1</v>
      </c>
    </row>
    <row r="59" spans="3:13" x14ac:dyDescent="0.3">
      <c r="C59" s="23">
        <v>65</v>
      </c>
    </row>
    <row r="60" spans="3:13" ht="15" thickBot="1" x14ac:dyDescent="0.35">
      <c r="C60" s="23">
        <v>43</v>
      </c>
    </row>
    <row r="61" spans="3:13" ht="15" thickBot="1" x14ac:dyDescent="0.35">
      <c r="C61" s="24">
        <v>58</v>
      </c>
      <c r="F61" s="61" t="s">
        <v>114</v>
      </c>
      <c r="G61" s="54"/>
      <c r="H61" s="54"/>
      <c r="I61" s="54"/>
      <c r="J61" s="54"/>
      <c r="K61" s="54"/>
      <c r="L61" s="54"/>
      <c r="M61" s="55"/>
    </row>
    <row r="62" spans="3:13" ht="15" thickBot="1" x14ac:dyDescent="0.35"/>
    <row r="63" spans="3:13" ht="15" thickBot="1" x14ac:dyDescent="0.35">
      <c r="I63" t="s">
        <v>102</v>
      </c>
      <c r="J63" s="25">
        <f>MODE(C12:C61)</f>
        <v>40</v>
      </c>
    </row>
    <row r="64" spans="3:13" ht="15" thickBot="1" x14ac:dyDescent="0.35"/>
    <row r="65" spans="6:13" ht="15" thickBot="1" x14ac:dyDescent="0.35">
      <c r="F65" s="61" t="s">
        <v>115</v>
      </c>
      <c r="G65" s="54"/>
      <c r="H65" s="54"/>
      <c r="I65" s="54"/>
      <c r="J65" s="54"/>
      <c r="K65" s="54"/>
      <c r="L65" s="55"/>
    </row>
    <row r="66" spans="6:13" ht="15" thickBot="1" x14ac:dyDescent="0.35"/>
    <row r="67" spans="6:13" ht="15" thickBot="1" x14ac:dyDescent="0.35">
      <c r="I67" t="s">
        <v>104</v>
      </c>
      <c r="J67" s="26">
        <f>MEDIAN(C12:C61)</f>
        <v>50</v>
      </c>
    </row>
    <row r="69" spans="6:13" ht="15" thickBot="1" x14ac:dyDescent="0.35"/>
    <row r="70" spans="6:13" ht="15" thickBot="1" x14ac:dyDescent="0.35">
      <c r="F70" s="61" t="s">
        <v>116</v>
      </c>
      <c r="G70" s="54"/>
      <c r="H70" s="54"/>
      <c r="I70" s="54"/>
      <c r="J70" s="54"/>
      <c r="K70" s="54"/>
      <c r="L70" s="54"/>
      <c r="M70" s="55"/>
    </row>
    <row r="71" spans="6:13" ht="15" thickBot="1" x14ac:dyDescent="0.35"/>
    <row r="72" spans="6:13" ht="16.2" thickBot="1" x14ac:dyDescent="0.4">
      <c r="G72" s="20" t="s">
        <v>118</v>
      </c>
      <c r="J72" s="4" t="s">
        <v>119</v>
      </c>
      <c r="K72">
        <f>QUARTILE(C12:C61,1)</f>
        <v>42.25</v>
      </c>
    </row>
    <row r="73" spans="6:13" ht="16.2" thickBot="1" x14ac:dyDescent="0.4">
      <c r="J73" s="4" t="s">
        <v>120</v>
      </c>
      <c r="K73">
        <f>QUARTILE(C12:C61,3)</f>
        <v>58</v>
      </c>
    </row>
    <row r="74" spans="6:13" ht="15" thickBot="1" x14ac:dyDescent="0.35">
      <c r="J74" s="4" t="s">
        <v>117</v>
      </c>
      <c r="K74" s="27">
        <f>K73-K72</f>
        <v>15.75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F A A B Q S w M E F A A C A A g A C q 1 S V x l b N + m k A A A A 9 g A A A B I A H A B D b 2 5 m a W c v U G F j a 2 F n Z S 5 4 b W w g o h g A K K A U A A A A A A A A A A A A A A A A A A A A A A A A A A A A h Y + x C s I w G I R f p W R v k s Z F y t 8 4 O A l W B E F c Q x r b Y P t X m t T 0 3 R x 8 J F / B i l b d H O / u O 7 i 7 X 2 + w G J o 6 u p j O 2 R Y z k l B O I o O 6 L S y W G e n 9 M Z 6 T h Y S t 0 i d V m m i E 0 a W D s x m p v D + n j I U Q a J j R t i u Z 4 D x h h 3 y 9 0 5 V p V G z R e Y X a k E + r + N 8 i E v a v M V L Q R C R U c E E 5 s M m E 3 O I X G H P + T H 9 M W P a 1 7 z s j D c a r D b B J A n t / k A 9 Q S w M E F A A C A A g A C q 1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t U l c I U M 3 1 N Q I A A I 8 r A A A T A B w A R m 9 y b X V s Y X M v U 2 V j d G l v b j E u b S C i G A A o o B Q A A A A A A A A A A A A A A A A A A A A A A A A A A A D t 2 E 1 r G l E Y h u G 9 4 H 8 Y J h s F k Z 7 v c y h Z S R f d d J N A F y G L i Z 0 2 I T o T 5 g N a x P 9 e d Z p S L H c X t r W Q v m 4 E H x 0 5 l / M 6 z 5 y 2 X H Y P d Z V d D c / q 9 X g 0 H r X 3 R V N + y K 6 L u 1 W p s s t s V X b j U b Z 7 X N V 9 s y x 3 r 7 z 5 v C x X 8 0 X f N G X V v a + b x 7 u 6 f p x M N z f v i n V 5 m Q + f z G + 3 N 4 u 6 6 n Z v u Z 0 N B 7 j I F / d F 9 W l / 8 C 9 P Z b 4 7 0 u G t 8 + u m q N q P d b N e 1 K t + X e 3 D d j J 8 2 2 y z y Y d X V T 7 L 3 l a d t / N 9 v p 1 l z 4 G m w F B g K X A U e A o C B Z G C R I F 6 h Q m u X e H i F a 5 e 4 f I V r l 8 h g E I B h Q Q K D T Q a a P 7 9 0 U C j g U Y D j Q Y a D T Q a a D T Q a G D Q w K C B 4 S F A A 4 M G B g 0 M G h g 0 M G h g 0 M C i g U U D i w a W / w n Q w K K B R Q O L B h Y N L B o 4 N H B o 4 N D A o Y H j v 0 M 0 c G j g 0 M C h g U M D j w Y e D T w a e D T w a O D 5 m o A G H g 0 8 G n g 0 C G g Q 0 C C g Q U C D g A Y B D Q J f G N E g o E F A g 4 g G E Q 0 i G k Q 0 i G g Q 0 S C i Q e R 2 g A Y R D R I a J D R I a J D Q I K F B Q o O E B g k N E l e k X 3 S k I 4 T t 9 H u 3 P L T I p 7 p 9 7 q 5 H / X K f T I 4 a 6 H Q 8 e q j w 8 z + 1 Y X N y G z b S h q U N / 3 Y b P u v J 7 k 4 + 2 Z 2 c 7 H K y y 6 3 f H 7 j 1 O + v A h 5 M H P s j A y 8 C / g I E / 6 7 i l k 8 c t y b j J u L 2 A c f v 3 1 9 c f E t l a l a 3 V X r Z W D 4 l s r c r W a i 9 b q 4 d E t l b / d h u + + N Z q s 4 m e 5 l K K p R R L K Z Z S L K V Y S r G U Y i n F U o q l F P 8 3 p f g r U E s B A i 0 A F A A C A A g A C q 1 S V x l b N + m k A A A A 9 g A A A B I A A A A A A A A A A A A A A A A A A A A A A E N v b m Z p Z y 9 Q Y W N r Y W d l L n h t b F B L A Q I t A B Q A A g A I A A q t U l c P y u m r p A A A A O k A A A A T A A A A A A A A A A A A A A A A A P A A A A B b Q 2 9 u d G V u d F 9 U e X B l c 1 0 u e G 1 s U E s B A i 0 A F A A C A A g A C q 1 S V w h Q z f U 1 A g A A j y s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4 A A A A A A A C K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4 V D A z O j U 2 O j A x L j U w M D I 2 M T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R y Y W 5 z c G 9 z Z W Q g V G F i b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1 R y Y W 5 z c G 9 z Z W Q g V G F i b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F Q w N D o x N z o z O C 4 2 M D E 1 M z M 2 W i I g L z 4 8 R W 5 0 c n k g V H l w Z T 0 i R m l s b E N v b H V t b l R 5 c G V z I i B W Y W x 1 Z T 0 i c 0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V H J h b n N w b 3 N l Z C B U Y W J s Z S 5 7 Q 2 9 s d W 1 u M S w w f S Z x d W 9 0 O y w m c X V v d D t T Z W N 0 a W 9 u M S 9 U Y W J s Z T M v V H J h b n N w b 3 N l Z C B U Y W J s Z S 5 7 Q 2 9 s d W 1 u M i w x f S Z x d W 9 0 O y w m c X V v d D t T Z W N 0 a W 9 u M S 9 U Y W J s Z T M v V H J h b n N w b 3 N l Z C B U Y W J s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M v V H J h b n N w b 3 N l Z C B U Y W J s Z S 5 7 Q 2 9 s d W 1 u M S w w f S Z x d W 9 0 O y w m c X V v d D t T Z W N 0 a W 9 u M S 9 U Y W J s Z T M v V H J h b n N w b 3 N l Z C B U Y W J s Z S 5 7 Q 2 9 s d W 1 u M i w x f S Z x d W 9 0 O y w m c X V v d D t T Z W N 0 a W 9 u M S 9 U Y W J s Z T M v V H J h b n N w b 3 N l Z C B U Y W J s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4 V D E y O j Q y O j Q 3 L j c w N z c w O T d a I i A v P j x F b n R y e S B U e X B l P S J G a W x s Q 2 9 s d W 1 u V H l w Z X M i I F Z h b H V l P S J z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U c m F u c 3 B v c 2 V k I F R h Y m x l L n t D b 2 x 1 b W 4 x L D B 9 J n F 1 b 3 Q 7 L C Z x d W 9 0 O 1 N l Y 3 R p b 2 4 x L 1 R h Y m x l N S 9 U c m F u c 3 B v c 2 V k I F R h Y m x l L n t D b 2 x 1 b W 4 y L D F 9 J n F 1 b 3 Q 7 L C Z x d W 9 0 O 1 N l Y 3 R p b 2 4 x L 1 R h Y m x l N S 9 U c m F u c 3 B v c 2 V k I F R h Y m x l L n t D b 2 x 1 b W 4 z L D J 9 J n F 1 b 3 Q 7 L C Z x d W 9 0 O 1 N l Y 3 R p b 2 4 x L 1 R h Y m x l N S 9 U c m F u c 3 B v c 2 V k I F R h Y m x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S 9 U c m F u c 3 B v c 2 V k I F R h Y m x l L n t D b 2 x 1 b W 4 x L D B 9 J n F 1 b 3 Q 7 L C Z x d W 9 0 O 1 N l Y 3 R p b 2 4 x L 1 R h Y m x l N S 9 U c m F u c 3 B v c 2 V k I F R h Y m x l L n t D b 2 x 1 b W 4 y L D F 9 J n F 1 b 3 Q 7 L C Z x d W 9 0 O 1 N l Y 3 R p b 2 4 x L 1 R h Y m x l N S 9 U c m F u c 3 B v c 2 V k I F R h Y m x l L n t D b 2 x 1 b W 4 z L D J 9 J n F 1 b 3 Q 7 L C Z x d W 9 0 O 1 N l Y 3 R p b 2 4 x L 1 R h Y m x l N S 9 U c m F u c 3 B v c 2 V k I F R h Y m x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h U M T U 6 M T E 6 N T A u O D E y N T U 4 N 1 o i I C 8 + P E V u d H J 5 I F R 5 c G U 9 I k Z p b G x D b 2 x 1 b W 5 U e X B l c y I g V m F s d W U 9 I n N B Q U E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y 9 U c m F u c 3 B v c 2 V k I F R h Y m x l L n t D b 2 x 1 b W 4 x L D B 9 J n F 1 b 3 Q 7 L C Z x d W 9 0 O 1 N l Y 3 R p b 2 4 x L 1 R h Y m x l N y 9 U c m F u c 3 B v c 2 V k I F R h Y m x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N y 9 U c m F u c 3 B v c 2 V k I F R h Y m x l L n t D b 2 x 1 b W 4 x L D B 9 J n F 1 b 3 Q 7 L C Z x d W 9 0 O 1 N l Y 3 R p b 2 4 x L 1 R h Y m x l N y 9 U c m F u c 3 B v c 2 V k I F R h Y m x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h U M T Y 6 M D g 6 N T A u M T A 2 M j Y y M V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k v V H J h b n N w b 3 N l Z C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k v V H J h b n N w b 3 N l Z C B U Y W J s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5 X z I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h U M T Y 6 M D g 6 N T A u M T A 2 M j Y y M V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k v V H J h b n N w b 3 N l Z C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k v V H J h b n N w b 3 N l Z C B U Y W J s Z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O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l M j A o M i k v V H J h b n N w b 3 N l Z C U y M F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P G 6 o j / X 1 h K r V 4 U i I P z d J 4 A A A A A A g A A A A A A E G Y A A A A B A A A g A A A A x g m K R / z r b D 9 D Z / m i B d h N / Y 2 y O w + o 7 b Q i j r 4 f T 2 s T Y n U A A A A A D o A A A A A C A A A g A A A A O e 9 F z p Q M M v + h c a 1 F + H 5 D D 3 D p f g g 2 9 Q a u z g Y I S J V p l A 5 Q A A A A 5 r K E L T i C I M T 1 B J 4 i 5 1 5 p X Y N B x Y p j E 0 w W c 5 W m h X f c 2 w J 4 G R W G 4 a 2 P g a U 2 o B + s B t / K a W Z v D W f Z n 1 W J g h K U u 9 O B j s L X V 0 c r T a N J L v H 1 M X f 2 H N h A A A A A T / U w + M E q r g M v f k 9 3 + A 3 x z Q Q 6 U Y T R n c e t t Z Q y m N 9 Y o P u j 4 p p a C I L R a D v D y V l 7 O D v D k i L 3 d 6 N F q c v 0 O D A I e u W 9 I A = = < / D a t a M a s h u p > 
</file>

<file path=customXml/itemProps1.xml><?xml version="1.0" encoding="utf-8"?>
<ds:datastoreItem xmlns:ds="http://schemas.openxmlformats.org/officeDocument/2006/customXml" ds:itemID="{0009F6BA-BB34-4679-A77B-56CB8A9093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Que_1</vt:lpstr>
      <vt:lpstr>Que_2</vt:lpstr>
      <vt:lpstr>Que_3</vt:lpstr>
      <vt:lpstr>Que_4</vt:lpstr>
      <vt:lpstr>Que_5</vt:lpstr>
      <vt:lpstr>Que_7</vt:lpstr>
      <vt:lpstr>Que_6</vt:lpstr>
      <vt:lpstr>Que_8</vt:lpstr>
      <vt:lpstr>Que_9</vt:lpstr>
      <vt:lpstr>Que_10</vt:lpstr>
      <vt:lpstr>Que_11</vt:lpstr>
      <vt:lpstr>Que_12</vt:lpstr>
      <vt:lpstr>Que_13</vt:lpstr>
      <vt:lpstr>Que_14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Dave</dc:creator>
  <cp:lastModifiedBy>Saurav Vaghela</cp:lastModifiedBy>
  <dcterms:created xsi:type="dcterms:W3CDTF">2023-10-17T15:11:48Z</dcterms:created>
  <dcterms:modified xsi:type="dcterms:W3CDTF">2024-03-11T11:59:05Z</dcterms:modified>
</cp:coreProperties>
</file>