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roduction Dept" sheetId="1" r:id="rId1"/>
  </sheets>
  <calcPr calcId="124519"/>
</workbook>
</file>

<file path=xl/calcChain.xml><?xml version="1.0" encoding="utf-8"?>
<calcChain xmlns="http://schemas.openxmlformats.org/spreadsheetml/2006/main">
  <c r="I27" i="1"/>
  <c r="I26"/>
  <c r="E22"/>
  <c r="K22" s="1"/>
  <c r="E21"/>
  <c r="K21" s="1"/>
  <c r="E20"/>
  <c r="K20" s="1"/>
  <c r="E7"/>
  <c r="E4"/>
  <c r="E9" s="1"/>
  <c r="G16" l="1"/>
  <c r="K16" s="1"/>
  <c r="G15"/>
  <c r="K15" s="1"/>
  <c r="G14"/>
  <c r="K14" s="1"/>
  <c r="G13"/>
  <c r="K13" s="1"/>
</calcChain>
</file>

<file path=xl/sharedStrings.xml><?xml version="1.0" encoding="utf-8"?>
<sst xmlns="http://schemas.openxmlformats.org/spreadsheetml/2006/main" count="70" uniqueCount="38">
  <si>
    <t>Production Capacity per shift</t>
  </si>
  <si>
    <t>Total no. of Shifts per day</t>
  </si>
  <si>
    <t>Total Production Capacity (25 days)</t>
  </si>
  <si>
    <t>Sales Estimates (No. of Tyres)</t>
  </si>
  <si>
    <t>Total Production</t>
  </si>
  <si>
    <t>Rubber</t>
  </si>
  <si>
    <t>Carbon Black</t>
  </si>
  <si>
    <t>Chemicals</t>
  </si>
  <si>
    <t>Fabrics</t>
  </si>
  <si>
    <t>Qty</t>
  </si>
  <si>
    <t>MT</t>
  </si>
  <si>
    <t>Raw Material Requirement Estimates</t>
  </si>
  <si>
    <t>per MT</t>
  </si>
  <si>
    <t>Rs. Cr</t>
  </si>
  <si>
    <t>Last price</t>
  </si>
  <si>
    <t>Estimated Cost</t>
  </si>
  <si>
    <t>Production</t>
  </si>
  <si>
    <t>Quality Control Discard Estimates</t>
  </si>
  <si>
    <t>%</t>
  </si>
  <si>
    <t>Qty per 1000 tyres</t>
  </si>
  <si>
    <t>Estimated Qty</t>
  </si>
  <si>
    <t>Overheads</t>
  </si>
  <si>
    <t>Power</t>
  </si>
  <si>
    <t>Effluent Treatment</t>
  </si>
  <si>
    <t>Water</t>
  </si>
  <si>
    <t>KW</t>
  </si>
  <si>
    <t>Kl</t>
  </si>
  <si>
    <t>Captive Production</t>
  </si>
  <si>
    <t>per KW</t>
  </si>
  <si>
    <t>per Kl</t>
  </si>
  <si>
    <t>Human Resources</t>
  </si>
  <si>
    <t>Wages</t>
  </si>
  <si>
    <t>HR Cost</t>
  </si>
  <si>
    <t>Factory Management</t>
  </si>
  <si>
    <t>Rs./manshift</t>
  </si>
  <si>
    <t>Estimated Workers</t>
  </si>
  <si>
    <t>Qty/shift</t>
  </si>
  <si>
    <t>Rs./year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</si>
</sst>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5" fontId="0" fillId="2" borderId="0" xfId="0" applyNumberFormat="1" applyFill="1"/>
    <xf numFmtId="166" fontId="0" fillId="2" borderId="0" xfId="0" applyNumberFormat="1" applyFill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165" fontId="0" fillId="4" borderId="4" xfId="1" applyNumberFormat="1" applyFont="1" applyFill="1" applyBorder="1"/>
    <xf numFmtId="9" fontId="0" fillId="4" borderId="4" xfId="2" applyFont="1" applyFill="1" applyBorder="1"/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164" fontId="0" fillId="4" borderId="4" xfId="1" applyNumberFormat="1" applyFont="1" applyFill="1" applyBorder="1"/>
    <xf numFmtId="165" fontId="0" fillId="4" borderId="4" xfId="0" applyNumberFormat="1" applyFill="1" applyBorder="1"/>
    <xf numFmtId="164" fontId="0" fillId="4" borderId="4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topLeftCell="B1" workbookViewId="0">
      <selection sqref="A1:XFD1048576"/>
    </sheetView>
  </sheetViews>
  <sheetFormatPr defaultColWidth="0" defaultRowHeight="15" customHeight="1" zeroHeight="1"/>
  <cols>
    <col min="1" max="1" width="0" style="1" hidden="1" customWidth="1"/>
    <col min="2" max="2" width="14.7109375" style="1" bestFit="1" customWidth="1"/>
    <col min="3" max="3" width="37.5703125" style="1" customWidth="1"/>
    <col min="4" max="4" width="10.85546875" style="2" customWidth="1"/>
    <col min="5" max="5" width="14.42578125" style="3" customWidth="1"/>
    <col min="6" max="6" width="12.42578125" style="1" customWidth="1"/>
    <col min="7" max="7" width="14.5703125" style="1" customWidth="1"/>
    <col min="8" max="8" width="9.140625" style="1" customWidth="1"/>
    <col min="9" max="9" width="14.28515625" style="1" bestFit="1" customWidth="1"/>
    <col min="10" max="12" width="9.140625" style="1" customWidth="1"/>
    <col min="13" max="16384" width="9.140625" style="1" hidden="1"/>
  </cols>
  <sheetData>
    <row r="1" spans="3:12" ht="15.75" thickBot="1"/>
    <row r="2" spans="3:12" ht="15.75" thickBot="1">
      <c r="C2" s="6" t="s">
        <v>16</v>
      </c>
      <c r="D2" s="7"/>
      <c r="E2" s="7"/>
      <c r="F2" s="7"/>
      <c r="G2" s="7"/>
      <c r="H2" s="7"/>
      <c r="I2" s="7"/>
      <c r="J2" s="7"/>
      <c r="K2" s="8"/>
    </row>
    <row r="3" spans="3:12"/>
    <row r="4" spans="3:12">
      <c r="C4" s="9" t="s">
        <v>3</v>
      </c>
      <c r="D4" s="10" t="s">
        <v>9</v>
      </c>
      <c r="E4" s="11">
        <f>29900000000/5000</f>
        <v>5980000</v>
      </c>
      <c r="F4" s="9"/>
      <c r="G4" s="9"/>
      <c r="H4" s="9"/>
      <c r="I4" s="9"/>
      <c r="J4" s="9"/>
      <c r="K4" s="9"/>
    </row>
    <row r="5" spans="3:12">
      <c r="C5" s="9" t="s">
        <v>0</v>
      </c>
      <c r="D5" s="10" t="s">
        <v>9</v>
      </c>
      <c r="E5" s="11">
        <v>25000</v>
      </c>
      <c r="F5" s="9"/>
      <c r="G5" s="9"/>
      <c r="H5" s="9"/>
      <c r="I5" s="9"/>
      <c r="J5" s="9"/>
      <c r="K5" s="9"/>
    </row>
    <row r="6" spans="3:12">
      <c r="C6" s="9" t="s">
        <v>1</v>
      </c>
      <c r="D6" s="10" t="s">
        <v>9</v>
      </c>
      <c r="E6" s="11">
        <v>1</v>
      </c>
      <c r="F6" s="9"/>
      <c r="G6" s="9"/>
      <c r="H6" s="9"/>
      <c r="I6" s="9"/>
      <c r="J6" s="9"/>
      <c r="K6" s="9"/>
    </row>
    <row r="7" spans="3:12">
      <c r="C7" s="9" t="s">
        <v>2</v>
      </c>
      <c r="D7" s="10" t="s">
        <v>9</v>
      </c>
      <c r="E7" s="11">
        <f>+E5*E6*25*12</f>
        <v>7500000</v>
      </c>
      <c r="F7" s="9"/>
      <c r="G7" s="9"/>
      <c r="H7" s="9"/>
      <c r="I7" s="9"/>
      <c r="J7" s="9"/>
      <c r="K7" s="9"/>
    </row>
    <row r="8" spans="3:12">
      <c r="C8" s="9" t="s">
        <v>17</v>
      </c>
      <c r="D8" s="10" t="s">
        <v>18</v>
      </c>
      <c r="E8" s="12">
        <v>0.15</v>
      </c>
      <c r="F8" s="9"/>
      <c r="G8" s="9"/>
      <c r="H8" s="9"/>
      <c r="I8" s="9"/>
      <c r="J8" s="9"/>
      <c r="K8" s="9"/>
    </row>
    <row r="9" spans="3:12">
      <c r="C9" s="9" t="s">
        <v>4</v>
      </c>
      <c r="D9" s="10" t="s">
        <v>9</v>
      </c>
      <c r="E9" s="11">
        <f>MIN(E7,E4/(1-E8))</f>
        <v>7035294.1176470593</v>
      </c>
      <c r="F9" s="9"/>
      <c r="G9" s="9"/>
      <c r="H9" s="9"/>
      <c r="I9" s="9"/>
      <c r="J9" s="9"/>
      <c r="K9" s="9"/>
    </row>
    <row r="10" spans="3:12" ht="15.75" thickBot="1"/>
    <row r="11" spans="3:12">
      <c r="C11" s="13" t="s">
        <v>11</v>
      </c>
      <c r="D11" s="14"/>
      <c r="E11" s="14"/>
      <c r="F11" s="14"/>
      <c r="G11" s="14"/>
      <c r="H11" s="14"/>
      <c r="I11" s="14"/>
      <c r="J11" s="14"/>
      <c r="K11" s="15"/>
    </row>
    <row r="12" spans="3:12">
      <c r="C12" s="10"/>
      <c r="D12" s="16" t="s">
        <v>19</v>
      </c>
      <c r="E12" s="16"/>
      <c r="F12" s="16" t="s">
        <v>20</v>
      </c>
      <c r="G12" s="16"/>
      <c r="H12" s="16" t="s">
        <v>14</v>
      </c>
      <c r="I12" s="16"/>
      <c r="J12" s="16" t="s">
        <v>15</v>
      </c>
      <c r="K12" s="16"/>
    </row>
    <row r="13" spans="3:12">
      <c r="C13" s="9" t="s">
        <v>6</v>
      </c>
      <c r="D13" s="10" t="s">
        <v>10</v>
      </c>
      <c r="E13" s="17">
        <v>7.5</v>
      </c>
      <c r="F13" s="10" t="s">
        <v>10</v>
      </c>
      <c r="G13" s="11">
        <f>E13*$E$9/1000</f>
        <v>52764.705882352951</v>
      </c>
      <c r="H13" s="10" t="s">
        <v>12</v>
      </c>
      <c r="I13" s="11">
        <v>50000</v>
      </c>
      <c r="J13" s="10" t="s">
        <v>13</v>
      </c>
      <c r="K13" s="18">
        <f t="shared" ref="K13:K16" si="0">+I13*G13/10000000</f>
        <v>263.82352941176475</v>
      </c>
    </row>
    <row r="14" spans="3:12">
      <c r="C14" s="9" t="s">
        <v>7</v>
      </c>
      <c r="D14" s="10" t="s">
        <v>10</v>
      </c>
      <c r="E14" s="17">
        <v>3.5</v>
      </c>
      <c r="F14" s="10" t="s">
        <v>10</v>
      </c>
      <c r="G14" s="11">
        <f t="shared" ref="G14:G16" si="1">E14*$E$9/1000</f>
        <v>24623.529411764706</v>
      </c>
      <c r="H14" s="10" t="s">
        <v>12</v>
      </c>
      <c r="I14" s="11">
        <v>70000</v>
      </c>
      <c r="J14" s="10" t="s">
        <v>13</v>
      </c>
      <c r="K14" s="18">
        <f t="shared" si="0"/>
        <v>172.36470588235295</v>
      </c>
    </row>
    <row r="15" spans="3:12">
      <c r="C15" s="9" t="s">
        <v>8</v>
      </c>
      <c r="D15" s="10" t="s">
        <v>10</v>
      </c>
      <c r="E15" s="17">
        <v>2.5</v>
      </c>
      <c r="F15" s="10" t="s">
        <v>10</v>
      </c>
      <c r="G15" s="11">
        <f t="shared" si="1"/>
        <v>17588.235294117647</v>
      </c>
      <c r="H15" s="10" t="s">
        <v>12</v>
      </c>
      <c r="I15" s="11">
        <v>200000</v>
      </c>
      <c r="J15" s="10" t="s">
        <v>13</v>
      </c>
      <c r="K15" s="18">
        <f t="shared" si="0"/>
        <v>351.76470588235293</v>
      </c>
    </row>
    <row r="16" spans="3:12">
      <c r="C16" s="9" t="s">
        <v>5</v>
      </c>
      <c r="D16" s="10" t="s">
        <v>10</v>
      </c>
      <c r="E16" s="17">
        <v>15</v>
      </c>
      <c r="F16" s="10" t="s">
        <v>10</v>
      </c>
      <c r="G16" s="11">
        <f t="shared" si="1"/>
        <v>105529.4117647059</v>
      </c>
      <c r="H16" s="10" t="s">
        <v>12</v>
      </c>
      <c r="I16" s="11">
        <v>100000</v>
      </c>
      <c r="J16" s="10" t="s">
        <v>13</v>
      </c>
      <c r="K16" s="18">
        <f t="shared" si="0"/>
        <v>1055.294117647059</v>
      </c>
      <c r="L16" s="5"/>
    </row>
    <row r="17" spans="3:11" ht="15.75" thickBot="1"/>
    <row r="18" spans="3:11">
      <c r="C18" s="13" t="s">
        <v>21</v>
      </c>
      <c r="D18" s="14"/>
      <c r="E18" s="14"/>
      <c r="F18" s="14"/>
      <c r="G18" s="14"/>
      <c r="H18" s="14"/>
      <c r="I18" s="14"/>
      <c r="J18" s="14"/>
      <c r="K18" s="15"/>
    </row>
    <row r="19" spans="3:11">
      <c r="C19" s="9"/>
      <c r="D19" s="16" t="s">
        <v>20</v>
      </c>
      <c r="E19" s="16"/>
      <c r="F19" s="16" t="s">
        <v>27</v>
      </c>
      <c r="G19" s="16"/>
      <c r="H19" s="16" t="s">
        <v>14</v>
      </c>
      <c r="I19" s="16"/>
      <c r="J19" s="16" t="s">
        <v>15</v>
      </c>
      <c r="K19" s="16"/>
    </row>
    <row r="20" spans="3:11">
      <c r="C20" s="9" t="s">
        <v>22</v>
      </c>
      <c r="D20" s="10" t="s">
        <v>25</v>
      </c>
      <c r="E20" s="11">
        <f>25*$E$6*10000*12</f>
        <v>3000000</v>
      </c>
      <c r="F20" s="10" t="s">
        <v>25</v>
      </c>
      <c r="G20" s="9">
        <v>0</v>
      </c>
      <c r="H20" s="10" t="s">
        <v>28</v>
      </c>
      <c r="I20" s="11">
        <v>600</v>
      </c>
      <c r="J20" s="10" t="s">
        <v>13</v>
      </c>
      <c r="K20" s="18">
        <f>+I20*(E20-G20)/10000000</f>
        <v>180</v>
      </c>
    </row>
    <row r="21" spans="3:11">
      <c r="C21" s="9" t="s">
        <v>23</v>
      </c>
      <c r="D21" s="10" t="s">
        <v>10</v>
      </c>
      <c r="E21" s="11">
        <f>5*$E$6*10000*12</f>
        <v>600000</v>
      </c>
      <c r="F21" s="10" t="s">
        <v>10</v>
      </c>
      <c r="G21" s="9">
        <v>0</v>
      </c>
      <c r="H21" s="10" t="s">
        <v>12</v>
      </c>
      <c r="I21" s="11">
        <v>500</v>
      </c>
      <c r="J21" s="10" t="s">
        <v>13</v>
      </c>
      <c r="K21" s="18">
        <f t="shared" ref="K21:K22" si="2">+I21*(E21-G21)/10000000</f>
        <v>30</v>
      </c>
    </row>
    <row r="22" spans="3:11">
      <c r="C22" s="9" t="s">
        <v>24</v>
      </c>
      <c r="D22" s="10" t="s">
        <v>26</v>
      </c>
      <c r="E22" s="11">
        <f>100*$E$6*10000*12</f>
        <v>12000000</v>
      </c>
      <c r="F22" s="10" t="s">
        <v>26</v>
      </c>
      <c r="G22" s="9">
        <v>0</v>
      </c>
      <c r="H22" s="10" t="s">
        <v>29</v>
      </c>
      <c r="I22" s="11">
        <v>20</v>
      </c>
      <c r="J22" s="10" t="s">
        <v>13</v>
      </c>
      <c r="K22" s="18">
        <f t="shared" si="2"/>
        <v>24</v>
      </c>
    </row>
    <row r="23" spans="3:11" ht="15.75" thickBot="1">
      <c r="H23" s="2"/>
      <c r="I23" s="3"/>
      <c r="J23" s="2"/>
      <c r="K23" s="4"/>
    </row>
    <row r="24" spans="3:11">
      <c r="C24" s="13" t="s">
        <v>30</v>
      </c>
      <c r="D24" s="14"/>
      <c r="E24" s="14"/>
      <c r="F24" s="14"/>
      <c r="G24" s="14"/>
      <c r="H24" s="14"/>
      <c r="I24" s="14"/>
      <c r="J24" s="14"/>
      <c r="K24" s="15"/>
    </row>
    <row r="25" spans="3:11">
      <c r="C25" s="9"/>
      <c r="D25" s="16" t="s">
        <v>35</v>
      </c>
      <c r="E25" s="16"/>
      <c r="F25" s="16" t="s">
        <v>32</v>
      </c>
      <c r="G25" s="16"/>
      <c r="H25" s="16" t="s">
        <v>15</v>
      </c>
      <c r="I25" s="16"/>
      <c r="J25" s="9"/>
      <c r="K25" s="9"/>
    </row>
    <row r="26" spans="3:11">
      <c r="C26" s="9" t="s">
        <v>31</v>
      </c>
      <c r="D26" s="10" t="s">
        <v>36</v>
      </c>
      <c r="E26" s="11">
        <v>500</v>
      </c>
      <c r="F26" s="10" t="s">
        <v>34</v>
      </c>
      <c r="G26" s="11">
        <v>165</v>
      </c>
      <c r="H26" s="10" t="s">
        <v>13</v>
      </c>
      <c r="I26" s="19">
        <f>+G26*E26*E6*25*12/10000000</f>
        <v>2.4750000000000001</v>
      </c>
      <c r="J26" s="9"/>
      <c r="K26" s="9"/>
    </row>
    <row r="27" spans="3:11">
      <c r="C27" s="9" t="s">
        <v>33</v>
      </c>
      <c r="D27" s="10" t="s">
        <v>9</v>
      </c>
      <c r="E27" s="11">
        <v>10</v>
      </c>
      <c r="F27" s="10" t="s">
        <v>37</v>
      </c>
      <c r="G27" s="11">
        <v>1000000</v>
      </c>
      <c r="H27" s="10" t="s">
        <v>13</v>
      </c>
      <c r="I27" s="18">
        <f>+G27*E27/10000000</f>
        <v>1</v>
      </c>
      <c r="J27" s="9"/>
      <c r="K27" s="9"/>
    </row>
    <row r="28" spans="3:11" ht="55.5" customHeight="1">
      <c r="F28" s="2"/>
    </row>
  </sheetData>
  <mergeCells count="15">
    <mergeCell ref="J19:K19"/>
    <mergeCell ref="C18:K18"/>
    <mergeCell ref="C2:K2"/>
    <mergeCell ref="C24:K24"/>
    <mergeCell ref="D25:E25"/>
    <mergeCell ref="F25:G25"/>
    <mergeCell ref="H25:I25"/>
    <mergeCell ref="F12:G12"/>
    <mergeCell ref="H12:I12"/>
    <mergeCell ref="J12:K12"/>
    <mergeCell ref="C11:K11"/>
    <mergeCell ref="D12:E12"/>
    <mergeCell ref="D19:E19"/>
    <mergeCell ref="F19:G19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Dept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2010-09-03T18:18:02Z</dcterms:modified>
</cp:coreProperties>
</file>