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NB017\Desktop\ML Recruicment\"/>
    </mc:Choice>
  </mc:AlternateContent>
  <xr:revisionPtr revIDLastSave="0" documentId="8_{B63F3C3C-64AA-4ECB-9D2E-FBF0E27CE476}" xr6:coauthVersionLast="47" xr6:coauthVersionMax="47" xr10:uidLastSave="{00000000-0000-0000-0000-000000000000}"/>
  <bookViews>
    <workbookView xWindow="-108" yWindow="-108" windowWidth="23256" windowHeight="12576" xr2:uid="{9C49EBFA-BE95-4BF5-9656-10BFBEB67876}"/>
  </bookViews>
  <sheets>
    <sheet name="2022-23 Asset Schedule" sheetId="1" r:id="rId1"/>
    <sheet name="2021-22" sheetId="3" r:id="rId2"/>
    <sheet name="Detaile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3" l="1"/>
  <c r="N15" i="3"/>
  <c r="M15" i="3"/>
  <c r="K15" i="3"/>
  <c r="J15" i="3"/>
  <c r="I15" i="3"/>
  <c r="H15" i="3"/>
  <c r="G15" i="3"/>
  <c r="F15" i="3"/>
  <c r="E15" i="3"/>
  <c r="O14" i="3"/>
  <c r="L14" i="3"/>
  <c r="P14" i="3" s="1"/>
  <c r="K14" i="3"/>
  <c r="P13" i="3"/>
  <c r="O13" i="3"/>
  <c r="L13" i="3"/>
  <c r="K13" i="3"/>
  <c r="O12" i="3"/>
  <c r="L12" i="3"/>
  <c r="P12" i="3" s="1"/>
  <c r="K12" i="3"/>
  <c r="P11" i="3"/>
  <c r="O11" i="3"/>
  <c r="L11" i="3"/>
  <c r="K11" i="3"/>
  <c r="O10" i="3"/>
  <c r="L10" i="3"/>
  <c r="P10" i="3" s="1"/>
  <c r="K10" i="3"/>
  <c r="P9" i="3"/>
  <c r="O9" i="3"/>
  <c r="L9" i="3"/>
  <c r="K9" i="3"/>
  <c r="O8" i="3"/>
  <c r="L8" i="3"/>
  <c r="P8" i="3" s="1"/>
  <c r="K8" i="3"/>
  <c r="P7" i="3"/>
  <c r="O7" i="3"/>
  <c r="L7" i="3"/>
  <c r="K7" i="3"/>
  <c r="O6" i="3"/>
  <c r="L6" i="3"/>
  <c r="P6" i="3" s="1"/>
  <c r="K6" i="3"/>
  <c r="P5" i="3"/>
  <c r="O5" i="3"/>
  <c r="L5" i="3"/>
  <c r="K5" i="3"/>
  <c r="O4" i="3"/>
  <c r="O15" i="3" s="1"/>
  <c r="L4" i="3"/>
  <c r="L15" i="3" s="1"/>
  <c r="L16" i="3" s="1"/>
  <c r="P16" i="3" s="1"/>
  <c r="K4" i="3"/>
  <c r="R16" i="2"/>
  <c r="Q16" i="2"/>
  <c r="P16" i="2"/>
  <c r="N16" i="2"/>
  <c r="M16" i="2"/>
  <c r="L16" i="2"/>
  <c r="J16" i="2"/>
  <c r="I16" i="2"/>
  <c r="H16" i="2"/>
  <c r="F16" i="2"/>
  <c r="E16" i="2"/>
  <c r="D16" i="2"/>
  <c r="G50" i="1"/>
  <c r="F50" i="1"/>
  <c r="D50" i="1"/>
  <c r="C50" i="1"/>
  <c r="J49" i="1"/>
  <c r="I49" i="1"/>
  <c r="H49" i="1"/>
  <c r="E49" i="1"/>
  <c r="K49" i="1" s="1"/>
  <c r="I48" i="1"/>
  <c r="H48" i="1"/>
  <c r="E48" i="1"/>
  <c r="K48" i="1" s="1"/>
  <c r="K47" i="1"/>
  <c r="J47" i="1"/>
  <c r="I47" i="1"/>
  <c r="H47" i="1"/>
  <c r="E47" i="1"/>
  <c r="J46" i="1"/>
  <c r="I46" i="1"/>
  <c r="H46" i="1"/>
  <c r="K46" i="1" s="1"/>
  <c r="E46" i="1"/>
  <c r="J45" i="1"/>
  <c r="I45" i="1"/>
  <c r="H45" i="1"/>
  <c r="E45" i="1"/>
  <c r="K45" i="1" s="1"/>
  <c r="K44" i="1"/>
  <c r="J44" i="1"/>
  <c r="I44" i="1"/>
  <c r="H44" i="1"/>
  <c r="E44" i="1"/>
  <c r="J43" i="1"/>
  <c r="I43" i="1"/>
  <c r="H43" i="1"/>
  <c r="E43" i="1"/>
  <c r="K43" i="1" s="1"/>
  <c r="J42" i="1"/>
  <c r="I42" i="1"/>
  <c r="H42" i="1"/>
  <c r="E42" i="1"/>
  <c r="K42" i="1" s="1"/>
  <c r="I41" i="1"/>
  <c r="H41" i="1"/>
  <c r="K41" i="1" s="1"/>
  <c r="E41" i="1"/>
  <c r="J40" i="1"/>
  <c r="I40" i="1"/>
  <c r="H40" i="1"/>
  <c r="E40" i="1"/>
  <c r="K40" i="1" s="1"/>
  <c r="K39" i="1"/>
  <c r="J39" i="1"/>
  <c r="I39" i="1"/>
  <c r="H39" i="1"/>
  <c r="H50" i="1" s="1"/>
  <c r="E39" i="1"/>
  <c r="E50" i="1" s="1"/>
  <c r="G33" i="1"/>
  <c r="F33" i="1"/>
  <c r="E33" i="1"/>
  <c r="D33" i="1"/>
  <c r="C33" i="1"/>
  <c r="G32" i="1"/>
  <c r="F32" i="1"/>
  <c r="E32" i="1"/>
  <c r="D32" i="1"/>
  <c r="C32" i="1"/>
  <c r="F31" i="1"/>
  <c r="D31" i="1"/>
  <c r="C31" i="1"/>
  <c r="G30" i="1"/>
  <c r="F30" i="1"/>
  <c r="E30" i="1"/>
  <c r="D30" i="1"/>
  <c r="C30" i="1"/>
  <c r="G29" i="1"/>
  <c r="F29" i="1"/>
  <c r="E29" i="1"/>
  <c r="D29" i="1"/>
  <c r="C29" i="1"/>
  <c r="G28" i="1"/>
  <c r="F28" i="1"/>
  <c r="E28" i="1"/>
  <c r="D28" i="1"/>
  <c r="C28" i="1"/>
  <c r="G27" i="1"/>
  <c r="F27" i="1"/>
  <c r="E27" i="1"/>
  <c r="D27" i="1"/>
  <c r="C27" i="1"/>
  <c r="G26" i="1"/>
  <c r="F26" i="1"/>
  <c r="E26" i="1"/>
  <c r="D26" i="1"/>
  <c r="C26" i="1"/>
  <c r="G25" i="1"/>
  <c r="F25" i="1"/>
  <c r="E25" i="1"/>
  <c r="D25" i="1"/>
  <c r="F24" i="1"/>
  <c r="E24" i="1"/>
  <c r="D24" i="1"/>
  <c r="C24" i="1"/>
  <c r="G23" i="1"/>
  <c r="F23" i="1"/>
  <c r="E23" i="1"/>
  <c r="D23" i="1"/>
  <c r="C23" i="1"/>
  <c r="G22" i="1"/>
  <c r="F22" i="1"/>
  <c r="E22" i="1"/>
  <c r="D22" i="1"/>
  <c r="C22" i="1"/>
  <c r="O15" i="1"/>
  <c r="N15" i="1"/>
  <c r="K15" i="1"/>
  <c r="J15" i="1"/>
  <c r="I15" i="1"/>
  <c r="H15" i="1"/>
  <c r="G15" i="1"/>
  <c r="F15" i="1"/>
  <c r="M14" i="1"/>
  <c r="Q14" i="1" s="1"/>
  <c r="L14" i="1"/>
  <c r="P14" i="1" s="1"/>
  <c r="Q13" i="1"/>
  <c r="M13" i="1"/>
  <c r="L13" i="1"/>
  <c r="P13" i="1" s="1"/>
  <c r="M12" i="1"/>
  <c r="Q12" i="1" s="1"/>
  <c r="L12" i="1"/>
  <c r="P12" i="1" s="1"/>
  <c r="Q11" i="1"/>
  <c r="M11" i="1"/>
  <c r="L11" i="1"/>
  <c r="P11" i="1" s="1"/>
  <c r="M10" i="1"/>
  <c r="Q10" i="1" s="1"/>
  <c r="L10" i="1"/>
  <c r="P10" i="1" s="1"/>
  <c r="Q9" i="1"/>
  <c r="M9" i="1"/>
  <c r="L9" i="1"/>
  <c r="P9" i="1" s="1"/>
  <c r="M8" i="1"/>
  <c r="Q8" i="1" s="1"/>
  <c r="L8" i="1"/>
  <c r="P8" i="1" s="1"/>
  <c r="Q7" i="1"/>
  <c r="M7" i="1"/>
  <c r="L7" i="1"/>
  <c r="P7" i="1" s="1"/>
  <c r="M6" i="1"/>
  <c r="Q6" i="1" s="1"/>
  <c r="L6" i="1"/>
  <c r="P6" i="1" s="1"/>
  <c r="Q5" i="1"/>
  <c r="M5" i="1"/>
  <c r="L5" i="1"/>
  <c r="P5" i="1" s="1"/>
  <c r="M4" i="1"/>
  <c r="M15" i="1" s="1"/>
  <c r="L4" i="1"/>
  <c r="P4" i="1" s="1"/>
  <c r="P4" i="3" l="1"/>
  <c r="P15" i="3" s="1"/>
  <c r="P15" i="1"/>
  <c r="L15" i="1"/>
  <c r="Q4" i="1"/>
  <c r="Q15" i="1" s="1"/>
</calcChain>
</file>

<file path=xl/sharedStrings.xml><?xml version="1.0" encoding="utf-8"?>
<sst xmlns="http://schemas.openxmlformats.org/spreadsheetml/2006/main" count="244" uniqueCount="92">
  <si>
    <t>2022/23 TOTAL INSURED VALUES</t>
  </si>
  <si>
    <t>All in US $</t>
  </si>
  <si>
    <t>Name</t>
  </si>
  <si>
    <t>Address</t>
  </si>
  <si>
    <t>City</t>
  </si>
  <si>
    <t>State</t>
  </si>
  <si>
    <t>Zip</t>
  </si>
  <si>
    <t>Building
2022/23</t>
  </si>
  <si>
    <t>Building
2021/22</t>
  </si>
  <si>
    <t>Equipment
2022/23</t>
  </si>
  <si>
    <t>Equipment
2021/22</t>
  </si>
  <si>
    <t>Inventory
2022/23</t>
  </si>
  <si>
    <t>Inventory
2021/22</t>
  </si>
  <si>
    <t>Total PD Values
2022/23</t>
  </si>
  <si>
    <t>Total PD Values
2021/22</t>
  </si>
  <si>
    <t>Business Interruption
2022/23</t>
  </si>
  <si>
    <t>Business Interruption
2021/22</t>
  </si>
  <si>
    <t>TOTAL VALUES
2022/23</t>
  </si>
  <si>
    <t>TOTAL VALUES
2021/22</t>
  </si>
  <si>
    <t>Georgetown</t>
  </si>
  <si>
    <t>SC</t>
  </si>
  <si>
    <t>Peoria</t>
  </si>
  <si>
    <t>IL</t>
  </si>
  <si>
    <t>Sherman</t>
  </si>
  <si>
    <t>TX</t>
  </si>
  <si>
    <t>Griffin</t>
  </si>
  <si>
    <t>GA</t>
  </si>
  <si>
    <t>Chicago Heights</t>
  </si>
  <si>
    <t>Upper Sandusky</t>
  </si>
  <si>
    <t>OH</t>
  </si>
  <si>
    <t>Warren</t>
  </si>
  <si>
    <t>Las Cruces</t>
  </si>
  <si>
    <t>NM</t>
  </si>
  <si>
    <t>Johnstown</t>
  </si>
  <si>
    <t>PA</t>
  </si>
  <si>
    <t>LaPlace</t>
  </si>
  <si>
    <t>LA</t>
  </si>
  <si>
    <t>Solon</t>
  </si>
  <si>
    <t>TOTALS:</t>
  </si>
  <si>
    <t>2022/23 % inc/(dec) from 2021/22</t>
  </si>
  <si>
    <t xml:space="preserve"> </t>
  </si>
  <si>
    <t>GFG  - Asset Schedule 2022-23</t>
  </si>
  <si>
    <t>2022-23 Total Values</t>
  </si>
  <si>
    <t>2021-22 Total Values</t>
  </si>
  <si>
    <t>2022-23 Total Values %</t>
  </si>
  <si>
    <t>PD Sub-Total (USD)</t>
  </si>
  <si>
    <t>Business Interruption (USD)</t>
  </si>
  <si>
    <t>Grand Total (USD)</t>
  </si>
  <si>
    <t>PD Sub-Total (%)</t>
  </si>
  <si>
    <t>Business Interruption (%)</t>
  </si>
  <si>
    <t>Grand Total (%)</t>
  </si>
  <si>
    <t>Statue Wire</t>
  </si>
  <si>
    <t>Unknown road 321</t>
  </si>
  <si>
    <t>Insured Value 3</t>
  </si>
  <si>
    <t>New Products</t>
  </si>
  <si>
    <t>Engineered Equipment</t>
  </si>
  <si>
    <t>Johnstown storage</t>
  </si>
  <si>
    <t>LaPlace Storage</t>
  </si>
  <si>
    <t>Solon Storage</t>
  </si>
  <si>
    <t>South-West Street 3</t>
  </si>
  <si>
    <t>827 Cont Road</t>
  </si>
  <si>
    <t>11th Avenue of Chicago</t>
  </si>
  <si>
    <t>32 East Street</t>
  </si>
  <si>
    <t>8th Avenue North</t>
  </si>
  <si>
    <t>832 Avenue Drive</t>
  </si>
  <si>
    <t>Lauren rod 99</t>
  </si>
  <si>
    <t>921-2233 Highway</t>
  </si>
  <si>
    <t>932 Walleting Name</t>
  </si>
  <si>
    <t>Building Values 2020-21</t>
  </si>
  <si>
    <t>Building Values 2021-22</t>
  </si>
  <si>
    <t>Building Values 2022-23</t>
  </si>
  <si>
    <t>BI Values 2020-21</t>
  </si>
  <si>
    <t>BI Values 2021-22</t>
  </si>
  <si>
    <t>BI Values 2022-23</t>
  </si>
  <si>
    <t>Equipment Values 2020-21</t>
  </si>
  <si>
    <t>Equipment Values 2021-22</t>
  </si>
  <si>
    <t>Equipment Values 2022-23</t>
  </si>
  <si>
    <t>Inventory Values 2020-21</t>
  </si>
  <si>
    <t>Inventory Values 2021-22</t>
  </si>
  <si>
    <t>Inventory Values 2022-23</t>
  </si>
  <si>
    <t>Chicago</t>
  </si>
  <si>
    <t>Catoosa</t>
  </si>
  <si>
    <t>OK</t>
  </si>
  <si>
    <t>Harriman</t>
  </si>
  <si>
    <t>TN</t>
  </si>
  <si>
    <t>TOTAL BUILDING VALUES:</t>
  </si>
  <si>
    <t>Insured Value and Co</t>
  </si>
  <si>
    <t>Key new products</t>
  </si>
  <si>
    <t>Engineered Equipment Products</t>
  </si>
  <si>
    <t>2021/22 TOTAL INSURED VALUES</t>
  </si>
  <si>
    <t>Sq. Ft.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</si>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</sst>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&quot;$&quot;* #,##0.00_-;\-&quot;$&quot;* #,##0.00_-;_-&quot;$&quot;* &quot;-&quot;??_-;_-@_-"/>
    <numFmt numFmtId="167" formatCode="_-&quot;$&quot;* #,##0_-;\-&quot;$&quot;* #,##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206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i/>
      <sz val="9"/>
      <name val="Calibri"/>
      <family val="2"/>
    </font>
    <font>
      <i/>
      <sz val="9"/>
      <color rgb="FF7F7F7F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color rgb="FF7F7F7F"/>
      <name val="Calibri"/>
      <family val="2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rgb="FFFFFFFF"/>
      <name val="Calibri"/>
      <family val="2"/>
    </font>
    <font>
      <i/>
      <sz val="9"/>
      <color rgb="FF000000"/>
      <name val="Calibri"/>
      <family val="2"/>
    </font>
    <font>
      <i/>
      <sz val="9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5697D2"/>
        <bgColor indexed="64"/>
      </patternFill>
    </fill>
    <fill>
      <patternFill patternType="solid">
        <fgColor rgb="FF98C0E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EEB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F2F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rgb="FF2E74B5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166" fontId="16" fillId="0" borderId="0" applyFont="0" applyFill="0" applyBorder="0" applyAlignment="0" applyProtection="0"/>
  </cellStyleXfs>
  <cellXfs count="88">
    <xf numFmtId="0" fontId="0" fillId="0" borderId="0" xfId="0"/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165" fontId="9" fillId="2" borderId="0" xfId="1" applyNumberFormat="1" applyFont="1" applyFill="1" applyBorder="1" applyAlignment="1">
      <alignment horizontal="right" vertical="center" wrapText="1"/>
    </xf>
    <xf numFmtId="165" fontId="9" fillId="6" borderId="0" xfId="1" applyNumberFormat="1" applyFont="1" applyFill="1" applyBorder="1" applyAlignment="1">
      <alignment horizontal="right" vertical="center" wrapText="1"/>
    </xf>
    <xf numFmtId="165" fontId="10" fillId="2" borderId="0" xfId="1" applyNumberFormat="1" applyFont="1" applyFill="1" applyBorder="1" applyAlignment="1">
      <alignment horizontal="right" vertical="center" wrapText="1"/>
    </xf>
    <xf numFmtId="165" fontId="11" fillId="2" borderId="0" xfId="1" applyNumberFormat="1" applyFont="1" applyFill="1" applyBorder="1" applyAlignment="1">
      <alignment horizontal="right" vertical="center" wrapText="1"/>
    </xf>
    <xf numFmtId="165" fontId="7" fillId="7" borderId="0" xfId="1" applyNumberFormat="1" applyFont="1" applyFill="1" applyBorder="1" applyAlignment="1">
      <alignment horizontal="right" vertical="center" wrapText="1"/>
    </xf>
    <xf numFmtId="0" fontId="7" fillId="6" borderId="0" xfId="0" applyFont="1" applyFill="1" applyAlignment="1">
      <alignment vertical="center" wrapText="1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165" fontId="12" fillId="6" borderId="0" xfId="1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5" fontId="9" fillId="0" borderId="0" xfId="1" applyNumberFormat="1" applyFont="1" applyBorder="1" applyAlignment="1">
      <alignment horizontal="right" vertical="center" wrapText="1"/>
    </xf>
    <xf numFmtId="165" fontId="13" fillId="6" borderId="0" xfId="1" applyNumberFormat="1" applyFont="1" applyFill="1" applyBorder="1" applyAlignment="1">
      <alignment horizontal="right" vertical="center" wrapText="1"/>
    </xf>
    <xf numFmtId="165" fontId="10" fillId="0" borderId="0" xfId="1" applyNumberFormat="1" applyFont="1" applyBorder="1" applyAlignment="1">
      <alignment horizontal="right" vertical="center" wrapText="1"/>
    </xf>
    <xf numFmtId="165" fontId="11" fillId="0" borderId="0" xfId="1" applyNumberFormat="1" applyFont="1" applyBorder="1" applyAlignment="1">
      <alignment horizontal="right" vertical="center" wrapText="1"/>
    </xf>
    <xf numFmtId="165" fontId="11" fillId="6" borderId="0" xfId="1" applyNumberFormat="1" applyFont="1" applyFill="1" applyBorder="1" applyAlignment="1">
      <alignment horizontal="right" vertical="center" wrapText="1"/>
    </xf>
    <xf numFmtId="165" fontId="12" fillId="0" borderId="0" xfId="1" applyNumberFormat="1" applyFont="1" applyBorder="1" applyAlignment="1">
      <alignment horizontal="right" vertical="center" wrapText="1"/>
    </xf>
    <xf numFmtId="165" fontId="13" fillId="0" borderId="0" xfId="1" applyNumberFormat="1" applyFont="1" applyBorder="1" applyAlignment="1">
      <alignment horizontal="right" vertical="center" wrapText="1"/>
    </xf>
    <xf numFmtId="165" fontId="14" fillId="6" borderId="0" xfId="1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 wrapText="1"/>
    </xf>
    <xf numFmtId="0" fontId="15" fillId="0" borderId="0" xfId="0" applyFont="1"/>
    <xf numFmtId="165" fontId="0" fillId="0" borderId="0" xfId="0" applyNumberFormat="1"/>
    <xf numFmtId="0" fontId="15" fillId="0" borderId="0" xfId="0" applyFont="1" applyAlignment="1">
      <alignment horizontal="left"/>
    </xf>
    <xf numFmtId="0" fontId="5" fillId="8" borderId="0" xfId="0" applyFont="1" applyFill="1" applyAlignment="1">
      <alignment horizontal="center" vertical="center" wrapText="1"/>
    </xf>
    <xf numFmtId="9" fontId="0" fillId="0" borderId="0" xfId="2" applyFont="1" applyBorder="1"/>
    <xf numFmtId="0" fontId="7" fillId="9" borderId="0" xfId="0" applyFont="1" applyFill="1" applyAlignment="1">
      <alignment vertical="center" wrapText="1"/>
    </xf>
    <xf numFmtId="9" fontId="0" fillId="9" borderId="0" xfId="2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3" fontId="17" fillId="10" borderId="1" xfId="3" applyNumberFormat="1" applyFont="1" applyFill="1" applyBorder="1" applyAlignment="1" applyProtection="1">
      <alignment horizontal="center" vertical="center" wrapText="1"/>
      <protection locked="0"/>
    </xf>
    <xf numFmtId="167" fontId="17" fillId="10" borderId="1" xfId="4" applyNumberFormat="1" applyFont="1" applyFill="1" applyBorder="1" applyAlignment="1" applyProtection="1">
      <alignment horizontal="center" vertical="center" wrapText="1"/>
      <protection locked="0"/>
    </xf>
    <xf numFmtId="3" fontId="17" fillId="11" borderId="1" xfId="3" applyNumberFormat="1" applyFont="1" applyFill="1" applyBorder="1" applyAlignment="1" applyProtection="1">
      <alignment horizontal="center" vertical="center" wrapText="1"/>
      <protection locked="0"/>
    </xf>
    <xf numFmtId="167" fontId="17" fillId="11" borderId="1" xfId="4" applyNumberFormat="1" applyFont="1" applyFill="1" applyBorder="1" applyAlignment="1" applyProtection="1">
      <alignment horizontal="center" vertical="center" wrapText="1"/>
      <protection locked="0"/>
    </xf>
    <xf numFmtId="43" fontId="0" fillId="0" borderId="0" xfId="1" applyFont="1" applyBorder="1"/>
    <xf numFmtId="164" fontId="0" fillId="0" borderId="0" xfId="0" applyNumberFormat="1"/>
    <xf numFmtId="164" fontId="0" fillId="9" borderId="0" xfId="0" applyNumberFormat="1" applyFill="1"/>
    <xf numFmtId="0" fontId="18" fillId="12" borderId="2" xfId="0" applyFont="1" applyFill="1" applyBorder="1" applyAlignment="1">
      <alignment vertical="center"/>
    </xf>
    <xf numFmtId="0" fontId="7" fillId="13" borderId="3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11" borderId="5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165" fontId="9" fillId="15" borderId="5" xfId="1" applyNumberFormat="1" applyFont="1" applyFill="1" applyBorder="1" applyAlignment="1">
      <alignment horizontal="right" vertical="center"/>
    </xf>
    <xf numFmtId="165" fontId="10" fillId="15" borderId="5" xfId="1" applyNumberFormat="1" applyFont="1" applyFill="1" applyBorder="1" applyAlignment="1">
      <alignment horizontal="right" vertical="center"/>
    </xf>
    <xf numFmtId="165" fontId="0" fillId="0" borderId="0" xfId="1" applyNumberFormat="1" applyFont="1" applyFill="1" applyBorder="1" applyAlignment="1"/>
    <xf numFmtId="165" fontId="11" fillId="15" borderId="5" xfId="1" applyNumberFormat="1" applyFont="1" applyFill="1" applyBorder="1" applyAlignment="1">
      <alignment horizontal="right" vertical="center"/>
    </xf>
    <xf numFmtId="165" fontId="0" fillId="0" borderId="0" xfId="1" applyNumberFormat="1" applyFont="1" applyAlignment="1"/>
    <xf numFmtId="0" fontId="9" fillId="6" borderId="4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6" borderId="6" xfId="0" applyFont="1" applyFill="1" applyBorder="1" applyAlignment="1">
      <alignment vertical="center"/>
    </xf>
    <xf numFmtId="165" fontId="12" fillId="15" borderId="5" xfId="1" applyNumberFormat="1" applyFont="1" applyFill="1" applyBorder="1" applyAlignment="1">
      <alignment horizontal="right" vertical="center"/>
    </xf>
    <xf numFmtId="0" fontId="19" fillId="0" borderId="5" xfId="0" applyFont="1" applyBorder="1" applyAlignment="1">
      <alignment vertical="center"/>
    </xf>
    <xf numFmtId="0" fontId="19" fillId="6" borderId="6" xfId="0" applyFont="1" applyFill="1" applyBorder="1" applyAlignment="1">
      <alignment vertical="center"/>
    </xf>
    <xf numFmtId="165" fontId="19" fillId="15" borderId="5" xfId="1" applyNumberFormat="1" applyFont="1" applyFill="1" applyBorder="1" applyAlignment="1">
      <alignment horizontal="right" vertical="center"/>
    </xf>
    <xf numFmtId="0" fontId="13" fillId="16" borderId="4" xfId="0" applyFont="1" applyFill="1" applyBorder="1" applyAlignment="1">
      <alignment vertical="center"/>
    </xf>
    <xf numFmtId="0" fontId="13" fillId="16" borderId="5" xfId="0" applyFont="1" applyFill="1" applyBorder="1" applyAlignment="1">
      <alignment vertical="center"/>
    </xf>
    <xf numFmtId="0" fontId="13" fillId="16" borderId="6" xfId="0" applyFont="1" applyFill="1" applyBorder="1" applyAlignment="1">
      <alignment vertical="center"/>
    </xf>
    <xf numFmtId="165" fontId="13" fillId="15" borderId="5" xfId="1" applyNumberFormat="1" applyFont="1" applyFill="1" applyBorder="1" applyAlignment="1">
      <alignment horizontal="right" vertical="center"/>
    </xf>
    <xf numFmtId="165" fontId="20" fillId="15" borderId="5" xfId="1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/>
    <xf numFmtId="165" fontId="2" fillId="0" borderId="0" xfId="1" applyNumberFormat="1" applyFont="1" applyAlignment="1"/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9" fillId="16" borderId="4" xfId="0" applyFont="1" applyFill="1" applyBorder="1" applyAlignment="1">
      <alignment vertical="center"/>
    </xf>
    <xf numFmtId="0" fontId="9" fillId="16" borderId="6" xfId="0" applyFont="1" applyFill="1" applyBorder="1" applyAlignment="1">
      <alignment vertical="center"/>
    </xf>
    <xf numFmtId="165" fontId="7" fillId="13" borderId="5" xfId="1" applyNumberFormat="1" applyFont="1" applyFill="1" applyBorder="1" applyAlignment="1">
      <alignment vertical="center"/>
    </xf>
    <xf numFmtId="165" fontId="7" fillId="17" borderId="5" xfId="1" applyNumberFormat="1" applyFont="1" applyFill="1" applyBorder="1" applyAlignment="1">
      <alignment vertical="center"/>
    </xf>
    <xf numFmtId="165" fontId="7" fillId="0" borderId="0" xfId="1" applyNumberFormat="1" applyFont="1" applyFill="1" applyBorder="1" applyAlignment="1">
      <alignment vertical="center"/>
    </xf>
    <xf numFmtId="0" fontId="5" fillId="18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3" fontId="9" fillId="19" borderId="1" xfId="0" applyNumberFormat="1" applyFont="1" applyFill="1" applyBorder="1" applyAlignment="1">
      <alignment horizontal="center" vertical="center" wrapText="1"/>
    </xf>
    <xf numFmtId="165" fontId="9" fillId="0" borderId="1" xfId="1" applyNumberFormat="1" applyFont="1" applyFill="1" applyBorder="1" applyAlignment="1">
      <alignment horizontal="right" vertical="center" wrapText="1"/>
    </xf>
    <xf numFmtId="165" fontId="11" fillId="0" borderId="1" xfId="1" applyNumberFormat="1" applyFont="1" applyFill="1" applyBorder="1" applyAlignment="1">
      <alignment horizontal="right" vertical="center" wrapText="1"/>
    </xf>
    <xf numFmtId="165" fontId="12" fillId="0" borderId="1" xfId="1" applyNumberFormat="1" applyFont="1" applyFill="1" applyBorder="1" applyAlignment="1">
      <alignment horizontal="right" vertical="center" wrapText="1"/>
    </xf>
    <xf numFmtId="165" fontId="7" fillId="7" borderId="1" xfId="1" applyNumberFormat="1" applyFont="1" applyFill="1" applyBorder="1" applyAlignment="1">
      <alignment horizontal="right" vertical="center" wrapText="1"/>
    </xf>
    <xf numFmtId="165" fontId="13" fillId="0" borderId="1" xfId="1" applyNumberFormat="1" applyFont="1" applyFill="1" applyBorder="1" applyAlignment="1">
      <alignment horizontal="right" vertical="center" wrapText="1"/>
    </xf>
    <xf numFmtId="165" fontId="10" fillId="0" borderId="1" xfId="1" applyNumberFormat="1" applyFont="1" applyFill="1" applyBorder="1" applyAlignment="1">
      <alignment horizontal="right" vertical="center" wrapText="1"/>
    </xf>
    <xf numFmtId="0" fontId="11" fillId="19" borderId="1" xfId="0" applyFont="1" applyFill="1" applyBorder="1" applyAlignment="1">
      <alignment horizontal="center" vertical="center" wrapText="1"/>
    </xf>
    <xf numFmtId="165" fontId="14" fillId="0" borderId="1" xfId="1" applyNumberFormat="1" applyFont="1" applyFill="1" applyBorder="1" applyAlignment="1">
      <alignment horizontal="right" vertical="center" wrapText="1"/>
    </xf>
  </cellXfs>
  <cellStyles count="5">
    <cellStyle name="Comma" xfId="1" builtinId="3"/>
    <cellStyle name="Currency_Split by Country 2" xfId="4" xr:uid="{C84E0E91-1534-4D38-9525-855CBB28E696}"/>
    <cellStyle name="Normal" xfId="0" builtinId="0"/>
    <cellStyle name="Normal 2 2" xfId="3" xr:uid="{C39BB17E-D555-441B-883F-64D298EA1B6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D71A-DEE9-420E-A6CF-5E391481C77E}">
  <dimension ref="A1:Q50"/>
  <sheetViews>
    <sheetView tabSelected="1" workbookViewId="0">
      <pane xSplit="1" topLeftCell="B1" activePane="topRight" state="frozen"/>
      <selection pane="topRight" activeCell="A16" sqref="A16"/>
    </sheetView>
  </sheetViews>
  <sheetFormatPr defaultColWidth="8.77734375" defaultRowHeight="14.4" x14ac:dyDescent="0.3"/>
  <cols>
    <col min="1" max="1" width="27.77734375" customWidth="1"/>
    <col min="2" max="2" width="27" bestFit="1" customWidth="1"/>
    <col min="3" max="3" width="16.109375" bestFit="1" customWidth="1"/>
    <col min="4" max="4" width="15.21875" customWidth="1"/>
    <col min="5" max="5" width="16.77734375" bestFit="1" customWidth="1"/>
    <col min="6" max="6" width="16.109375" bestFit="1" customWidth="1"/>
    <col min="7" max="7" width="15.21875" customWidth="1"/>
    <col min="8" max="8" width="16.109375" bestFit="1" customWidth="1"/>
    <col min="9" max="10" width="15.21875" customWidth="1"/>
    <col min="11" max="11" width="14" customWidth="1"/>
    <col min="12" max="12" width="14.44140625" customWidth="1"/>
    <col min="13" max="14" width="15.21875" customWidth="1"/>
    <col min="15" max="15" width="11.77734375" customWidth="1"/>
    <col min="16" max="16" width="15" customWidth="1"/>
    <col min="17" max="17" width="15.6640625" customWidth="1"/>
  </cols>
  <sheetData>
    <row r="1" spans="1:17" ht="15" customHeight="1" x14ac:dyDescent="0.3"/>
    <row r="2" spans="1:17" ht="31.5" customHeight="1" x14ac:dyDescent="0.3">
      <c r="A2" s="1" t="s">
        <v>0</v>
      </c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41.4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4" t="s">
        <v>17</v>
      </c>
      <c r="Q3" s="4" t="s">
        <v>18</v>
      </c>
    </row>
    <row r="4" spans="1:17" ht="15" customHeight="1" x14ac:dyDescent="0.3">
      <c r="A4" s="5" t="s">
        <v>51</v>
      </c>
      <c r="B4" s="6" t="s">
        <v>52</v>
      </c>
      <c r="C4" s="5" t="s">
        <v>19</v>
      </c>
      <c r="D4" s="6" t="s">
        <v>20</v>
      </c>
      <c r="E4" s="7">
        <v>29440</v>
      </c>
      <c r="F4" s="8">
        <v>45303000</v>
      </c>
      <c r="G4" s="8">
        <v>45303000</v>
      </c>
      <c r="H4" s="8">
        <v>254258000</v>
      </c>
      <c r="I4" s="8">
        <v>254258000</v>
      </c>
      <c r="J4" s="8">
        <v>3018000</v>
      </c>
      <c r="K4" s="8">
        <v>3175000</v>
      </c>
      <c r="L4" s="9">
        <f t="shared" ref="L4:L14" si="0">SUM(F4+H4+J4)</f>
        <v>302579000</v>
      </c>
      <c r="M4" s="8">
        <f t="shared" ref="M4:M14" si="1">SUM(G4+I4+K4)</f>
        <v>302736000</v>
      </c>
      <c r="N4" s="10">
        <v>11322000</v>
      </c>
      <c r="O4" s="11">
        <v>0</v>
      </c>
      <c r="P4" s="12">
        <f t="shared" ref="P4:P14" si="2">L4+N4</f>
        <v>313901000</v>
      </c>
      <c r="Q4" s="12">
        <f t="shared" ref="Q4:Q14" si="3">+O4+M4</f>
        <v>302736000</v>
      </c>
    </row>
    <row r="5" spans="1:17" ht="15" customHeight="1" x14ac:dyDescent="0.3">
      <c r="A5" s="13" t="s">
        <v>53</v>
      </c>
      <c r="B5" s="6" t="s">
        <v>59</v>
      </c>
      <c r="C5" s="13" t="s">
        <v>21</v>
      </c>
      <c r="D5" s="14" t="s">
        <v>22</v>
      </c>
      <c r="E5" s="15">
        <v>61641</v>
      </c>
      <c r="F5" s="9">
        <v>378339000</v>
      </c>
      <c r="G5" s="9">
        <v>378339000</v>
      </c>
      <c r="H5" s="9">
        <v>547866000</v>
      </c>
      <c r="I5" s="9">
        <v>547866000</v>
      </c>
      <c r="J5" s="9">
        <v>122898000</v>
      </c>
      <c r="K5" s="9">
        <v>72040000</v>
      </c>
      <c r="L5" s="9">
        <f t="shared" si="0"/>
        <v>1049103000</v>
      </c>
      <c r="M5" s="8">
        <f t="shared" si="1"/>
        <v>998245000</v>
      </c>
      <c r="N5" s="16">
        <v>125277500</v>
      </c>
      <c r="O5" s="9">
        <v>76518000</v>
      </c>
      <c r="P5" s="12">
        <f t="shared" si="2"/>
        <v>1174380500</v>
      </c>
      <c r="Q5" s="12">
        <f t="shared" si="3"/>
        <v>1074763000</v>
      </c>
    </row>
    <row r="6" spans="1:17" ht="15" customHeight="1" x14ac:dyDescent="0.3">
      <c r="A6" s="13" t="s">
        <v>53</v>
      </c>
      <c r="B6" s="6" t="s">
        <v>60</v>
      </c>
      <c r="C6" s="17" t="s">
        <v>23</v>
      </c>
      <c r="D6" s="6" t="s">
        <v>24</v>
      </c>
      <c r="E6" s="7">
        <v>75090</v>
      </c>
      <c r="F6" s="18">
        <v>3593386</v>
      </c>
      <c r="G6" s="18">
        <v>3593386</v>
      </c>
      <c r="H6" s="18">
        <v>700000</v>
      </c>
      <c r="I6" s="18">
        <v>700000</v>
      </c>
      <c r="J6" s="18">
        <v>727000</v>
      </c>
      <c r="K6" s="18">
        <v>727000</v>
      </c>
      <c r="L6" s="19">
        <f t="shared" si="0"/>
        <v>5020386</v>
      </c>
      <c r="M6" s="8">
        <f t="shared" si="1"/>
        <v>5020386</v>
      </c>
      <c r="N6" s="20">
        <v>0</v>
      </c>
      <c r="O6" s="21">
        <v>0</v>
      </c>
      <c r="P6" s="12">
        <f t="shared" si="2"/>
        <v>5020386</v>
      </c>
      <c r="Q6" s="12">
        <f t="shared" si="3"/>
        <v>5020386</v>
      </c>
    </row>
    <row r="7" spans="1:17" ht="15" customHeight="1" x14ac:dyDescent="0.3">
      <c r="A7" s="13" t="s">
        <v>53</v>
      </c>
      <c r="B7" s="6"/>
      <c r="C7" s="13" t="s">
        <v>25</v>
      </c>
      <c r="D7" s="14" t="s">
        <v>26</v>
      </c>
      <c r="E7" s="15"/>
      <c r="F7" s="22">
        <v>0</v>
      </c>
      <c r="G7" s="22">
        <v>0</v>
      </c>
      <c r="H7" s="9">
        <v>25000</v>
      </c>
      <c r="I7" s="9">
        <v>25000</v>
      </c>
      <c r="J7" s="9">
        <v>0</v>
      </c>
      <c r="K7" s="9">
        <v>903000</v>
      </c>
      <c r="L7" s="19">
        <f t="shared" si="0"/>
        <v>25000</v>
      </c>
      <c r="M7" s="8">
        <f t="shared" si="1"/>
        <v>928000</v>
      </c>
      <c r="N7" s="16">
        <v>0</v>
      </c>
      <c r="O7" s="9">
        <v>1045000</v>
      </c>
      <c r="P7" s="12">
        <f t="shared" si="2"/>
        <v>25000</v>
      </c>
      <c r="Q7" s="12">
        <f t="shared" si="3"/>
        <v>1973000</v>
      </c>
    </row>
    <row r="8" spans="1:17" ht="15" customHeight="1" x14ac:dyDescent="0.3">
      <c r="A8" s="17" t="s">
        <v>54</v>
      </c>
      <c r="B8" s="6" t="s">
        <v>61</v>
      </c>
      <c r="C8" s="17" t="s">
        <v>27</v>
      </c>
      <c r="D8" s="6" t="s">
        <v>22</v>
      </c>
      <c r="E8" s="7">
        <v>60411</v>
      </c>
      <c r="F8" s="18">
        <v>26240000</v>
      </c>
      <c r="G8" s="18">
        <v>26240000</v>
      </c>
      <c r="H8" s="18">
        <v>26225000</v>
      </c>
      <c r="I8" s="18">
        <v>26225000</v>
      </c>
      <c r="J8" s="18">
        <v>5823000</v>
      </c>
      <c r="K8" s="18">
        <v>3070000</v>
      </c>
      <c r="L8" s="19">
        <f t="shared" si="0"/>
        <v>58288000</v>
      </c>
      <c r="M8" s="8">
        <f t="shared" si="1"/>
        <v>55535000</v>
      </c>
      <c r="N8" s="23">
        <v>0</v>
      </c>
      <c r="O8" s="18">
        <v>1519697</v>
      </c>
      <c r="P8" s="12">
        <f t="shared" si="2"/>
        <v>58288000</v>
      </c>
      <c r="Q8" s="12">
        <f t="shared" si="3"/>
        <v>57054697</v>
      </c>
    </row>
    <row r="9" spans="1:17" ht="15" customHeight="1" x14ac:dyDescent="0.3">
      <c r="A9" s="13" t="s">
        <v>55</v>
      </c>
      <c r="B9" s="6" t="s">
        <v>62</v>
      </c>
      <c r="C9" s="13" t="s">
        <v>28</v>
      </c>
      <c r="D9" s="14" t="s">
        <v>29</v>
      </c>
      <c r="E9" s="15">
        <v>43351</v>
      </c>
      <c r="F9" s="9">
        <v>15419000</v>
      </c>
      <c r="G9" s="9">
        <v>15419000</v>
      </c>
      <c r="H9" s="9">
        <v>23940000</v>
      </c>
      <c r="I9" s="9">
        <v>23940000</v>
      </c>
      <c r="J9" s="9">
        <v>22861000</v>
      </c>
      <c r="K9" s="9">
        <v>14489000</v>
      </c>
      <c r="L9" s="9">
        <f t="shared" si="0"/>
        <v>62220000</v>
      </c>
      <c r="M9" s="8">
        <f t="shared" si="1"/>
        <v>53848000</v>
      </c>
      <c r="N9" s="19">
        <v>33718000</v>
      </c>
      <c r="O9" s="9">
        <v>9362462</v>
      </c>
      <c r="P9" s="12">
        <f t="shared" si="2"/>
        <v>95938000</v>
      </c>
      <c r="Q9" s="12">
        <f t="shared" si="3"/>
        <v>63210462</v>
      </c>
    </row>
    <row r="10" spans="1:17" ht="15" customHeight="1" x14ac:dyDescent="0.3">
      <c r="A10" s="13" t="s">
        <v>55</v>
      </c>
      <c r="B10" s="6" t="s">
        <v>63</v>
      </c>
      <c r="C10" s="17" t="s">
        <v>30</v>
      </c>
      <c r="D10" s="6" t="s">
        <v>29</v>
      </c>
      <c r="E10" s="7">
        <v>44485</v>
      </c>
      <c r="F10" s="18">
        <v>7454000</v>
      </c>
      <c r="G10" s="18">
        <v>7454000</v>
      </c>
      <c r="H10" s="18">
        <v>15245000</v>
      </c>
      <c r="I10" s="18">
        <v>15245000</v>
      </c>
      <c r="J10" s="18">
        <v>6388000</v>
      </c>
      <c r="K10" s="18">
        <v>4778000</v>
      </c>
      <c r="L10" s="9">
        <f t="shared" si="0"/>
        <v>29087000</v>
      </c>
      <c r="M10" s="8">
        <f t="shared" si="1"/>
        <v>27477000</v>
      </c>
      <c r="N10" s="24">
        <v>12892000</v>
      </c>
      <c r="O10" s="18">
        <v>6284000</v>
      </c>
      <c r="P10" s="12">
        <f t="shared" si="2"/>
        <v>41979000</v>
      </c>
      <c r="Q10" s="12">
        <f t="shared" si="3"/>
        <v>33761000</v>
      </c>
    </row>
    <row r="11" spans="1:17" ht="15" customHeight="1" x14ac:dyDescent="0.3">
      <c r="A11" s="13" t="s">
        <v>55</v>
      </c>
      <c r="B11" s="6" t="s">
        <v>64</v>
      </c>
      <c r="C11" s="13" t="s">
        <v>31</v>
      </c>
      <c r="D11" s="14" t="s">
        <v>32</v>
      </c>
      <c r="E11" s="15">
        <v>88007</v>
      </c>
      <c r="F11" s="9">
        <v>4968000</v>
      </c>
      <c r="G11" s="9">
        <v>4968000</v>
      </c>
      <c r="H11" s="9">
        <v>18730000</v>
      </c>
      <c r="I11" s="9">
        <v>18730000</v>
      </c>
      <c r="J11" s="9">
        <v>6151000</v>
      </c>
      <c r="K11" s="9">
        <v>2731000</v>
      </c>
      <c r="L11" s="9">
        <f t="shared" si="0"/>
        <v>29849000</v>
      </c>
      <c r="M11" s="8">
        <f t="shared" si="1"/>
        <v>26429000</v>
      </c>
      <c r="N11" s="19">
        <v>9603270</v>
      </c>
      <c r="O11" s="9">
        <v>1220578</v>
      </c>
      <c r="P11" s="12">
        <f t="shared" si="2"/>
        <v>39452270</v>
      </c>
      <c r="Q11" s="12">
        <f t="shared" si="3"/>
        <v>27649578</v>
      </c>
    </row>
    <row r="12" spans="1:17" ht="15" customHeight="1" x14ac:dyDescent="0.3">
      <c r="A12" s="17" t="s">
        <v>56</v>
      </c>
      <c r="B12" s="6" t="s">
        <v>65</v>
      </c>
      <c r="C12" s="17" t="s">
        <v>33</v>
      </c>
      <c r="D12" s="6" t="s">
        <v>34</v>
      </c>
      <c r="E12" s="7">
        <v>15906</v>
      </c>
      <c r="F12" s="18">
        <v>88300000</v>
      </c>
      <c r="G12" s="18">
        <v>85300000</v>
      </c>
      <c r="H12" s="18">
        <v>135295000</v>
      </c>
      <c r="I12" s="18">
        <v>136795000</v>
      </c>
      <c r="J12" s="18">
        <v>30400000</v>
      </c>
      <c r="K12" s="18">
        <v>25000000</v>
      </c>
      <c r="L12" s="9">
        <f t="shared" si="0"/>
        <v>253995000</v>
      </c>
      <c r="M12" s="8">
        <f t="shared" si="1"/>
        <v>247095000</v>
      </c>
      <c r="N12" s="24">
        <v>9067151</v>
      </c>
      <c r="O12" s="18">
        <v>13438412</v>
      </c>
      <c r="P12" s="12">
        <f t="shared" si="2"/>
        <v>263062151</v>
      </c>
      <c r="Q12" s="12">
        <f t="shared" si="3"/>
        <v>260533412</v>
      </c>
    </row>
    <row r="13" spans="1:17" ht="15" customHeight="1" x14ac:dyDescent="0.3">
      <c r="A13" s="13" t="s">
        <v>57</v>
      </c>
      <c r="B13" s="6" t="s">
        <v>66</v>
      </c>
      <c r="C13" s="13" t="s">
        <v>35</v>
      </c>
      <c r="D13" s="14" t="s">
        <v>36</v>
      </c>
      <c r="E13" s="15">
        <v>70068</v>
      </c>
      <c r="F13" s="9">
        <v>0</v>
      </c>
      <c r="G13" s="9">
        <v>64661426</v>
      </c>
      <c r="H13" s="9">
        <v>0</v>
      </c>
      <c r="I13" s="9">
        <v>170890912</v>
      </c>
      <c r="J13" s="25">
        <v>0</v>
      </c>
      <c r="K13" s="25">
        <v>0</v>
      </c>
      <c r="L13" s="9">
        <f t="shared" si="0"/>
        <v>0</v>
      </c>
      <c r="M13" s="8">
        <f t="shared" si="1"/>
        <v>235552338</v>
      </c>
      <c r="N13" s="19">
        <v>0</v>
      </c>
      <c r="O13" s="25">
        <v>0</v>
      </c>
      <c r="P13" s="12">
        <f t="shared" si="2"/>
        <v>0</v>
      </c>
      <c r="Q13" s="12">
        <f t="shared" si="3"/>
        <v>235552338</v>
      </c>
    </row>
    <row r="14" spans="1:17" ht="15" customHeight="1" x14ac:dyDescent="0.3">
      <c r="A14" s="13" t="s">
        <v>58</v>
      </c>
      <c r="B14" s="6" t="s">
        <v>67</v>
      </c>
      <c r="C14" s="13" t="s">
        <v>37</v>
      </c>
      <c r="D14" s="14" t="s">
        <v>29</v>
      </c>
      <c r="E14" s="15">
        <v>44139</v>
      </c>
      <c r="F14" s="9">
        <v>26403000</v>
      </c>
      <c r="G14" s="9">
        <v>25438000</v>
      </c>
      <c r="H14" s="9">
        <v>23047000</v>
      </c>
      <c r="I14" s="9">
        <v>23047000</v>
      </c>
      <c r="J14" s="9">
        <v>6800000</v>
      </c>
      <c r="K14" s="9">
        <v>8736612</v>
      </c>
      <c r="L14" s="9">
        <f t="shared" si="0"/>
        <v>56250000</v>
      </c>
      <c r="M14" s="8">
        <f t="shared" si="1"/>
        <v>57221612</v>
      </c>
      <c r="N14" s="19">
        <v>3738862</v>
      </c>
      <c r="O14" s="9">
        <v>4532052</v>
      </c>
      <c r="P14" s="12">
        <f t="shared" si="2"/>
        <v>59988862</v>
      </c>
      <c r="Q14" s="12">
        <f t="shared" si="3"/>
        <v>61753664</v>
      </c>
    </row>
    <row r="15" spans="1:17" ht="15" customHeight="1" x14ac:dyDescent="0.3">
      <c r="A15" s="17" t="s">
        <v>38</v>
      </c>
      <c r="C15" s="17"/>
      <c r="F15" s="12">
        <f t="shared" ref="F15:Q15" si="4">SUM(F4:F14)</f>
        <v>596019386</v>
      </c>
      <c r="G15" s="12">
        <f t="shared" si="4"/>
        <v>656715812</v>
      </c>
      <c r="H15" s="12">
        <f t="shared" si="4"/>
        <v>1045331000</v>
      </c>
      <c r="I15" s="12">
        <f t="shared" si="4"/>
        <v>1217721912</v>
      </c>
      <c r="J15" s="12">
        <f t="shared" si="4"/>
        <v>205066000</v>
      </c>
      <c r="K15" s="12">
        <f t="shared" si="4"/>
        <v>135649612</v>
      </c>
      <c r="L15" s="12">
        <f t="shared" si="4"/>
        <v>1846416386</v>
      </c>
      <c r="M15" s="12">
        <f t="shared" si="4"/>
        <v>2010087336</v>
      </c>
      <c r="N15" s="12">
        <f t="shared" si="4"/>
        <v>205618783</v>
      </c>
      <c r="O15" s="12">
        <f t="shared" si="4"/>
        <v>113920201</v>
      </c>
      <c r="P15" s="12">
        <f t="shared" si="4"/>
        <v>2052035169</v>
      </c>
      <c r="Q15" s="12">
        <f t="shared" si="4"/>
        <v>2124007537</v>
      </c>
    </row>
    <row r="19" spans="1:7" ht="15.6" x14ac:dyDescent="0.3">
      <c r="A19" s="26" t="s">
        <v>39</v>
      </c>
      <c r="B19" s="26"/>
      <c r="C19" s="27"/>
      <c r="D19" s="28"/>
      <c r="F19" t="s">
        <v>40</v>
      </c>
    </row>
    <row r="20" spans="1:7" ht="15.6" x14ac:dyDescent="0.3">
      <c r="A20" s="26"/>
      <c r="B20" s="26"/>
      <c r="C20" s="29"/>
      <c r="D20" s="28"/>
    </row>
    <row r="21" spans="1:7" ht="41.4" x14ac:dyDescent="0.3">
      <c r="A21" s="2" t="s">
        <v>2</v>
      </c>
      <c r="B21" s="2" t="s">
        <v>4</v>
      </c>
      <c r="C21" s="30" t="s">
        <v>7</v>
      </c>
      <c r="D21" s="30" t="s">
        <v>9</v>
      </c>
      <c r="E21" s="30" t="s">
        <v>11</v>
      </c>
      <c r="F21" s="30" t="s">
        <v>13</v>
      </c>
      <c r="G21" s="30" t="s">
        <v>15</v>
      </c>
    </row>
    <row r="22" spans="1:7" x14ac:dyDescent="0.3">
      <c r="A22" s="5" t="s">
        <v>51</v>
      </c>
      <c r="B22" s="5" t="s">
        <v>19</v>
      </c>
      <c r="C22" s="31">
        <f>F4/G4</f>
        <v>1</v>
      </c>
      <c r="D22" s="31">
        <f t="shared" ref="D22:D30" si="5">H4/I4</f>
        <v>1</v>
      </c>
      <c r="E22" s="31">
        <f t="shared" ref="E22:E30" si="6">J4/K4</f>
        <v>0.95055118110236225</v>
      </c>
      <c r="F22" s="31">
        <f t="shared" ref="F22:F33" si="7">L4/M4</f>
        <v>0.99948139633211774</v>
      </c>
      <c r="G22" s="31">
        <f>IF(O4=0,0,N4/O4)</f>
        <v>0</v>
      </c>
    </row>
    <row r="23" spans="1:7" x14ac:dyDescent="0.3">
      <c r="A23" s="13" t="s">
        <v>53</v>
      </c>
      <c r="B23" s="13" t="s">
        <v>21</v>
      </c>
      <c r="C23" s="31">
        <f>F5/G5</f>
        <v>1</v>
      </c>
      <c r="D23" s="31">
        <f t="shared" si="5"/>
        <v>1</v>
      </c>
      <c r="E23" s="31">
        <f t="shared" si="6"/>
        <v>1.7059689061632426</v>
      </c>
      <c r="F23" s="31">
        <f t="shared" si="7"/>
        <v>1.0509474127093048</v>
      </c>
      <c r="G23" s="31">
        <f>N5/O5</f>
        <v>1.6372291486970385</v>
      </c>
    </row>
    <row r="24" spans="1:7" x14ac:dyDescent="0.3">
      <c r="A24" s="13" t="s">
        <v>53</v>
      </c>
      <c r="B24" s="17" t="s">
        <v>23</v>
      </c>
      <c r="C24" s="31">
        <f>F6/G6</f>
        <v>1</v>
      </c>
      <c r="D24" s="31">
        <f t="shared" si="5"/>
        <v>1</v>
      </c>
      <c r="E24" s="31">
        <f t="shared" si="6"/>
        <v>1</v>
      </c>
      <c r="F24" s="31">
        <f t="shared" si="7"/>
        <v>1</v>
      </c>
      <c r="G24" s="31">
        <v>0</v>
      </c>
    </row>
    <row r="25" spans="1:7" x14ac:dyDescent="0.3">
      <c r="A25" s="13" t="s">
        <v>53</v>
      </c>
      <c r="B25" s="13" t="s">
        <v>25</v>
      </c>
      <c r="C25" s="31">
        <v>0</v>
      </c>
      <c r="D25" s="31">
        <f t="shared" si="5"/>
        <v>1</v>
      </c>
      <c r="E25" s="31">
        <f t="shared" si="6"/>
        <v>0</v>
      </c>
      <c r="F25" s="31">
        <f t="shared" si="7"/>
        <v>2.6939655172413791E-2</v>
      </c>
      <c r="G25" s="31">
        <f t="shared" ref="G25:G30" si="8">N7/O7</f>
        <v>0</v>
      </c>
    </row>
    <row r="26" spans="1:7" x14ac:dyDescent="0.3">
      <c r="A26" s="17" t="s">
        <v>54</v>
      </c>
      <c r="B26" s="17" t="s">
        <v>27</v>
      </c>
      <c r="C26" s="31">
        <f>F8/G8</f>
        <v>1</v>
      </c>
      <c r="D26" s="31">
        <f t="shared" si="5"/>
        <v>1</v>
      </c>
      <c r="E26" s="31">
        <f t="shared" si="6"/>
        <v>1.8967426710097719</v>
      </c>
      <c r="F26" s="31">
        <f t="shared" si="7"/>
        <v>1.0495723417664535</v>
      </c>
      <c r="G26" s="31">
        <f t="shared" si="8"/>
        <v>0</v>
      </c>
    </row>
    <row r="27" spans="1:7" x14ac:dyDescent="0.3">
      <c r="A27" s="13" t="s">
        <v>55</v>
      </c>
      <c r="B27" s="13" t="s">
        <v>28</v>
      </c>
      <c r="C27" s="31">
        <f>F9/G9</f>
        <v>1</v>
      </c>
      <c r="D27" s="31">
        <f t="shared" si="5"/>
        <v>1</v>
      </c>
      <c r="E27" s="31">
        <f t="shared" si="6"/>
        <v>1.5778176547725862</v>
      </c>
      <c r="F27" s="31">
        <f t="shared" si="7"/>
        <v>1.155474669439905</v>
      </c>
      <c r="G27" s="31">
        <f t="shared" si="8"/>
        <v>3.6014031352009761</v>
      </c>
    </row>
    <row r="28" spans="1:7" x14ac:dyDescent="0.3">
      <c r="A28" s="13" t="s">
        <v>55</v>
      </c>
      <c r="B28" s="17" t="s">
        <v>30</v>
      </c>
      <c r="C28" s="31">
        <f>F10/G10</f>
        <v>1</v>
      </c>
      <c r="D28" s="31">
        <f t="shared" si="5"/>
        <v>1</v>
      </c>
      <c r="E28" s="31">
        <f t="shared" si="6"/>
        <v>1.3369610715780662</v>
      </c>
      <c r="F28" s="31">
        <f t="shared" si="7"/>
        <v>1.0585944608217781</v>
      </c>
      <c r="G28" s="31">
        <f t="shared" si="8"/>
        <v>2.0515595162316997</v>
      </c>
    </row>
    <row r="29" spans="1:7" x14ac:dyDescent="0.3">
      <c r="A29" s="13" t="s">
        <v>55</v>
      </c>
      <c r="B29" s="13" t="s">
        <v>31</v>
      </c>
      <c r="C29" s="31">
        <f>F11/G11</f>
        <v>1</v>
      </c>
      <c r="D29" s="31">
        <f t="shared" si="5"/>
        <v>1</v>
      </c>
      <c r="E29" s="31">
        <f t="shared" si="6"/>
        <v>2.2522885389967047</v>
      </c>
      <c r="F29" s="31">
        <f t="shared" si="7"/>
        <v>1.1294033069734004</v>
      </c>
      <c r="G29" s="31">
        <f t="shared" si="8"/>
        <v>7.8678052529211566</v>
      </c>
    </row>
    <row r="30" spans="1:7" x14ac:dyDescent="0.3">
      <c r="A30" s="17" t="s">
        <v>56</v>
      </c>
      <c r="B30" s="17" t="s">
        <v>33</v>
      </c>
      <c r="C30" s="31">
        <f>F12/G12</f>
        <v>1.0351699882766705</v>
      </c>
      <c r="D30" s="31">
        <f t="shared" si="5"/>
        <v>0.98903468694031216</v>
      </c>
      <c r="E30" s="31">
        <f t="shared" si="6"/>
        <v>1.216</v>
      </c>
      <c r="F30" s="31">
        <f t="shared" si="7"/>
        <v>1.027924482486493</v>
      </c>
      <c r="G30" s="31">
        <f t="shared" si="8"/>
        <v>0.67471893256435356</v>
      </c>
    </row>
    <row r="31" spans="1:7" x14ac:dyDescent="0.3">
      <c r="A31" s="13" t="s">
        <v>57</v>
      </c>
      <c r="B31" s="13" t="s">
        <v>35</v>
      </c>
      <c r="C31" s="31">
        <f>IF(G13=0,0,F13/G13)</f>
        <v>0</v>
      </c>
      <c r="D31" s="31">
        <f>IF(I13=0,0,H13/I13)</f>
        <v>0</v>
      </c>
      <c r="E31" s="31">
        <v>0</v>
      </c>
      <c r="F31" s="31">
        <f t="shared" si="7"/>
        <v>0</v>
      </c>
      <c r="G31" s="31">
        <v>0</v>
      </c>
    </row>
    <row r="32" spans="1:7" x14ac:dyDescent="0.3">
      <c r="A32" s="13" t="s">
        <v>58</v>
      </c>
      <c r="B32" s="13" t="s">
        <v>37</v>
      </c>
      <c r="C32" s="31">
        <f>F14/G14</f>
        <v>1.0379353722776947</v>
      </c>
      <c r="D32" s="31">
        <f>H14/I14</f>
        <v>1</v>
      </c>
      <c r="E32" s="31">
        <f>J14/K14</f>
        <v>0.77833375226002943</v>
      </c>
      <c r="F32" s="31">
        <f t="shared" si="7"/>
        <v>0.98302019174153987</v>
      </c>
      <c r="G32" s="31">
        <f>N14/O14</f>
        <v>0.82498214936633563</v>
      </c>
    </row>
    <row r="33" spans="1:11" x14ac:dyDescent="0.3">
      <c r="A33" s="32" t="s">
        <v>38</v>
      </c>
      <c r="B33" s="32"/>
      <c r="C33" s="33">
        <f>F15/G15</f>
        <v>0.90757581149881006</v>
      </c>
      <c r="D33" s="33">
        <f>H15/I15</f>
        <v>0.85843162523300309</v>
      </c>
      <c r="E33" s="33">
        <f>J15/K15</f>
        <v>1.5117330376145861</v>
      </c>
      <c r="F33" s="33">
        <f t="shared" si="7"/>
        <v>0.91857520463479003</v>
      </c>
      <c r="G33" s="33">
        <f>N15/O15</f>
        <v>1.804936975137535</v>
      </c>
    </row>
    <row r="36" spans="1:11" x14ac:dyDescent="0.3">
      <c r="A36" s="34" t="s">
        <v>41</v>
      </c>
      <c r="B36" s="34"/>
      <c r="C36" s="35"/>
    </row>
    <row r="37" spans="1:11" x14ac:dyDescent="0.3">
      <c r="A37" s="34"/>
      <c r="B37" s="34"/>
      <c r="C37" s="36" t="s">
        <v>42</v>
      </c>
      <c r="D37" s="36"/>
      <c r="E37" s="36"/>
      <c r="F37" s="36" t="s">
        <v>43</v>
      </c>
      <c r="G37" s="36"/>
      <c r="H37" s="36"/>
      <c r="I37" s="36" t="s">
        <v>44</v>
      </c>
      <c r="J37" s="36"/>
      <c r="K37" s="36"/>
    </row>
    <row r="38" spans="1:11" ht="39.6" x14ac:dyDescent="0.3">
      <c r="A38" s="2" t="s">
        <v>2</v>
      </c>
      <c r="B38" s="2" t="s">
        <v>4</v>
      </c>
      <c r="C38" s="37" t="s">
        <v>45</v>
      </c>
      <c r="D38" s="37" t="s">
        <v>46</v>
      </c>
      <c r="E38" s="38" t="s">
        <v>47</v>
      </c>
      <c r="F38" s="39" t="s">
        <v>45</v>
      </c>
      <c r="G38" s="39" t="s">
        <v>46</v>
      </c>
      <c r="H38" s="40" t="s">
        <v>47</v>
      </c>
      <c r="I38" s="37" t="s">
        <v>48</v>
      </c>
      <c r="J38" s="37" t="s">
        <v>49</v>
      </c>
      <c r="K38" s="38" t="s">
        <v>50</v>
      </c>
    </row>
    <row r="39" spans="1:11" x14ac:dyDescent="0.3">
      <c r="A39" s="5" t="s">
        <v>51</v>
      </c>
      <c r="B39" s="5" t="s">
        <v>19</v>
      </c>
      <c r="C39" s="41">
        <v>302579000</v>
      </c>
      <c r="D39" s="41">
        <v>11322000</v>
      </c>
      <c r="E39" s="42">
        <f>SUM(C39:D39)</f>
        <v>313901000</v>
      </c>
      <c r="F39" s="41">
        <v>302736000</v>
      </c>
      <c r="G39" s="41">
        <v>0</v>
      </c>
      <c r="H39" s="42">
        <f>SUM(F39:G39)</f>
        <v>302736000</v>
      </c>
      <c r="I39" s="31">
        <f>C39/F39</f>
        <v>0.99948139633211774</v>
      </c>
      <c r="J39" s="31">
        <f>IF(G39=0,0,D39/G39)</f>
        <v>0</v>
      </c>
      <c r="K39" s="31">
        <f>E39/H39</f>
        <v>1.0368803181650019</v>
      </c>
    </row>
    <row r="40" spans="1:11" x14ac:dyDescent="0.3">
      <c r="A40" s="13" t="s">
        <v>53</v>
      </c>
      <c r="B40" s="13" t="s">
        <v>21</v>
      </c>
      <c r="C40" s="41">
        <v>1049103000</v>
      </c>
      <c r="D40" s="41">
        <v>125277500</v>
      </c>
      <c r="E40" s="42">
        <f t="shared" ref="E40:E49" si="9">SUM(C40:D40)</f>
        <v>1174380500</v>
      </c>
      <c r="F40" s="41">
        <v>998245000</v>
      </c>
      <c r="G40" s="41">
        <v>76518000</v>
      </c>
      <c r="H40" s="42">
        <f t="shared" ref="H40:H49" si="10">SUM(F40:G40)</f>
        <v>1074763000</v>
      </c>
      <c r="I40" s="31">
        <f t="shared" ref="I40:J49" si="11">C40/F40</f>
        <v>1.0509474127093048</v>
      </c>
      <c r="J40" s="31">
        <f>D40/G40</f>
        <v>1.6372291486970385</v>
      </c>
      <c r="K40" s="31">
        <f t="shared" ref="K40:K49" si="12">E40/H40</f>
        <v>1.0926878763038921</v>
      </c>
    </row>
    <row r="41" spans="1:11" x14ac:dyDescent="0.3">
      <c r="A41" s="13" t="s">
        <v>53</v>
      </c>
      <c r="B41" s="17" t="s">
        <v>23</v>
      </c>
      <c r="C41" s="41">
        <v>5020386</v>
      </c>
      <c r="D41" s="41">
        <v>0</v>
      </c>
      <c r="E41" s="42">
        <f t="shared" si="9"/>
        <v>5020386</v>
      </c>
      <c r="F41" s="41">
        <v>5020386</v>
      </c>
      <c r="G41" s="41">
        <v>0</v>
      </c>
      <c r="H41" s="42">
        <f t="shared" si="10"/>
        <v>5020386</v>
      </c>
      <c r="I41" s="31">
        <f t="shared" si="11"/>
        <v>1</v>
      </c>
      <c r="J41" s="31">
        <v>0</v>
      </c>
      <c r="K41" s="31">
        <f t="shared" si="12"/>
        <v>1</v>
      </c>
    </row>
    <row r="42" spans="1:11" x14ac:dyDescent="0.3">
      <c r="A42" s="13" t="s">
        <v>53</v>
      </c>
      <c r="B42" s="13" t="s">
        <v>25</v>
      </c>
      <c r="C42" s="41">
        <v>25000</v>
      </c>
      <c r="D42" s="41">
        <v>0</v>
      </c>
      <c r="E42" s="42">
        <f t="shared" si="9"/>
        <v>25000</v>
      </c>
      <c r="F42" s="41">
        <v>928000</v>
      </c>
      <c r="G42" s="41">
        <v>1045000</v>
      </c>
      <c r="H42" s="42">
        <f t="shared" si="10"/>
        <v>1973000</v>
      </c>
      <c r="I42" s="31">
        <f t="shared" si="11"/>
        <v>2.6939655172413791E-2</v>
      </c>
      <c r="J42" s="31">
        <f t="shared" si="11"/>
        <v>0</v>
      </c>
      <c r="K42" s="31">
        <f t="shared" si="12"/>
        <v>1.2671059300557527E-2</v>
      </c>
    </row>
    <row r="43" spans="1:11" x14ac:dyDescent="0.3">
      <c r="A43" s="17" t="s">
        <v>54</v>
      </c>
      <c r="B43" s="17" t="s">
        <v>27</v>
      </c>
      <c r="C43" s="41">
        <v>58288000</v>
      </c>
      <c r="D43" s="41">
        <v>0</v>
      </c>
      <c r="E43" s="42">
        <f t="shared" si="9"/>
        <v>58288000</v>
      </c>
      <c r="F43" s="41">
        <v>55535000</v>
      </c>
      <c r="G43" s="41">
        <v>1519697</v>
      </c>
      <c r="H43" s="42">
        <f t="shared" si="10"/>
        <v>57054697</v>
      </c>
      <c r="I43" s="31">
        <f t="shared" si="11"/>
        <v>1.0495723417664535</v>
      </c>
      <c r="J43" s="31">
        <f t="shared" si="11"/>
        <v>0</v>
      </c>
      <c r="K43" s="31">
        <f t="shared" si="12"/>
        <v>1.0216161519532738</v>
      </c>
    </row>
    <row r="44" spans="1:11" x14ac:dyDescent="0.3">
      <c r="A44" s="13" t="s">
        <v>55</v>
      </c>
      <c r="B44" s="13" t="s">
        <v>28</v>
      </c>
      <c r="C44" s="41">
        <v>62220000</v>
      </c>
      <c r="D44" s="41">
        <v>33718000</v>
      </c>
      <c r="E44" s="42">
        <f t="shared" si="9"/>
        <v>95938000</v>
      </c>
      <c r="F44" s="41">
        <v>53848000</v>
      </c>
      <c r="G44" s="41">
        <v>9362462</v>
      </c>
      <c r="H44" s="42">
        <f t="shared" si="10"/>
        <v>63210462</v>
      </c>
      <c r="I44" s="31">
        <f t="shared" si="11"/>
        <v>1.155474669439905</v>
      </c>
      <c r="J44" s="31">
        <f t="shared" si="11"/>
        <v>3.6014031352009761</v>
      </c>
      <c r="K44" s="31">
        <f t="shared" si="12"/>
        <v>1.5177550830114166</v>
      </c>
    </row>
    <row r="45" spans="1:11" x14ac:dyDescent="0.3">
      <c r="A45" s="13" t="s">
        <v>55</v>
      </c>
      <c r="B45" s="17" t="s">
        <v>30</v>
      </c>
      <c r="C45" s="41">
        <v>29087000</v>
      </c>
      <c r="D45" s="41">
        <v>12892000</v>
      </c>
      <c r="E45" s="42">
        <f t="shared" si="9"/>
        <v>41979000</v>
      </c>
      <c r="F45" s="41">
        <v>27477000</v>
      </c>
      <c r="G45" s="41">
        <v>6284000</v>
      </c>
      <c r="H45" s="42">
        <f t="shared" si="10"/>
        <v>33761000</v>
      </c>
      <c r="I45" s="31">
        <f t="shared" si="11"/>
        <v>1.0585944608217781</v>
      </c>
      <c r="J45" s="31">
        <f t="shared" si="11"/>
        <v>2.0515595162316997</v>
      </c>
      <c r="K45" s="31">
        <f t="shared" si="12"/>
        <v>1.2434169603980925</v>
      </c>
    </row>
    <row r="46" spans="1:11" x14ac:dyDescent="0.3">
      <c r="A46" s="13" t="s">
        <v>55</v>
      </c>
      <c r="B46" s="13" t="s">
        <v>31</v>
      </c>
      <c r="C46" s="41">
        <v>29849000</v>
      </c>
      <c r="D46" s="41">
        <v>9603270</v>
      </c>
      <c r="E46" s="42">
        <f t="shared" si="9"/>
        <v>39452270</v>
      </c>
      <c r="F46" s="41">
        <v>26429000</v>
      </c>
      <c r="G46" s="41">
        <v>1220578</v>
      </c>
      <c r="H46" s="42">
        <f t="shared" si="10"/>
        <v>27649578</v>
      </c>
      <c r="I46" s="31">
        <f t="shared" si="11"/>
        <v>1.1294033069734004</v>
      </c>
      <c r="J46" s="31">
        <f t="shared" si="11"/>
        <v>7.8678052529211566</v>
      </c>
      <c r="K46" s="31">
        <f t="shared" si="12"/>
        <v>1.4268669850946731</v>
      </c>
    </row>
    <row r="47" spans="1:11" x14ac:dyDescent="0.3">
      <c r="A47" s="17" t="s">
        <v>56</v>
      </c>
      <c r="B47" s="17" t="s">
        <v>33</v>
      </c>
      <c r="C47" s="41">
        <v>253995000</v>
      </c>
      <c r="D47" s="41">
        <v>9067151</v>
      </c>
      <c r="E47" s="42">
        <f t="shared" si="9"/>
        <v>263062151</v>
      </c>
      <c r="F47" s="41">
        <v>247095000</v>
      </c>
      <c r="G47" s="41">
        <v>13438412</v>
      </c>
      <c r="H47" s="42">
        <f t="shared" si="10"/>
        <v>260533412</v>
      </c>
      <c r="I47" s="31">
        <f t="shared" si="11"/>
        <v>1.027924482486493</v>
      </c>
      <c r="J47" s="31">
        <f t="shared" si="11"/>
        <v>0.67471893256435356</v>
      </c>
      <c r="K47" s="31">
        <f t="shared" si="12"/>
        <v>1.0097060065370809</v>
      </c>
    </row>
    <row r="48" spans="1:11" x14ac:dyDescent="0.3">
      <c r="A48" s="13" t="s">
        <v>57</v>
      </c>
      <c r="B48" s="13" t="s">
        <v>35</v>
      </c>
      <c r="C48" s="41">
        <v>0</v>
      </c>
      <c r="D48" s="41">
        <v>0</v>
      </c>
      <c r="E48" s="42">
        <f t="shared" si="9"/>
        <v>0</v>
      </c>
      <c r="F48" s="41">
        <v>235552338</v>
      </c>
      <c r="G48" s="41">
        <v>0</v>
      </c>
      <c r="H48" s="42">
        <f t="shared" si="10"/>
        <v>235552338</v>
      </c>
      <c r="I48" s="31">
        <f t="shared" si="11"/>
        <v>0</v>
      </c>
      <c r="J48" s="31">
        <v>0</v>
      </c>
      <c r="K48" s="31">
        <f t="shared" si="12"/>
        <v>0</v>
      </c>
    </row>
    <row r="49" spans="1:11" x14ac:dyDescent="0.3">
      <c r="A49" s="13" t="s">
        <v>58</v>
      </c>
      <c r="B49" s="13" t="s">
        <v>37</v>
      </c>
      <c r="C49" s="41">
        <v>56250000</v>
      </c>
      <c r="D49" s="41">
        <v>3738862</v>
      </c>
      <c r="E49" s="42">
        <f t="shared" si="9"/>
        <v>59988862</v>
      </c>
      <c r="F49" s="41">
        <v>57221612</v>
      </c>
      <c r="G49" s="41">
        <v>4532052</v>
      </c>
      <c r="H49" s="42">
        <f t="shared" si="10"/>
        <v>61753664</v>
      </c>
      <c r="I49" s="31">
        <f t="shared" si="11"/>
        <v>0.98302019174153987</v>
      </c>
      <c r="J49" s="31">
        <f t="shared" si="11"/>
        <v>0.82498214936633563</v>
      </c>
      <c r="K49" s="31">
        <f t="shared" si="12"/>
        <v>0.97142190623701297</v>
      </c>
    </row>
    <row r="50" spans="1:11" x14ac:dyDescent="0.3">
      <c r="A50" s="32" t="s">
        <v>38</v>
      </c>
      <c r="B50" s="32"/>
      <c r="C50" s="43">
        <f>SUM(C39:C49)</f>
        <v>1846416386</v>
      </c>
      <c r="D50" s="43">
        <f t="shared" ref="D50:H50" si="13">SUM(D39:D49)</f>
        <v>205618783</v>
      </c>
      <c r="E50" s="43">
        <f t="shared" si="13"/>
        <v>2052035169</v>
      </c>
      <c r="F50" s="43">
        <f t="shared" si="13"/>
        <v>2010087336</v>
      </c>
      <c r="G50" s="43">
        <f t="shared" si="13"/>
        <v>113920201</v>
      </c>
      <c r="H50" s="43">
        <f t="shared" si="13"/>
        <v>2124007537</v>
      </c>
      <c r="I50" s="33"/>
      <c r="J50" s="33"/>
      <c r="K50" s="33"/>
    </row>
  </sheetData>
  <mergeCells count="7">
    <mergeCell ref="I37:K37"/>
    <mergeCell ref="A19:A20"/>
    <mergeCell ref="B19:B20"/>
    <mergeCell ref="A36:A37"/>
    <mergeCell ref="B36:B37"/>
    <mergeCell ref="C37:E37"/>
    <mergeCell ref="F37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EA2C-07E6-4336-835B-F3557E0C7854}">
  <dimension ref="A2:P16"/>
  <sheetViews>
    <sheetView workbookViewId="0">
      <selection activeCell="D19" sqref="D19"/>
    </sheetView>
  </sheetViews>
  <sheetFormatPr defaultRowHeight="14.4" x14ac:dyDescent="0.3"/>
  <cols>
    <col min="1" max="1" width="26.21875" bestFit="1" customWidth="1"/>
    <col min="2" max="2" width="12.109375" bestFit="1" customWidth="1"/>
    <col min="3" max="3" width="4.77734375" bestFit="1" customWidth="1"/>
    <col min="4" max="4" width="12.77734375" customWidth="1"/>
    <col min="5" max="12" width="15.21875" customWidth="1"/>
    <col min="13" max="13" width="14" customWidth="1"/>
    <col min="14" max="14" width="14.44140625" customWidth="1"/>
    <col min="15" max="16" width="15.21875" customWidth="1"/>
  </cols>
  <sheetData>
    <row r="2" spans="1:16" ht="27.6" x14ac:dyDescent="0.3">
      <c r="A2" s="1" t="s">
        <v>89</v>
      </c>
      <c r="B2" s="1"/>
      <c r="C2" s="1"/>
      <c r="D2" s="1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1.4" x14ac:dyDescent="0.3">
      <c r="A3" s="2" t="s">
        <v>2</v>
      </c>
      <c r="B3" s="2" t="s">
        <v>4</v>
      </c>
      <c r="C3" s="2" t="s">
        <v>5</v>
      </c>
      <c r="D3" s="76" t="s">
        <v>90</v>
      </c>
      <c r="E3" s="3" t="s">
        <v>8</v>
      </c>
      <c r="F3" s="3" t="s">
        <v>7</v>
      </c>
      <c r="G3" s="3" t="s">
        <v>10</v>
      </c>
      <c r="H3" s="3" t="s">
        <v>9</v>
      </c>
      <c r="I3" s="3" t="s">
        <v>12</v>
      </c>
      <c r="J3" s="3" t="s">
        <v>11</v>
      </c>
      <c r="K3" s="3" t="s">
        <v>14</v>
      </c>
      <c r="L3" s="3" t="s">
        <v>13</v>
      </c>
      <c r="M3" s="3" t="s">
        <v>16</v>
      </c>
      <c r="N3" s="3" t="s">
        <v>15</v>
      </c>
      <c r="O3" s="4" t="s">
        <v>18</v>
      </c>
      <c r="P3" s="4" t="s">
        <v>17</v>
      </c>
    </row>
    <row r="4" spans="1:16" x14ac:dyDescent="0.3">
      <c r="A4" s="5" t="s">
        <v>51</v>
      </c>
      <c r="B4" s="77" t="s">
        <v>19</v>
      </c>
      <c r="C4" s="78" t="s">
        <v>20</v>
      </c>
      <c r="D4" s="79">
        <v>580934</v>
      </c>
      <c r="E4" s="80">
        <v>45303000</v>
      </c>
      <c r="F4" s="80">
        <v>45303000</v>
      </c>
      <c r="G4" s="80">
        <v>254258000</v>
      </c>
      <c r="H4" s="80">
        <v>254258000</v>
      </c>
      <c r="I4" s="80">
        <v>3175000</v>
      </c>
      <c r="J4" s="80">
        <v>3018000</v>
      </c>
      <c r="K4" s="80">
        <f>SUM(E4+G4+I4)</f>
        <v>302736000</v>
      </c>
      <c r="L4" s="80">
        <f>SUM(F4+H4+J4)</f>
        <v>302579000</v>
      </c>
      <c r="M4" s="81">
        <v>0</v>
      </c>
      <c r="N4" s="82">
        <v>11322000</v>
      </c>
      <c r="O4" s="83">
        <f>+M4+K4</f>
        <v>302736000</v>
      </c>
      <c r="P4" s="83">
        <f>L4+N4</f>
        <v>313901000</v>
      </c>
    </row>
    <row r="5" spans="1:16" x14ac:dyDescent="0.3">
      <c r="A5" s="13" t="s">
        <v>53</v>
      </c>
      <c r="B5" s="77" t="s">
        <v>21</v>
      </c>
      <c r="C5" s="78" t="s">
        <v>22</v>
      </c>
      <c r="D5" s="79">
        <v>2527857</v>
      </c>
      <c r="E5" s="80">
        <v>378339000</v>
      </c>
      <c r="F5" s="80">
        <v>378339000</v>
      </c>
      <c r="G5" s="80">
        <v>547866000</v>
      </c>
      <c r="H5" s="80">
        <v>547866000</v>
      </c>
      <c r="I5" s="80">
        <v>72040000</v>
      </c>
      <c r="J5" s="80">
        <v>122898000</v>
      </c>
      <c r="K5" s="80">
        <f t="shared" ref="K5:L14" si="0">SUM(E5+G5+I5)</f>
        <v>998245000</v>
      </c>
      <c r="L5" s="80">
        <f t="shared" si="0"/>
        <v>1049103000</v>
      </c>
      <c r="M5" s="80">
        <v>76518000</v>
      </c>
      <c r="N5" s="82">
        <v>125277500</v>
      </c>
      <c r="O5" s="83">
        <f t="shared" ref="O5:O14" si="1">+M5+K5</f>
        <v>1074763000</v>
      </c>
      <c r="P5" s="83">
        <f t="shared" ref="P5:P14" si="2">L5+N5</f>
        <v>1174380500</v>
      </c>
    </row>
    <row r="6" spans="1:16" x14ac:dyDescent="0.3">
      <c r="A6" s="13" t="s">
        <v>53</v>
      </c>
      <c r="B6" s="77" t="s">
        <v>23</v>
      </c>
      <c r="C6" s="78" t="s">
        <v>24</v>
      </c>
      <c r="D6" s="79">
        <v>118640</v>
      </c>
      <c r="E6" s="80">
        <v>3593386</v>
      </c>
      <c r="F6" s="80">
        <v>3593386</v>
      </c>
      <c r="G6" s="80">
        <v>700000</v>
      </c>
      <c r="H6" s="80">
        <v>700000</v>
      </c>
      <c r="I6" s="80">
        <v>727000</v>
      </c>
      <c r="J6" s="80">
        <v>727000</v>
      </c>
      <c r="K6" s="80">
        <f t="shared" si="0"/>
        <v>5020386</v>
      </c>
      <c r="L6" s="84">
        <f t="shared" si="0"/>
        <v>5020386</v>
      </c>
      <c r="M6" s="81">
        <v>0</v>
      </c>
      <c r="N6" s="85">
        <v>0</v>
      </c>
      <c r="O6" s="83">
        <f t="shared" si="1"/>
        <v>5020386</v>
      </c>
      <c r="P6" s="83">
        <f t="shared" si="2"/>
        <v>5020386</v>
      </c>
    </row>
    <row r="7" spans="1:16" x14ac:dyDescent="0.3">
      <c r="A7" s="13" t="s">
        <v>53</v>
      </c>
      <c r="B7" s="77" t="s">
        <v>25</v>
      </c>
      <c r="C7" s="78" t="s">
        <v>26</v>
      </c>
      <c r="D7" s="86" t="s">
        <v>91</v>
      </c>
      <c r="E7" s="81">
        <v>0</v>
      </c>
      <c r="F7" s="81">
        <v>0</v>
      </c>
      <c r="G7" s="80">
        <v>25000</v>
      </c>
      <c r="H7" s="80">
        <v>25000</v>
      </c>
      <c r="I7" s="80">
        <v>903000</v>
      </c>
      <c r="J7" s="80">
        <v>0</v>
      </c>
      <c r="K7" s="80">
        <f t="shared" si="0"/>
        <v>928000</v>
      </c>
      <c r="L7" s="84">
        <f t="shared" si="0"/>
        <v>25000</v>
      </c>
      <c r="M7" s="80">
        <v>1045000</v>
      </c>
      <c r="N7" s="82">
        <v>0</v>
      </c>
      <c r="O7" s="83">
        <f t="shared" si="1"/>
        <v>1973000</v>
      </c>
      <c r="P7" s="83">
        <f t="shared" si="2"/>
        <v>25000</v>
      </c>
    </row>
    <row r="8" spans="1:16" x14ac:dyDescent="0.3">
      <c r="A8" s="17" t="s">
        <v>54</v>
      </c>
      <c r="B8" s="77" t="s">
        <v>27</v>
      </c>
      <c r="C8" s="78" t="s">
        <v>22</v>
      </c>
      <c r="D8" s="79">
        <v>215305</v>
      </c>
      <c r="E8" s="80">
        <v>26240000</v>
      </c>
      <c r="F8" s="80">
        <v>26240000</v>
      </c>
      <c r="G8" s="80">
        <v>26225000</v>
      </c>
      <c r="H8" s="80">
        <v>26225000</v>
      </c>
      <c r="I8" s="80">
        <v>3070000</v>
      </c>
      <c r="J8" s="80">
        <v>5823000</v>
      </c>
      <c r="K8" s="80">
        <f t="shared" si="0"/>
        <v>55535000</v>
      </c>
      <c r="L8" s="84">
        <f t="shared" si="0"/>
        <v>58288000</v>
      </c>
      <c r="M8" s="80">
        <v>1519697</v>
      </c>
      <c r="N8" s="82">
        <v>0</v>
      </c>
      <c r="O8" s="83">
        <f t="shared" si="1"/>
        <v>57054697</v>
      </c>
      <c r="P8" s="83">
        <f t="shared" si="2"/>
        <v>58288000</v>
      </c>
    </row>
    <row r="9" spans="1:16" x14ac:dyDescent="0.3">
      <c r="A9" s="13" t="s">
        <v>55</v>
      </c>
      <c r="B9" s="77" t="s">
        <v>28</v>
      </c>
      <c r="C9" s="78" t="s">
        <v>29</v>
      </c>
      <c r="D9" s="79">
        <v>137975</v>
      </c>
      <c r="E9" s="80">
        <v>15419000</v>
      </c>
      <c r="F9" s="80">
        <v>15419000</v>
      </c>
      <c r="G9" s="80">
        <v>23940000</v>
      </c>
      <c r="H9" s="80">
        <v>23940000</v>
      </c>
      <c r="I9" s="80">
        <v>14489000</v>
      </c>
      <c r="J9" s="80">
        <v>22861000</v>
      </c>
      <c r="K9" s="80">
        <f t="shared" si="0"/>
        <v>53848000</v>
      </c>
      <c r="L9" s="80">
        <f t="shared" si="0"/>
        <v>62220000</v>
      </c>
      <c r="M9" s="80">
        <v>9362462</v>
      </c>
      <c r="N9" s="84">
        <v>33718000</v>
      </c>
      <c r="O9" s="83">
        <f t="shared" si="1"/>
        <v>63210462</v>
      </c>
      <c r="P9" s="83">
        <f t="shared" si="2"/>
        <v>95938000</v>
      </c>
    </row>
    <row r="10" spans="1:16" x14ac:dyDescent="0.3">
      <c r="A10" s="13" t="s">
        <v>55</v>
      </c>
      <c r="B10" s="77" t="s">
        <v>30</v>
      </c>
      <c r="C10" s="78" t="s">
        <v>29</v>
      </c>
      <c r="D10" s="79">
        <v>68440</v>
      </c>
      <c r="E10" s="80">
        <v>7454000</v>
      </c>
      <c r="F10" s="80">
        <v>7454000</v>
      </c>
      <c r="G10" s="80">
        <v>15245000</v>
      </c>
      <c r="H10" s="80">
        <v>15245000</v>
      </c>
      <c r="I10" s="80">
        <v>4778000</v>
      </c>
      <c r="J10" s="80">
        <v>6388000</v>
      </c>
      <c r="K10" s="80">
        <f t="shared" si="0"/>
        <v>27477000</v>
      </c>
      <c r="L10" s="80">
        <f t="shared" si="0"/>
        <v>29087000</v>
      </c>
      <c r="M10" s="80">
        <v>6284000</v>
      </c>
      <c r="N10" s="84">
        <v>12892000</v>
      </c>
      <c r="O10" s="83">
        <f t="shared" si="1"/>
        <v>33761000</v>
      </c>
      <c r="P10" s="83">
        <f t="shared" si="2"/>
        <v>41979000</v>
      </c>
    </row>
    <row r="11" spans="1:16" x14ac:dyDescent="0.3">
      <c r="A11" s="13" t="s">
        <v>55</v>
      </c>
      <c r="B11" s="77" t="s">
        <v>31</v>
      </c>
      <c r="C11" s="78" t="s">
        <v>32</v>
      </c>
      <c r="D11" s="79">
        <v>42540</v>
      </c>
      <c r="E11" s="80">
        <v>4968000</v>
      </c>
      <c r="F11" s="80">
        <v>4968000</v>
      </c>
      <c r="G11" s="80">
        <v>18730000</v>
      </c>
      <c r="H11" s="80">
        <v>18730000</v>
      </c>
      <c r="I11" s="80">
        <v>2731000</v>
      </c>
      <c r="J11" s="80">
        <v>6151000</v>
      </c>
      <c r="K11" s="80">
        <f t="shared" si="0"/>
        <v>26429000</v>
      </c>
      <c r="L11" s="80">
        <f t="shared" si="0"/>
        <v>29849000</v>
      </c>
      <c r="M11" s="80">
        <v>1220578</v>
      </c>
      <c r="N11" s="84">
        <v>9603270</v>
      </c>
      <c r="O11" s="83">
        <f t="shared" si="1"/>
        <v>27649578</v>
      </c>
      <c r="P11" s="83">
        <f t="shared" si="2"/>
        <v>39452270</v>
      </c>
    </row>
    <row r="12" spans="1:16" x14ac:dyDescent="0.3">
      <c r="A12" s="17" t="s">
        <v>56</v>
      </c>
      <c r="B12" s="77" t="s">
        <v>33</v>
      </c>
      <c r="C12" s="78" t="s">
        <v>34</v>
      </c>
      <c r="D12" s="79">
        <v>550000</v>
      </c>
      <c r="E12" s="80">
        <v>85300000</v>
      </c>
      <c r="F12" s="80">
        <v>88300000</v>
      </c>
      <c r="G12" s="80">
        <v>136795000</v>
      </c>
      <c r="H12" s="80">
        <v>135295000</v>
      </c>
      <c r="I12" s="80">
        <v>25000000</v>
      </c>
      <c r="J12" s="80">
        <v>30400000</v>
      </c>
      <c r="K12" s="80">
        <f t="shared" si="0"/>
        <v>247095000</v>
      </c>
      <c r="L12" s="80">
        <f t="shared" si="0"/>
        <v>253995000</v>
      </c>
      <c r="M12" s="80">
        <v>13438412</v>
      </c>
      <c r="N12" s="84">
        <v>9067151</v>
      </c>
      <c r="O12" s="83">
        <f t="shared" si="1"/>
        <v>260533412</v>
      </c>
      <c r="P12" s="83">
        <f t="shared" si="2"/>
        <v>263062151</v>
      </c>
    </row>
    <row r="13" spans="1:16" x14ac:dyDescent="0.3">
      <c r="A13" s="13" t="s">
        <v>57</v>
      </c>
      <c r="B13" s="77" t="s">
        <v>35</v>
      </c>
      <c r="C13" s="78" t="s">
        <v>36</v>
      </c>
      <c r="D13" s="79">
        <v>600000</v>
      </c>
      <c r="E13" s="80">
        <v>64661426</v>
      </c>
      <c r="F13" s="80">
        <v>0</v>
      </c>
      <c r="G13" s="80">
        <v>170890912</v>
      </c>
      <c r="H13" s="80">
        <v>0</v>
      </c>
      <c r="I13" s="87">
        <v>0</v>
      </c>
      <c r="J13" s="87">
        <v>0</v>
      </c>
      <c r="K13" s="80">
        <f t="shared" si="0"/>
        <v>235552338</v>
      </c>
      <c r="L13" s="80">
        <f t="shared" si="0"/>
        <v>0</v>
      </c>
      <c r="M13" s="87">
        <v>0</v>
      </c>
      <c r="N13" s="84">
        <v>0</v>
      </c>
      <c r="O13" s="83">
        <f t="shared" si="1"/>
        <v>235552338</v>
      </c>
      <c r="P13" s="83">
        <f>L13+N13</f>
        <v>0</v>
      </c>
    </row>
    <row r="14" spans="1:16" x14ac:dyDescent="0.3">
      <c r="A14" s="13" t="s">
        <v>58</v>
      </c>
      <c r="B14" s="77" t="s">
        <v>37</v>
      </c>
      <c r="C14" s="78" t="s">
        <v>29</v>
      </c>
      <c r="D14" s="79">
        <v>164631</v>
      </c>
      <c r="E14" s="80">
        <v>25438000</v>
      </c>
      <c r="F14" s="80">
        <v>26403000</v>
      </c>
      <c r="G14" s="80">
        <v>23047000</v>
      </c>
      <c r="H14" s="80">
        <v>23047000</v>
      </c>
      <c r="I14" s="80">
        <v>8736612</v>
      </c>
      <c r="J14" s="80">
        <v>6800000</v>
      </c>
      <c r="K14" s="80">
        <f t="shared" si="0"/>
        <v>57221612</v>
      </c>
      <c r="L14" s="80">
        <f t="shared" si="0"/>
        <v>56250000</v>
      </c>
      <c r="M14" s="80">
        <v>4532052</v>
      </c>
      <c r="N14" s="84">
        <v>3738862</v>
      </c>
      <c r="O14" s="83">
        <f t="shared" si="1"/>
        <v>61753664</v>
      </c>
      <c r="P14" s="83">
        <f t="shared" si="2"/>
        <v>59988862</v>
      </c>
    </row>
    <row r="15" spans="1:16" x14ac:dyDescent="0.3">
      <c r="A15" s="17" t="s">
        <v>38</v>
      </c>
      <c r="B15" s="17"/>
      <c r="C15" s="17"/>
      <c r="D15" s="17"/>
      <c r="E15" s="12">
        <f t="shared" ref="E15:O15" si="3">SUM(E4:E14)</f>
        <v>656715812</v>
      </c>
      <c r="F15" s="12">
        <f>SUM(F4:F14)</f>
        <v>596019386</v>
      </c>
      <c r="G15" s="12">
        <f t="shared" si="3"/>
        <v>1217721912</v>
      </c>
      <c r="H15" s="12">
        <f>SUM(H4:H14)</f>
        <v>1045331000</v>
      </c>
      <c r="I15" s="12">
        <f t="shared" si="3"/>
        <v>135649612</v>
      </c>
      <c r="J15" s="83">
        <f>SUM(J4:J14)</f>
        <v>205066000</v>
      </c>
      <c r="K15" s="83">
        <f t="shared" si="3"/>
        <v>2010087336</v>
      </c>
      <c r="L15" s="83">
        <f t="shared" si="3"/>
        <v>1846416386</v>
      </c>
      <c r="M15" s="83">
        <f t="shared" si="3"/>
        <v>113920201</v>
      </c>
      <c r="N15" s="83">
        <f>SUM(N4:N14)</f>
        <v>205618783</v>
      </c>
      <c r="O15" s="83">
        <f t="shared" si="3"/>
        <v>2124007537</v>
      </c>
      <c r="P15" s="83">
        <f>SUM(P4:P14)</f>
        <v>2052035169</v>
      </c>
    </row>
    <row r="16" spans="1:16" x14ac:dyDescent="0.3">
      <c r="L16" s="28">
        <f>L15-L6-L8-L7</f>
        <v>1783083000</v>
      </c>
      <c r="N16" s="28">
        <f>N4+N5</f>
        <v>136599500</v>
      </c>
      <c r="P16" s="28">
        <f>L16+N16</f>
        <v>1919682500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F02C-DB82-43FC-8473-9E9227B08AA1}">
  <dimension ref="A1:R16"/>
  <sheetViews>
    <sheetView workbookViewId="0">
      <selection activeCell="F16" sqref="F16"/>
    </sheetView>
  </sheetViews>
  <sheetFormatPr defaultRowHeight="14.4" x14ac:dyDescent="0.3"/>
  <cols>
    <col min="1" max="1" width="24.88671875" customWidth="1"/>
    <col min="2" max="2" width="11.33203125" bestFit="1" customWidth="1"/>
    <col min="3" max="3" width="4.33203125" bestFit="1" customWidth="1"/>
    <col min="4" max="6" width="17.21875" bestFit="1" customWidth="1"/>
    <col min="7" max="7" width="2.44140625" customWidth="1"/>
    <col min="8" max="10" width="13" bestFit="1" customWidth="1"/>
    <col min="11" max="11" width="2.5546875" customWidth="1"/>
    <col min="12" max="14" width="19.21875" customWidth="1"/>
    <col min="15" max="15" width="2.77734375" customWidth="1"/>
    <col min="16" max="16" width="18.44140625" bestFit="1" customWidth="1"/>
    <col min="17" max="18" width="18.44140625" customWidth="1"/>
  </cols>
  <sheetData>
    <row r="1" spans="1:18" x14ac:dyDescent="0.3">
      <c r="A1" s="44" t="s">
        <v>2</v>
      </c>
      <c r="B1" s="44" t="s">
        <v>4</v>
      </c>
      <c r="C1" s="44" t="s">
        <v>5</v>
      </c>
      <c r="D1" s="45" t="s">
        <v>68</v>
      </c>
      <c r="E1" s="45" t="s">
        <v>69</v>
      </c>
      <c r="F1" s="46" t="s">
        <v>70</v>
      </c>
      <c r="H1" s="45" t="s">
        <v>71</v>
      </c>
      <c r="I1" s="45" t="s">
        <v>72</v>
      </c>
      <c r="J1" s="46" t="s">
        <v>73</v>
      </c>
      <c r="L1" s="45" t="s">
        <v>74</v>
      </c>
      <c r="M1" s="45" t="s">
        <v>75</v>
      </c>
      <c r="N1" s="46" t="s">
        <v>76</v>
      </c>
      <c r="P1" s="45" t="s">
        <v>77</v>
      </c>
      <c r="Q1" s="45" t="s">
        <v>78</v>
      </c>
      <c r="R1" s="46" t="s">
        <v>79</v>
      </c>
    </row>
    <row r="2" spans="1:18" ht="15" thickBot="1" x14ac:dyDescent="0.35">
      <c r="A2" s="55" t="s">
        <v>51</v>
      </c>
      <c r="B2" s="48" t="s">
        <v>19</v>
      </c>
      <c r="C2" s="49" t="s">
        <v>20</v>
      </c>
      <c r="D2" s="50">
        <v>45303000</v>
      </c>
      <c r="E2" s="51">
        <v>45303000</v>
      </c>
      <c r="F2" s="51">
        <v>45303000</v>
      </c>
      <c r="G2" s="52"/>
      <c r="H2" s="53">
        <v>0</v>
      </c>
      <c r="I2" s="53">
        <v>0</v>
      </c>
      <c r="J2" s="50">
        <v>11322000</v>
      </c>
      <c r="K2" s="54"/>
      <c r="L2" s="50">
        <v>254258000</v>
      </c>
      <c r="M2" s="50">
        <v>254258000</v>
      </c>
      <c r="N2" s="50">
        <v>254258000</v>
      </c>
      <c r="O2" s="54"/>
      <c r="P2" s="53">
        <v>3175000</v>
      </c>
      <c r="Q2" s="50">
        <v>3175000</v>
      </c>
      <c r="R2" s="50">
        <v>3018000</v>
      </c>
    </row>
    <row r="3" spans="1:18" ht="15" thickBot="1" x14ac:dyDescent="0.35">
      <c r="A3" s="55" t="s">
        <v>86</v>
      </c>
      <c r="B3" s="56" t="s">
        <v>21</v>
      </c>
      <c r="C3" s="57" t="s">
        <v>22</v>
      </c>
      <c r="D3" s="50">
        <v>378339000</v>
      </c>
      <c r="E3" s="58">
        <v>378339000</v>
      </c>
      <c r="F3" s="58">
        <v>378339000</v>
      </c>
      <c r="G3" s="52"/>
      <c r="H3" s="50">
        <v>76518000</v>
      </c>
      <c r="I3" s="50">
        <v>76518000</v>
      </c>
      <c r="J3" s="50">
        <v>125277500</v>
      </c>
      <c r="K3" s="54"/>
      <c r="L3" s="50">
        <v>547866000</v>
      </c>
      <c r="M3" s="50">
        <v>547866000</v>
      </c>
      <c r="N3" s="50">
        <v>547866000</v>
      </c>
      <c r="O3" s="54"/>
      <c r="P3" s="50">
        <v>72040000</v>
      </c>
      <c r="Q3" s="50">
        <v>72040000</v>
      </c>
      <c r="R3" s="50">
        <v>122898000</v>
      </c>
    </row>
    <row r="4" spans="1:18" ht="15" thickBot="1" x14ac:dyDescent="0.35">
      <c r="A4" s="55" t="s">
        <v>86</v>
      </c>
      <c r="B4" s="56" t="s">
        <v>23</v>
      </c>
      <c r="C4" s="49" t="s">
        <v>24</v>
      </c>
      <c r="D4" s="50">
        <v>3593386</v>
      </c>
      <c r="E4" s="51">
        <v>3593386</v>
      </c>
      <c r="F4" s="51">
        <v>3593386</v>
      </c>
      <c r="G4" s="52"/>
      <c r="H4" s="53">
        <v>0</v>
      </c>
      <c r="I4" s="53">
        <v>0</v>
      </c>
      <c r="J4" s="53">
        <v>0</v>
      </c>
      <c r="K4" s="54"/>
      <c r="L4" s="50">
        <v>700000</v>
      </c>
      <c r="M4" s="50">
        <v>700000</v>
      </c>
      <c r="N4" s="50">
        <v>700000</v>
      </c>
      <c r="O4" s="54"/>
      <c r="P4" s="53">
        <v>727000</v>
      </c>
      <c r="Q4" s="50">
        <v>727000</v>
      </c>
      <c r="R4" s="50">
        <v>727000</v>
      </c>
    </row>
    <row r="5" spans="1:18" ht="15" thickBot="1" x14ac:dyDescent="0.35">
      <c r="A5" s="55" t="s">
        <v>86</v>
      </c>
      <c r="B5" s="59" t="s">
        <v>25</v>
      </c>
      <c r="C5" s="60" t="s">
        <v>26</v>
      </c>
      <c r="D5" s="53">
        <v>0</v>
      </c>
      <c r="E5" s="51">
        <v>0</v>
      </c>
      <c r="F5" s="51">
        <v>0</v>
      </c>
      <c r="G5" s="52"/>
      <c r="H5" s="61">
        <v>1045000</v>
      </c>
      <c r="I5" s="61">
        <v>1045000</v>
      </c>
      <c r="J5" s="61">
        <v>0</v>
      </c>
      <c r="K5" s="54"/>
      <c r="L5" s="50">
        <v>25000</v>
      </c>
      <c r="M5" s="50">
        <v>25000</v>
      </c>
      <c r="N5" s="50">
        <v>25000</v>
      </c>
      <c r="O5" s="54"/>
      <c r="P5" s="61">
        <v>903000</v>
      </c>
      <c r="Q5" s="50">
        <v>903000</v>
      </c>
      <c r="R5" s="50">
        <v>0</v>
      </c>
    </row>
    <row r="6" spans="1:18" ht="15" thickBot="1" x14ac:dyDescent="0.35">
      <c r="A6" s="47" t="s">
        <v>87</v>
      </c>
      <c r="B6" s="56" t="s">
        <v>27</v>
      </c>
      <c r="C6" s="49" t="s">
        <v>22</v>
      </c>
      <c r="D6" s="50">
        <v>26240000</v>
      </c>
      <c r="E6" s="58">
        <v>26240000</v>
      </c>
      <c r="F6" s="58">
        <v>26240000</v>
      </c>
      <c r="G6" s="52"/>
      <c r="H6" s="50">
        <v>1519697</v>
      </c>
      <c r="I6" s="50">
        <v>1519697</v>
      </c>
      <c r="J6" s="50">
        <v>0</v>
      </c>
      <c r="K6" s="54"/>
      <c r="L6" s="50">
        <v>26225000</v>
      </c>
      <c r="M6" s="50">
        <v>26225000</v>
      </c>
      <c r="N6" s="50">
        <v>26225000</v>
      </c>
      <c r="O6" s="54"/>
      <c r="P6" s="50">
        <v>3070000</v>
      </c>
      <c r="Q6" s="50">
        <v>3070000</v>
      </c>
      <c r="R6" s="50">
        <v>5823000</v>
      </c>
    </row>
    <row r="7" spans="1:18" ht="15" thickBot="1" x14ac:dyDescent="0.35">
      <c r="A7" s="55" t="s">
        <v>88</v>
      </c>
      <c r="B7" s="56" t="s">
        <v>28</v>
      </c>
      <c r="C7" s="57" t="s">
        <v>29</v>
      </c>
      <c r="D7" s="50">
        <v>15419000</v>
      </c>
      <c r="E7" s="58">
        <v>15419000</v>
      </c>
      <c r="F7" s="58">
        <v>15419000</v>
      </c>
      <c r="G7" s="52"/>
      <c r="H7" s="50">
        <v>9362462</v>
      </c>
      <c r="I7" s="50">
        <v>9362462</v>
      </c>
      <c r="J7" s="50">
        <v>33718000</v>
      </c>
      <c r="K7" s="54"/>
      <c r="L7" s="50">
        <v>23940000</v>
      </c>
      <c r="M7" s="50">
        <v>23940000</v>
      </c>
      <c r="N7" s="50">
        <v>23940000</v>
      </c>
      <c r="O7" s="54"/>
      <c r="P7" s="50">
        <v>14489000</v>
      </c>
      <c r="Q7" s="50">
        <v>14489000</v>
      </c>
      <c r="R7" s="50">
        <v>22861000</v>
      </c>
    </row>
    <row r="8" spans="1:18" ht="15" thickBot="1" x14ac:dyDescent="0.35">
      <c r="A8" s="55" t="s">
        <v>88</v>
      </c>
      <c r="B8" s="56" t="s">
        <v>30</v>
      </c>
      <c r="C8" s="49" t="s">
        <v>29</v>
      </c>
      <c r="D8" s="50">
        <v>7454000</v>
      </c>
      <c r="E8" s="58">
        <v>7454000</v>
      </c>
      <c r="F8" s="58">
        <v>7454000</v>
      </c>
      <c r="G8" s="52"/>
      <c r="H8" s="50">
        <v>6284000</v>
      </c>
      <c r="I8" s="50">
        <v>6284000</v>
      </c>
      <c r="J8" s="50">
        <v>12892000</v>
      </c>
      <c r="K8" s="54"/>
      <c r="L8" s="50">
        <v>15245000</v>
      </c>
      <c r="M8" s="50">
        <v>15245000</v>
      </c>
      <c r="N8" s="50">
        <v>15245000</v>
      </c>
      <c r="O8" s="54"/>
      <c r="P8" s="50">
        <v>4788000</v>
      </c>
      <c r="Q8" s="50">
        <v>4788000</v>
      </c>
      <c r="R8" s="50">
        <v>6388000</v>
      </c>
    </row>
    <row r="9" spans="1:18" ht="15" thickBot="1" x14ac:dyDescent="0.35">
      <c r="A9" s="55" t="s">
        <v>88</v>
      </c>
      <c r="B9" s="56" t="s">
        <v>31</v>
      </c>
      <c r="C9" s="57" t="s">
        <v>32</v>
      </c>
      <c r="D9" s="50">
        <v>4968000</v>
      </c>
      <c r="E9" s="50">
        <v>4968000</v>
      </c>
      <c r="F9" s="50">
        <v>4968000</v>
      </c>
      <c r="G9" s="52"/>
      <c r="H9" s="50">
        <v>1220578</v>
      </c>
      <c r="I9" s="50">
        <v>1220578</v>
      </c>
      <c r="J9" s="50">
        <v>9603270</v>
      </c>
      <c r="K9" s="54"/>
      <c r="L9" s="50">
        <v>18730000</v>
      </c>
      <c r="M9" s="50">
        <v>18730000</v>
      </c>
      <c r="N9" s="50">
        <v>18730000</v>
      </c>
      <c r="O9" s="54"/>
      <c r="P9" s="50">
        <v>2731000</v>
      </c>
      <c r="Q9" s="50">
        <v>2731000</v>
      </c>
      <c r="R9" s="50">
        <v>6151000</v>
      </c>
    </row>
    <row r="10" spans="1:18" ht="15" thickBot="1" x14ac:dyDescent="0.35">
      <c r="A10" s="47" t="s">
        <v>56</v>
      </c>
      <c r="B10" s="56" t="s">
        <v>33</v>
      </c>
      <c r="C10" s="49" t="s">
        <v>34</v>
      </c>
      <c r="D10" s="50">
        <v>51500000</v>
      </c>
      <c r="E10" s="50">
        <v>85300000</v>
      </c>
      <c r="F10" s="50">
        <v>88300000</v>
      </c>
      <c r="G10" s="52"/>
      <c r="H10" s="50">
        <v>13438412</v>
      </c>
      <c r="I10" s="50">
        <v>13438412</v>
      </c>
      <c r="J10" s="50">
        <v>9067151</v>
      </c>
      <c r="K10" s="54"/>
      <c r="L10" s="50">
        <v>100503600</v>
      </c>
      <c r="M10" s="50">
        <v>136795000</v>
      </c>
      <c r="N10" s="50">
        <v>135295000</v>
      </c>
      <c r="O10" s="54"/>
      <c r="P10" s="50">
        <v>25000000</v>
      </c>
      <c r="Q10" s="50">
        <v>25000000</v>
      </c>
      <c r="R10" s="50">
        <v>30400000</v>
      </c>
    </row>
    <row r="11" spans="1:18" ht="15" thickBot="1" x14ac:dyDescent="0.35">
      <c r="A11" s="62" t="s">
        <v>57</v>
      </c>
      <c r="B11" s="63" t="s">
        <v>35</v>
      </c>
      <c r="C11" s="64" t="s">
        <v>36</v>
      </c>
      <c r="D11" s="65">
        <v>64661426</v>
      </c>
      <c r="E11" s="65">
        <v>64661426</v>
      </c>
      <c r="F11" s="66">
        <v>0</v>
      </c>
      <c r="G11" s="67"/>
      <c r="H11" s="66">
        <v>0</v>
      </c>
      <c r="I11" s="66">
        <v>0</v>
      </c>
      <c r="J11" s="66">
        <v>0</v>
      </c>
      <c r="K11" s="68"/>
      <c r="L11" s="65">
        <v>170890912</v>
      </c>
      <c r="M11" s="65">
        <v>170890912</v>
      </c>
      <c r="N11" s="65">
        <v>0</v>
      </c>
      <c r="O11" s="68"/>
      <c r="P11" s="66">
        <v>0</v>
      </c>
      <c r="Q11" s="66">
        <v>0</v>
      </c>
      <c r="R11" s="66">
        <v>0</v>
      </c>
    </row>
    <row r="12" spans="1:18" ht="15" thickBot="1" x14ac:dyDescent="0.35">
      <c r="A12" s="62" t="s">
        <v>57</v>
      </c>
      <c r="B12" s="69" t="s">
        <v>80</v>
      </c>
      <c r="C12" s="70" t="s">
        <v>22</v>
      </c>
      <c r="D12" s="65">
        <v>1847469</v>
      </c>
      <c r="E12" s="66">
        <v>0</v>
      </c>
      <c r="F12" s="66">
        <v>0</v>
      </c>
      <c r="G12" s="67"/>
      <c r="H12" s="66">
        <v>0</v>
      </c>
      <c r="I12" s="66">
        <v>0</v>
      </c>
      <c r="J12" s="66">
        <v>0</v>
      </c>
      <c r="K12" s="68"/>
      <c r="L12" s="66">
        <v>3694939</v>
      </c>
      <c r="M12" s="66">
        <v>0</v>
      </c>
      <c r="N12" s="66">
        <v>0</v>
      </c>
      <c r="O12" s="68"/>
      <c r="P12" s="66">
        <v>0</v>
      </c>
      <c r="Q12" s="66">
        <v>0</v>
      </c>
      <c r="R12" s="66">
        <v>0</v>
      </c>
    </row>
    <row r="13" spans="1:18" ht="15" thickBot="1" x14ac:dyDescent="0.35">
      <c r="A13" s="62" t="s">
        <v>57</v>
      </c>
      <c r="B13" s="63" t="s">
        <v>81</v>
      </c>
      <c r="C13" s="64" t="s">
        <v>82</v>
      </c>
      <c r="D13" s="65">
        <v>1847469</v>
      </c>
      <c r="E13" s="66">
        <v>0</v>
      </c>
      <c r="F13" s="66">
        <v>0</v>
      </c>
      <c r="G13" s="67"/>
      <c r="H13" s="66">
        <v>0</v>
      </c>
      <c r="I13" s="66">
        <v>0</v>
      </c>
      <c r="J13" s="66">
        <v>0</v>
      </c>
      <c r="K13" s="68"/>
      <c r="L13" s="66">
        <v>3694939</v>
      </c>
      <c r="M13" s="66">
        <v>0</v>
      </c>
      <c r="N13" s="66">
        <v>0</v>
      </c>
      <c r="O13" s="68"/>
      <c r="P13" s="66">
        <v>0</v>
      </c>
      <c r="Q13" s="66">
        <v>0</v>
      </c>
      <c r="R13" s="66">
        <v>0</v>
      </c>
    </row>
    <row r="14" spans="1:18" ht="15" thickBot="1" x14ac:dyDescent="0.35">
      <c r="A14" s="62" t="s">
        <v>57</v>
      </c>
      <c r="B14" s="69" t="s">
        <v>83</v>
      </c>
      <c r="C14" s="70" t="s">
        <v>84</v>
      </c>
      <c r="D14" s="65">
        <v>17550959</v>
      </c>
      <c r="E14" s="66">
        <v>0</v>
      </c>
      <c r="F14" s="66">
        <v>0</v>
      </c>
      <c r="G14" s="67"/>
      <c r="H14" s="66">
        <v>0</v>
      </c>
      <c r="I14" s="66">
        <v>0</v>
      </c>
      <c r="J14" s="66">
        <v>0</v>
      </c>
      <c r="K14" s="68"/>
      <c r="L14" s="66">
        <v>4618673</v>
      </c>
      <c r="M14" s="66">
        <v>0</v>
      </c>
      <c r="N14" s="66">
        <v>0</v>
      </c>
      <c r="O14" s="68"/>
      <c r="P14" s="66">
        <v>0</v>
      </c>
      <c r="Q14" s="66">
        <v>0</v>
      </c>
      <c r="R14" s="66">
        <v>0</v>
      </c>
    </row>
    <row r="15" spans="1:18" ht="15" thickBot="1" x14ac:dyDescent="0.35">
      <c r="A15" s="71" t="s">
        <v>58</v>
      </c>
      <c r="B15" s="56" t="s">
        <v>37</v>
      </c>
      <c r="C15" s="72" t="s">
        <v>29</v>
      </c>
      <c r="D15" s="50">
        <v>5075000</v>
      </c>
      <c r="E15" s="50">
        <v>25438000</v>
      </c>
      <c r="F15" s="50">
        <v>26403000</v>
      </c>
      <c r="G15" s="52"/>
      <c r="H15" s="50">
        <v>4532052</v>
      </c>
      <c r="I15" s="50">
        <v>4532052</v>
      </c>
      <c r="J15" s="50">
        <v>3738862</v>
      </c>
      <c r="K15" s="54"/>
      <c r="L15" s="50">
        <v>8000000</v>
      </c>
      <c r="M15" s="50">
        <v>23047000</v>
      </c>
      <c r="N15" s="50">
        <v>23047000</v>
      </c>
      <c r="O15" s="54"/>
      <c r="P15" s="50">
        <v>8736612</v>
      </c>
      <c r="Q15" s="50">
        <v>8736612</v>
      </c>
      <c r="R15" s="50">
        <v>6800000</v>
      </c>
    </row>
    <row r="16" spans="1:18" ht="15" thickBot="1" x14ac:dyDescent="0.35">
      <c r="A16" s="73" t="s">
        <v>85</v>
      </c>
      <c r="B16" s="73"/>
      <c r="C16" s="73"/>
      <c r="D16" s="73">
        <f t="shared" ref="D16:Q16" si="0">SUM(D2:D15)</f>
        <v>623798709</v>
      </c>
      <c r="E16" s="73">
        <f t="shared" si="0"/>
        <v>656715812</v>
      </c>
      <c r="F16" s="74">
        <f t="shared" ref="F16" si="1">SUM(F2:F15)</f>
        <v>596019386</v>
      </c>
      <c r="G16" s="75"/>
      <c r="H16" s="73">
        <f t="shared" si="0"/>
        <v>113920201</v>
      </c>
      <c r="I16" s="73">
        <f t="shared" si="0"/>
        <v>113920201</v>
      </c>
      <c r="J16" s="74">
        <f t="shared" ref="J16" si="2">SUM(J2:J15)</f>
        <v>205618783</v>
      </c>
      <c r="K16" s="54"/>
      <c r="L16" s="73">
        <f t="shared" si="0"/>
        <v>1178392063</v>
      </c>
      <c r="M16" s="73">
        <f>SUM(M2:M15)</f>
        <v>1217721912</v>
      </c>
      <c r="N16" s="74">
        <f>SUM(N2:N15)</f>
        <v>1045331000</v>
      </c>
      <c r="O16" s="54"/>
      <c r="P16" s="73">
        <f t="shared" si="0"/>
        <v>135659612</v>
      </c>
      <c r="Q16" s="73">
        <f t="shared" si="0"/>
        <v>135659612</v>
      </c>
      <c r="R16" s="74">
        <f t="shared" ref="R16" si="3">SUM(R2:R15)</f>
        <v>205066000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2022-23 Asset Schedule</vt:lpstr>
      <vt:lpstr>2021-22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COENB017</dc:creator>
  <cp:lastModifiedBy>COENB017</cp:lastModifiedBy>
  <dcterms:created xsi:type="dcterms:W3CDTF">2023-11-01T12:51:48Z</dcterms:created>
  <dcterms:modified xsi:type="dcterms:W3CDTF">2023-11-01T14:50:02Z</dcterms:modified>
</cp:coreProperties>
</file>