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savan\SATIMGE-VedaOnline-Documentation\SATIMGE-VedaOnline-Documentation\docs\Resources\"/>
    </mc:Choice>
  </mc:AlternateContent>
  <xr:revisionPtr revIDLastSave="0" documentId="13_ncr:1_{64294716-EBE6-47F0-917A-81EB63CA346B}" xr6:coauthVersionLast="47" xr6:coauthVersionMax="47" xr10:uidLastSave="{00000000-0000-0000-0000-000000000000}"/>
  <bookViews>
    <workbookView xWindow="-108" yWindow="-108" windowWidth="23256" windowHeight="12456" activeTab="3" xr2:uid="{21D12DF7-5A82-42FF-8AA3-F2F7A918F72C}"/>
  </bookViews>
  <sheets>
    <sheet name="Index" sheetId="6" r:id="rId1"/>
    <sheet name="ChangeLog" sheetId="5" r:id="rId2"/>
    <sheet name="References" sheetId="3" r:id="rId3"/>
    <sheet name="RES equip" sheetId="9" r:id="rId4"/>
    <sheet name="Methods &amp; Assumptions" sheetId="7" r:id="rId5"/>
    <sheet name="TRP_E" sheetId="11" r:id="rId6"/>
    <sheet name="COM_2017" sheetId="10" r:id="rId7"/>
    <sheet name="Sources" sheetId="8" r:id="rId8"/>
    <sheet name="GreenHouse data for SATIM" sheetId="2" r:id="rId9"/>
    <sheet name="EU TIMES" sheetId="4"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I">#REF!</definedName>
    <definedName name="\P">#REF!</definedName>
    <definedName name="__FDS_HYPERLINK_TOGGLE_STATE__" hidden="1">"ON"</definedName>
    <definedName name="_AMO_ContentDefinition_104386094" hidden="1">"'Partitions:9'"</definedName>
    <definedName name="_AMO_ContentDefinition_104386094.0" hidden="1">"'&lt;ContentDefinition name=""Summary Tables"" rsid=""104386094"" type=""Task"" format=""ReportXml"" imgfmt=""ActiveX"" created=""10/17/2013 08:49:12"" modifed=""02/28/2014 13:17:15"" user=""ndivhuwog"" apply=""False"" css=""C:\Program Files\SASHome\SASAd'"</definedName>
    <definedName name="_AMO_ContentDefinition_104386094.1" hidden="1">"'dinforMicrosoftOffice\5.1\Styles\AMODefault.css"" range=""Summary_Tables_51"" auto=""False"" xTime=""00:00:00.3870000"" rTime=""00:00:00.6690000"" bgnew=""False"" nFmt=""False"" grphSet=""False"" imgY=""0"" imgX=""0""&gt;_x000D_
  &lt;files&gt;C:\Users\ndivhuwog\Doc'"</definedName>
    <definedName name="_AMO_ContentDefinition_104386094.2" hidden="1">"'uments\My SAS Files\Add-In for Microsoft Office\_SOA_Summary_Tables_142718989\main.srx&lt;/files&gt;_x000D_
  &lt;parents /&gt;_x000D_
  &lt;children /&gt;_x000D_
  &lt;param n=""TaskID"" v=""D3932E3A-4FEE-43DF-956C-A605AC9AF3E7"" /&gt;_x000D_
  &lt;param n=""DisplayName"" v=""Summary Tables"" /&gt;_x000D_
  &lt;'"</definedName>
    <definedName name="_AMO_ContentDefinition_104386094.3" hidden="1">"'param n=""DisplayType"" v=""Task"" /&gt;_x000D_
  &lt;param n=""RawValues"" v=""True"" /&gt;_x000D_
  &lt;param n=""AMO_Version"" v=""5.1"" /&gt;_x000D_
  &lt;param n=""ServerName"" v=""SASApp"" /&gt;_x000D_
  &lt;param n=""AMO_Template"" v="""" /&gt;_x000D_
  &lt;param n=""UseDataConstraints"" v=""False"" /&gt;'"</definedName>
    <definedName name="_AMO_ContentDefinition_104386094.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104386094.5" hidden="1">"'&amp;amp;quot;1.0&amp;amp;quot; encoding=&amp;amp;quot;utf-16&amp;amp;quot;?&amp;amp;gt;&amp;amp;lt;FilterTree&amp;amp;gt;&amp;amp;lt;TreeRoot /&amp;amp;gt;&amp;amp;lt;/FilterTree&amp;amp;gt;&amp;quot; ColSelFlg=&amp;quot;0&amp;quot; Name=&amp;quot;TABLE2_5&amp;quot; /&amp;gt;"" /&gt;_x000D_
  &lt;param n=""CredKey"" v=""TABLE2_5'"</definedName>
    <definedName name="_AMO_ContentDefinition_104386094.6" hidden="1">"'&amp;#x1;SASApp&amp;#x1;LFSR Tabulation Datasets"" /&gt;_x000D_
  &lt;param n=""ClassName"" v=""SAS.OfficeAddin.Task"" /&gt;_x000D_
  &lt;param n=""XlNative"" v=""False"" /&gt;_x000D_
  &lt;param n=""UnselectedIds"" v="""" /&gt;_x000D_
  &lt;param n=""_ROM_Version_"" v=""1.2"" /&gt;_x000D_
  &lt;param n=""_ROM_Appl'"</definedName>
    <definedName name="_AMO_ContentDefinition_104386094.7" hidden="1">"'ication_"" v=""ODS"" /&gt;_x000D_
  &lt;param n=""_ROM_AppVersion_"" v=""9.2"" /&gt;_x000D_
  &lt;param n=""maxReportCols"" v=""13"" /&gt;_x000D_
  &lt;fids n=""main.srx"" v=""0"" /&gt;_x000D_
  &lt;ExcelXMLOptions AdjColWidths=""True"" RowOpt=""InsertEntire"" ColOpt=""InsertCells"" /&gt;_x000D_'"</definedName>
    <definedName name="_AMO_ContentDefinition_104386094.8" hidden="1">"'
&lt;/ContentDefinition&gt;'"</definedName>
    <definedName name="_AMO_ContentDefinition_112461039" hidden="1">"'Partitions:9'"</definedName>
    <definedName name="_AMO_ContentDefinition_112461039.0" hidden="1">"'&lt;ContentDefinition name=""Summary Tables"" rsid=""112461039"" type=""Task"" format=""ReportXml"" imgfmt=""ActiveX"" created=""02/14/2014 14:59:53"" modifed=""02/28/2014 13:11:57"" user=""ndivhuwog"" apply=""False"" css=""C:\Program Files\SASHome\SASAd'"</definedName>
    <definedName name="_AMO_ContentDefinition_112461039.1" hidden="1">"'dinforMicrosoftOffice\5.1\Styles\AMODefault.css"" range=""Summary_Tables_58"" auto=""False"" xTime=""00:00:00.4430000"" rTime=""00:00:00.6030000"" bgnew=""False"" nFmt=""False"" grphSet=""False"" imgY=""0"" imgX=""0""&gt;_x000D_
  &lt;files&gt;C:\Users\ndivhuwog\Doc'"</definedName>
    <definedName name="_AMO_ContentDefinition_112461039.2" hidden="1">"'uments\My SAS Files\Add-In for Microsoft Office\_SOA_Summary_Tables_224128394\main.srx&lt;/files&gt;_x000D_
  &lt;parents /&gt;_x000D_
  &lt;children /&gt;_x000D_
  &lt;param n=""TaskID"" v=""D3932E3A-4FEE-43DF-956C-A605AC9AF3E7"" /&gt;_x000D_
  &lt;param n=""DisplayName"" v=""Summary Tables"" /&gt;_x000D_
  &lt;'"</definedName>
    <definedName name="_AMO_ContentDefinition_112461039.3" hidden="1">"'param n=""DisplayType"" v=""Task"" /&gt;_x000D_
  &lt;param n=""RawValues"" v=""True"" /&gt;_x000D_
  &lt;param n=""AMO_Version"" v=""5.1"" /&gt;_x000D_
  &lt;param n=""ServerName"" v=""SASApp"" /&gt;_x000D_
  &lt;param n=""AMO_Template"" v="""" /&gt;_x000D_
  &lt;param n=""UseDataConstraints"" v=""False"" /&gt;'"</definedName>
    <definedName name="_AMO_ContentDefinition_112461039.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112461039.5" hidden="1">"'&amp;amp;quot;1.0&amp;amp;quot; encoding=&amp;amp;quot;utf-16&amp;amp;quot;?&amp;amp;gt;&amp;amp;lt;FilterTree&amp;amp;gt;&amp;amp;lt;TreeRoot /&amp;amp;gt;&amp;amp;lt;/FilterTree&amp;amp;gt;&amp;quot; ColSelFlg=&amp;quot;0&amp;quot; Name=&amp;quot;TABLE2_1&amp;quot; /&amp;gt;"" /&gt;_x000D_
  &lt;param n=""CredKey"" v=""TABLE2_1'"</definedName>
    <definedName name="_AMO_ContentDefinition_112461039.6" hidden="1">"'&amp;#x1;SASApp&amp;#x1;LFSR Tabulation Datasets"" /&gt;_x000D_
  &lt;param n=""ClassName"" v=""SAS.OfficeAddin.Task"" /&gt;_x000D_
  &lt;param n=""XlNative"" v=""False"" /&gt;_x000D_
  &lt;param n=""UnselectedIds"" v="""" /&gt;_x000D_
  &lt;param n=""_ROM_Version_"" v=""1.2"" /&gt;_x000D_
  &lt;param n=""_ROM_Appl'"</definedName>
    <definedName name="_AMO_ContentDefinition_112461039.7" hidden="1">"'ication_"" v=""ODS"" /&gt;_x000D_
  &lt;param n=""_ROM_AppVersion_"" v=""9.2"" /&gt;_x000D_
  &lt;param n=""maxReportCols"" v=""13"" /&gt;_x000D_
  &lt;fids n=""main.srx"" v=""0"" /&gt;_x000D_
  &lt;ExcelXMLOptions AdjColWidths=""True"" RowOpt=""InsertEntire"" ColOpt=""InsertCells"" /&gt;_x000D_'"</definedName>
    <definedName name="_AMO_ContentDefinition_112461039.8" hidden="1">"'
&lt;/ContentDefinition&gt;'"</definedName>
    <definedName name="_AMO_ContentDefinition_15410102" hidden="1">"'Partitions:9'"</definedName>
    <definedName name="_AMO_ContentDefinition_15410102.0" hidden="1">"'&lt;ContentDefinition name=""Summary Tables"" rsid=""15410102"" type=""Task"" format=""ReportXml"" imgfmt=""ACTXIMG"" created=""04/30/2009 09:29:34"" modifed=""01/24/2014 16:09:26"" user=""ndivhuwog"" apply=""False"" css=""C:\Documents and Settings\ndivh'"</definedName>
    <definedName name="_AMO_ContentDefinition_15410102.1" hidden="1">"'uwog.000\Application Data\SAS\BI Clients\Styles\Copy  of cpi (Ndivhu).css"" range=""Summary_Tables_23"" auto=""False"" xTime=""00:00:00.4200000"" rTime=""00:00:00.4890000"" bgnew=""False"" nFmt=""False"" grphSet=""False"" imgY=""0"" imgX=""0""&gt;_x000D_
  &lt;fi'"</definedName>
    <definedName name="_AMO_ContentDefinition_15410102.2" hidden="1">"'les&gt;C:\Users\ndivhuwog\Documents\My SAS Files\Add-In for Microsoft Office\_SOA_Summary_Tables_415479318\main.srx&lt;/files&gt;_x000D_
  &lt;parents /&gt;_x000D_
  &lt;children /&gt;_x000D_
  &lt;param n=""TaskID"" v=""D3932E3A-4FEE-43DF-956C-A605AC9AF3E7"" /&gt;_x000D_
  &lt;param n=""DisplayName"" v'"</definedName>
    <definedName name="_AMO_ContentDefinition_15410102.3" hidden="1">"'=""Summary Tables"" /&gt;_x000D_
  &lt;param n=""DisplayType"" v=""Task"" /&gt;_x000D_
  &lt;param n=""RawValues"" v=""True"" /&gt;_x000D_
  &lt;param n=""AMO_Version"" v=""5.1"" /&gt;_x000D_
  &lt;param n=""ServerName"" v=""SASApp"" /&gt;_x000D_
  &lt;param n=""AMO_Template"" v="""" /&gt;_x000D_
  &lt;param n=""UseDat'"</definedName>
    <definedName name="_AMO_ContentDefinition_15410102.4" hidden="1">"'aConstraints"" v=""False"" /&gt;_x000D_
  &lt;param n=""SizeDataConstraints"" v=""0"" /&gt;_x000D_
  &lt;param n=""AMO_InputDataSource"" v=""&amp;lt;SasDataSource Version=&amp;quot;4.2&amp;quot; Type=&amp;quot;SAS.Servers.Dataset&amp;quot; Svr=&amp;quot;SASApp&amp;quot; Lib=&amp;quot;LFSTDATA&amp;quot; FilterD'"</definedName>
    <definedName name="_AMO_ContentDefinition_15410102.5" hidden="1">"'S=&amp;quot;&amp;amp;lt;?xml version=&amp;amp;quot;1.0&amp;amp;quot; encoding=&amp;amp;quot;utf-16&amp;amp;quot;?&amp;amp;gt;&amp;amp;lt;FilterTree&amp;amp;gt;&amp;amp;lt;TreeRoot /&amp;amp;gt;&amp;amp;lt;/FilterTree&amp;amp;gt;&amp;quot; UseLbls=&amp;quot;true&amp;quot; ColSelFlg=&amp;quot;0&amp;quot; Name=&amp;quot;TABLE7A&amp;'"</definedName>
    <definedName name="_AMO_ContentDefinition_15410102.6" hidden="1">"'quot; /&amp;gt;"" /&gt;_x000D_
  &lt;param n=""CredKey"" v=""TABLE7A&amp;#x1;SASApp&amp;#x1;LFSR Tabulation Datasets"" /&gt;_x000D_
  &lt;param n=""ClassName"" v=""SAS.OfficeAddin.Task"" /&gt;_x000D_
  &lt;param n=""XlNative"" v=""False"" /&gt;_x000D_
  &lt;param n=""UnselectedIds"" v="""" /&gt;_x000D_
  &lt;param n=""_'"</definedName>
    <definedName name="_AMO_ContentDefinition_15410102.7" hidden="1">"'ROM_Version_"" v=""1.2"" /&gt;_x000D_
  &lt;param n=""_ROM_Application_"" v=""ODS"" /&gt;_x000D_
  &lt;param n=""_ROM_AppVersion_"" v=""9.2"" /&gt;_x000D_
  &lt;param n=""maxReportCols"" v=""10"" /&gt;_x000D_
  &lt;fids n=""main.srx"" v=""0"" /&gt;_x000D_
  &lt;ExcelXMLOptions AdjColWidths=""True"" RowOpt=""'"</definedName>
    <definedName name="_AMO_ContentDefinition_15410102.8" hidden="1">"'InsertEntire"" ColOpt=""InsertCells"" /&gt;_x000D_
&lt;/ContentDefinition&gt;'"</definedName>
    <definedName name="_AMO_ContentDefinition_205779628" hidden="1">"'Partitions:9'"</definedName>
    <definedName name="_AMO_ContentDefinition_205779628.0" hidden="1">"'&lt;ContentDefinition name=""Summary Tables"" rsid=""205779628"" type=""Task"" format=""ReportXml"" imgfmt=""ACTIVEX"" created=""04/19/2012 11:07:06"" modifed=""02/28/2014 13:42:20"" user=""ndivhuwog"" apply=""False"" css=""C:\Program Files\SAS\Shared Fi'"</definedName>
    <definedName name="_AMO_ContentDefinition_205779628.1" hidden="1">"'les\BIClientStyles\AMODefault.css"" range=""Summary_Tables_43"" auto=""False"" xTime=""00:00:00.4330000"" rTime=""00:00:00.8980000"" bgnew=""False"" nFmt=""False"" grphSet=""False"" imgY=""0"" imgX=""0""&gt;_x000D_
  &lt;files&gt;C:\Users\ndivhuwog\Documents\My SAS '"</definedName>
    <definedName name="_AMO_ContentDefinition_205779628.2" hidden="1">"'Files\Add-In for Microsoft Office\_SOA_Summary_Tables_137374932\main.srx&lt;/files&gt;_x000D_
  &lt;parents /&gt;_x000D_
  &lt;children /&gt;_x000D_
  &lt;param n=""TaskID"" v=""D3932E3A-4FEE-43DF-956C-A605AC9AF3E7"" /&gt;_x000D_
  &lt;param n=""DisplayName"" v=""Summary Tables"" /&gt;_x000D_
  &lt;param n=""Dis'"</definedName>
    <definedName name="_AMO_ContentDefinition_205779628.3" hidden="1">"'playType"" v=""Task"" /&gt;_x000D_
  &lt;param n=""RawValues"" v=""True"" /&gt;_x000D_
  &lt;param n=""AMO_Version"" v=""5.1"" /&gt;_x000D_
  &lt;param n=""ServerName"" v=""SASApp"" /&gt;_x000D_
  &lt;param n=""AMO_Template"" v="""" /&gt;_x000D_
  &lt;param n=""UseDataConstraints"" v=""False"" /&gt;_x000D_
  &lt;param n'"</definedName>
    <definedName name="_AMO_ContentDefinition_205779628.4" hidden="1">"'=""SizeDataConstraints"" v=""0"" /&gt;_x000D_
  &lt;param n=""AMO_InputDataSource"" v=""&amp;lt;SasDataSource Version=&amp;quot;4.2&amp;quot; Type=&amp;quot;SAS.Servers.Dataset&amp;quot; Svr=&amp;quot;SASApp&amp;quot; Lib=&amp;quot;LFSTDATA&amp;quot; FilterDS=&amp;quot;&amp;amp;lt;?xml version=&amp;amp;quot;1.'"</definedName>
    <definedName name="_AMO_ContentDefinition_205779628.5" hidden="1">"'0&amp;amp;quot; encoding=&amp;amp;quot;utf-16&amp;amp;quot;?&amp;amp;gt;&amp;amp;lt;FilterTree&amp;amp;gt;&amp;amp;lt;TreeRoot /&amp;amp;gt;&amp;amp;lt;/FilterTree&amp;amp;gt;&amp;quot; UseLbls=&amp;quot;true&amp;quot; ColSelFlg=&amp;quot;0&amp;quot; Name=&amp;quot;TABLE3_8B&amp;quot; /&amp;gt;"" /&gt;_x000D_
  &lt;param n=""CredKey'"</definedName>
    <definedName name="_AMO_ContentDefinition_205779628.6" hidden="1">"'"" v=""TABLE3_8B&amp;#x1;SASApp&amp;#x1;LFSR Tabulation Datasets"" /&gt;_x000D_
  &lt;param n=""ClassName"" v=""SAS.OfficeAddin.Task"" /&gt;_x000D_
  &lt;param n=""XlNative"" v=""False"" /&gt;_x000D_
  &lt;param n=""UnselectedIds"" v="""" /&gt;_x000D_
  &lt;param n=""_ROM_Version_"" v=""1.2"" /&gt;_x000D_
  &lt;param'"</definedName>
    <definedName name="_AMO_ContentDefinition_205779628.7" hidden="1">"' n=""_ROM_Application_"" v=""ODS"" /&gt;_x000D_
  &lt;param n=""_ROM_AppVersion_"" v=""9.2"" /&gt;_x000D_
  &lt;param n=""maxReportCols"" v=""14"" /&gt;_x000D_
  &lt;fids n=""main.srx"" v=""0"" /&gt;_x000D_
  &lt;ExcelXMLOptions AdjColWidths=""True"" RowOpt=""InsertEntire"" ColOpt=""InsertCells"" /'"</definedName>
    <definedName name="_AMO_ContentDefinition_205779628.8" hidden="1">"'&gt;_x000D_
&lt;/ContentDefinition&gt;'"</definedName>
    <definedName name="_AMO_ContentDefinition_222545728" hidden="1">"'Partitions:9'"</definedName>
    <definedName name="_AMO_ContentDefinition_222545728.0" hidden="1">"'&lt;ContentDefinition name=""Summary Tables"" rsid=""222545728"" type=""Task"" format=""ReportXml"" imgfmt=""ActiveX"" created=""02/14/2014 15:20:38"" modifed=""02/28/2014 13:12:35"" user=""ndivhuwog"" apply=""False"" css=""C:\Program Files\SASHome\SASAd'"</definedName>
    <definedName name="_AMO_ContentDefinition_222545728.1" hidden="1">"'dinforMicrosoftOffice\5.1\Styles\AMODefault.css"" range=""Summary_Tables_60"" auto=""False"" xTime=""00:00:00.4180000"" rTime=""00:00:00.6970000"" bgnew=""False"" nFmt=""False"" grphSet=""False"" imgY=""0"" imgX=""0""&gt;_x000D_
  &lt;files&gt;C:\Users\ndivhuwog\Doc'"</definedName>
    <definedName name="_AMO_ContentDefinition_222545728.2" hidden="1">"'uments\My SAS Files\Add-In for Microsoft Office\_SOA_Summary_Tables_887691185\main.srx&lt;/files&gt;_x000D_
  &lt;parents /&gt;_x000D_
  &lt;children /&gt;_x000D_
  &lt;param n=""TaskID"" v=""D3932E3A-4FEE-43DF-956C-A605AC9AF3E7"" /&gt;_x000D_
  &lt;param n=""DisplayName"" v=""Summary Tables"" /&gt;_x000D_
  &lt;'"</definedName>
    <definedName name="_AMO_ContentDefinition_222545728.3" hidden="1">"'param n=""DisplayType"" v=""Task"" /&gt;_x000D_
  &lt;param n=""RawValues"" v=""True"" /&gt;_x000D_
  &lt;param n=""AMO_Version"" v=""5.1"" /&gt;_x000D_
  &lt;param n=""ServerName"" v=""SASApp"" /&gt;_x000D_
  &lt;param n=""AMO_Template"" v="""" /&gt;_x000D_
  &lt;param n=""UseDataConstraints"" v=""False"" /&gt;'"</definedName>
    <definedName name="_AMO_ContentDefinition_222545728.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222545728.5" hidden="1">"'&amp;amp;quot;1.0&amp;amp;quot; encoding=&amp;amp;quot;utf-16&amp;amp;quot;?&amp;amp;gt;&amp;amp;lt;FilterTree&amp;amp;gt;&amp;amp;lt;TreeRoot /&amp;amp;gt;&amp;amp;lt;/FilterTree&amp;amp;gt;&amp;quot; ColSelFlg=&amp;quot;0&amp;quot; Name=&amp;quot;TABLE2_3B&amp;quot; /&amp;gt;"" /&gt;_x000D_
  &lt;param n=""CredKey"" v=""TABLE2_'"</definedName>
    <definedName name="_AMO_ContentDefinition_222545728.6" hidden="1">"'3B&amp;#x1;SASApp&amp;#x1;LFSR Tabulation Datasets"" /&gt;_x000D_
  &lt;param n=""ClassName"" v=""SAS.OfficeAddin.Task"" /&gt;_x000D_
  &lt;param n=""XlNative"" v=""False"" /&gt;_x000D_
  &lt;param n=""UnselectedIds"" v="""" /&gt;_x000D_
  &lt;param n=""_ROM_Version_"" v=""1.2"" /&gt;_x000D_
  &lt;param n=""_ROM_Ap'"</definedName>
    <definedName name="_AMO_ContentDefinition_222545728.7" hidden="1">"'plication_"" v=""ODS"" /&gt;_x000D_
  &lt;param n=""_ROM_AppVersion_"" v=""9.2"" /&gt;_x000D_
  &lt;param n=""maxReportCols"" v=""13"" /&gt;_x000D_
  &lt;fids n=""main.srx"" v=""0"" /&gt;_x000D_
  &lt;ExcelXMLOptions AdjColWidths=""True"" RowOpt=""InsertEntire"" ColOpt=""InsertCells"" /&gt;_x000D_'"</definedName>
    <definedName name="_AMO_ContentDefinition_222545728.8" hidden="1">"'
&lt;/ContentDefinition&gt;'"</definedName>
    <definedName name="_AMO_ContentDefinition_225272241" hidden="1">"'Partitions:9'"</definedName>
    <definedName name="_AMO_ContentDefinition_225272241.0" hidden="1">"'&lt;ContentDefinition name=""Summary Tables"" rsid=""225272241"" type=""Task"" format=""ReportXml"" imgfmt=""ACTXIMG"" created=""04/29/2009 15:30:49"" modifed=""02/28/2014 13:38:21"" user=""ndivhuwog"" apply=""False"" css=""C:\Documents and Settings\ndiv'"</definedName>
    <definedName name="_AMO_ContentDefinition_225272241.1" hidden="1">"'huwog.000\Application Data\SAS\BI Clients\Styles\Copy  of cpi (Ndivhu).css"" range=""Summary_Tables_13"" auto=""False"" xTime=""00:00:00.4090000"" rTime=""00:00:00.5530000"" bgnew=""False"" nFmt=""False"" grphSet=""False"" imgY=""0"" imgX=""0""&gt;_x000D_
  &lt;f'"</definedName>
    <definedName name="_AMO_ContentDefinition_225272241.2" hidden="1">"'iles&gt;C:\Users\ndivhuwog\Documents\My SAS Files\Add-In for Microsoft Office\_SOA_Summary_Tables_974195893\main.srx&lt;/files&gt;_x000D_
  &lt;parents /&gt;_x000D_
  &lt;children /&gt;_x000D_
  &lt;param n=""TaskID"" v=""D3932E3A-4FEE-43DF-956C-A605AC9AF3E7"" /&gt;_x000D_
  &lt;param n=""DisplayName"" '"</definedName>
    <definedName name="_AMO_ContentDefinition_225272241.3" hidden="1">"'v=""Summary Tables"" /&gt;_x000D_
  &lt;param n=""DisplayType"" v=""Task"" /&gt;_x000D_
  &lt;param n=""RawValues"" v=""True"" /&gt;_x000D_
  &lt;param n=""AMO_Version"" v=""5.1"" /&gt;_x000D_
  &lt;param n=""ServerName"" v=""SASApp"" /&gt;_x000D_
  &lt;param n=""AMO_Template"" v="""" /&gt;_x000D_
  &lt;param n=""UseDa'"</definedName>
    <definedName name="_AMO_ContentDefinition_225272241.4" hidden="1">"'taConstraints"" v=""False"" /&gt;_x000D_
  &lt;param n=""SizeDataConstraints"" v=""0"" /&gt;_x000D_
  &lt;param n=""AMO_InputDataSource"" v=""&amp;lt;SasDataSource Version=&amp;quot;4.2&amp;quot; Type=&amp;quot;SAS.Servers.Dataset&amp;quot; Svr=&amp;quot;SASApp&amp;quot; Lib=&amp;quot;LFSTDATA&amp;quot; Filter'"</definedName>
    <definedName name="_AMO_ContentDefinition_225272241.5" hidden="1">"'DS=&amp;quot;&amp;amp;lt;?xml version=&amp;amp;quot;1.0&amp;amp;quot; encoding=&amp;amp;quot;utf-16&amp;amp;quot;?&amp;amp;gt;&amp;amp;lt;FilterTree&amp;amp;gt;&amp;amp;lt;TreeRoot /&amp;amp;gt;&amp;amp;lt;/FilterTree&amp;amp;gt;&amp;quot; UseLbls=&amp;quot;true&amp;quot; ColSelFlg=&amp;quot;0&amp;quot; Name=&amp;quot;TABLE3_'"</definedName>
    <definedName name="_AMO_ContentDefinition_225272241.6" hidden="1">"'5&amp;quot; /&amp;gt;"" /&gt;_x000D_
  &lt;param n=""CredKey"" v=""TABLE3_5&amp;#x1;SASApp&amp;#x1;LFSR Tabulation Datasets"" /&gt;_x000D_
  &lt;param n=""ClassName"" v=""SAS.OfficeAddin.Task"" /&gt;_x000D_
  &lt;param n=""XlNative"" v=""False"" /&gt;_x000D_
  &lt;param n=""UnselectedIds"" v="""" /&gt;_x000D_
  &lt;param n'"</definedName>
    <definedName name="_AMO_ContentDefinition_225272241.7" hidden="1">"'=""_ROM_Version_"" v=""1.2"" /&gt;_x000D_
  &lt;param n=""_ROM_Application_"" v=""ODS"" /&gt;_x000D_
  &lt;param n=""_ROM_AppVersion_"" v=""9.2"" /&gt;_x000D_
  &lt;param n=""maxReportCols"" v=""14"" /&gt;_x000D_
  &lt;fids n=""main.srx"" v=""0"" /&gt;_x000D_
  &lt;ExcelXMLOptions AdjColWidths=""True"" RowOp'"</definedName>
    <definedName name="_AMO_ContentDefinition_225272241.8" hidden="1">"'t=""InsertEntire"" ColOpt=""InsertCells"" /&gt;_x000D_
&lt;/ContentDefinition&gt;'"</definedName>
    <definedName name="_AMO_ContentDefinition_242095788" hidden="1">"'Partitions:9'"</definedName>
    <definedName name="_AMO_ContentDefinition_242095788.0" hidden="1">"'&lt;ContentDefinition name=""Summary Tables"" rsid=""242095788"" type=""Task"" format=""ReportXml"" imgfmt=""ActiveX"" created=""10/24/2012 16:11:53"" modifed=""03/04/2014 10:18:13"" user=""ndivhuwog"" apply=""False"" css=""C:\Program Files\SASHome\SASAd'"</definedName>
    <definedName name="_AMO_ContentDefinition_242095788.1" hidden="1">"'dinforMicrosoftOffice\5.1\Styles\AMODefault.css"" range=""Summary_Tables_49"" auto=""False"" xTime=""00:00:00.3710000"" rTime=""00:00:00.5560000"" bgnew=""False"" nFmt=""False"" grphSet=""False"" imgY=""0"" imgX=""0""&gt;_x000D_
  &lt;files&gt;C:\Users\ndivhuwog\Doc'"</definedName>
    <definedName name="_AMO_ContentDefinition_242095788.2" hidden="1">"'uments\My SAS Files\Add-In for Microsoft Office\_SOA_Summary_Tables_934375492\main.srx&lt;/files&gt;_x000D_
  &lt;parents /&gt;_x000D_
  &lt;children /&gt;_x000D_
  &lt;param n=""TaskID"" v=""D3932E3A-4FEE-43DF-956C-A605AC9AF3E7"" /&gt;_x000D_
  &lt;param n=""DisplayName"" v=""Summary Tables"" /&gt;_x000D_
  &lt;'"</definedName>
    <definedName name="_AMO_ContentDefinition_242095788.3" hidden="1">"'param n=""DisplayType"" v=""Task"" /&gt;_x000D_
  &lt;param n=""RawValues"" v=""True"" /&gt;_x000D_
  &lt;param n=""AMO_Version"" v=""5.1"" /&gt;_x000D_
  &lt;param n=""ServerName"" v=""SASApp"" /&gt;_x000D_
  &lt;param n=""AMO_Template"" v="""" /&gt;_x000D_
  &lt;param n=""UseDataConstraints"" v=""False"" /&gt;'"</definedName>
    <definedName name="_AMO_ContentDefinition_242095788.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242095788.5" hidden="1">"'&amp;amp;quot;1.0&amp;amp;quot; encoding=&amp;amp;quot;utf-16&amp;amp;quot;?&amp;amp;gt;&amp;amp;lt;FilterTree&amp;amp;gt;&amp;amp;lt;TreeRoot /&amp;amp;gt;&amp;amp;lt;/FilterTree&amp;amp;gt;&amp;quot; ColSelFlg=&amp;quot;0&amp;quot; Name=&amp;quot;TABLE7&amp;quot; /&amp;gt;"" /&gt;_x000D_
  &lt;param n=""CredKey"" v=""TABLE7&amp;#x1'"</definedName>
    <definedName name="_AMO_ContentDefinition_242095788.6" hidden="1">"';SASApp&amp;#x1;LFSR Tabulation Datasets"" /&gt;_x000D_
  &lt;param n=""ClassName"" v=""SAS.OfficeAddin.Task"" /&gt;_x000D_
  &lt;param n=""XlNative"" v=""False"" /&gt;_x000D_
  &lt;param n=""UnselectedIds"" v="""" /&gt;_x000D_
  &lt;param n=""_ROM_Version_"" v=""1.2"" /&gt;_x000D_
  &lt;param n=""_ROM_Applicat'"</definedName>
    <definedName name="_AMO_ContentDefinition_242095788.7" hidden="1">"'ion_"" v=""ODS"" /&gt;_x000D_
  &lt;param n=""_ROM_AppVersion_"" v=""9.2"" /&gt;_x000D_
  &lt;param n=""maxReportCols"" v=""13"" /&gt;_x000D_
  &lt;fids n=""main.srx"" v=""0"" /&gt;_x000D_
  &lt;ExcelXMLOptions AdjColWidths=""True"" RowOpt=""InsertEntire"" ColOpt=""InsertCells"" /&gt;_x000D_'"</definedName>
    <definedName name="_AMO_ContentDefinition_242095788.8" hidden="1">"'
&lt;/ContentDefinition&gt;'"</definedName>
    <definedName name="_AMO_ContentDefinition_247862661" hidden="1">"'Partitions:9'"</definedName>
    <definedName name="_AMO_ContentDefinition_247862661.0" hidden="1">"'&lt;ContentDefinition name=""Summary Tables"" rsid=""247862661"" type=""Task"" format=""ReportXml"" imgfmt=""ACTXIMG"" created=""01/27/2011 15:40:18"" modifed=""02/28/2014 13:44:08"" user=""ndivhuwog"" apply=""False"" css=""C:\Program Files\SAS\Shared Fi'"</definedName>
    <definedName name="_AMO_ContentDefinition_247862661.1" hidden="1">"'les\BIClientStyles\AMODefault.css"" range=""Summary_Tables_33"" auto=""False"" xTime=""00:00:00.4570000"" rTime=""00:00:00.5300000"" bgnew=""False"" nFmt=""False"" grphSet=""False"" imgY=""0"" imgX=""0""&gt;_x000D_
  &lt;files&gt;C:\Users\ndivhuwog\Documents\My SAS '"</definedName>
    <definedName name="_AMO_ContentDefinition_247862661.2" hidden="1">"'Files\Add-In for Microsoft Office\_SOA_Summary_Tables_172771311\main.srx&lt;/files&gt;_x000D_
  &lt;parents /&gt;_x000D_
  &lt;children /&gt;_x000D_
  &lt;param n=""TaskID"" v=""D3932E3A-4FEE-43DF-956C-A605AC9AF3E7"" /&gt;_x000D_
  &lt;param n=""DisplayName"" v=""Summary Tables"" /&gt;_x000D_
  &lt;param n=""Dis'"</definedName>
    <definedName name="_AMO_ContentDefinition_247862661.3" hidden="1">"'playType"" v=""Task"" /&gt;_x000D_
  &lt;param n=""RawValues"" v=""True"" /&gt;_x000D_
  &lt;param n=""AMO_Version"" v=""5.1"" /&gt;_x000D_
  &lt;param n=""ServerName"" v=""SASApp"" /&gt;_x000D_
  &lt;param n=""AMO_Template"" v="""" /&gt;_x000D_
  &lt;param n=""UseDataConstraints"" v=""False"" /&gt;_x000D_
  &lt;param n'"</definedName>
    <definedName name="_AMO_ContentDefinition_247862661.4" hidden="1">"'=""SizeDataConstraints"" v=""0"" /&gt;_x000D_
  &lt;param n=""AMO_InputDataSource"" v=""&amp;lt;SasDataSource Version=&amp;quot;4.2&amp;quot; Type=&amp;quot;SAS.Servers.Dataset&amp;quot; Svr=&amp;quot;SASApp&amp;quot; Lib=&amp;quot;LFSTDATA&amp;quot; FilterDS=&amp;quot;&amp;amp;lt;?xml version=&amp;amp;quot;1.'"</definedName>
    <definedName name="_AMO_ContentDefinition_247862661.5" hidden="1">"'0&amp;amp;quot; encoding=&amp;amp;quot;utf-16&amp;amp;quot;?&amp;amp;gt;&amp;amp;lt;FilterTree&amp;amp;gt;&amp;amp;lt;TreeRoot /&amp;amp;gt;&amp;amp;lt;/FilterTree&amp;amp;gt;&amp;quot; UseLbls=&amp;quot;true&amp;quot; ColSelFlg=&amp;quot;0&amp;quot; Name=&amp;quot;TABLE4&amp;quot; /&amp;gt;"" /&gt;_x000D_
  &lt;param n=""CredKey"" '"</definedName>
    <definedName name="_AMO_ContentDefinition_247862661.6" hidden="1">"'v=""TABLE4&amp;#x1;SASApp&amp;#x1;LFSR Tabulation Datasets"" /&gt;_x000D_
  &lt;param n=""ClassName"" v=""SAS.OfficeAddin.Task"" /&gt;_x000D_
  &lt;param n=""XlNative"" v=""False"" /&gt;_x000D_
  &lt;param n=""UnselectedIds"" v="""" /&gt;_x000D_
  &lt;param n=""_ROM_Version_"" v=""1.2"" /&gt;_x000D_
  &lt;param n=""_'"</definedName>
    <definedName name="_AMO_ContentDefinition_247862661.7" hidden="1">"'ROM_Application_"" v=""ODS"" /&gt;_x000D_
  &lt;param n=""_ROM_AppVersion_"" v=""9.2"" /&gt;_x000D_
  &lt;param n=""maxReportCols"" v=""13"" /&gt;_x000D_
  &lt;fids n=""main.srx"" v=""0"" /&gt;_x000D_
  &lt;ExcelXMLOptions AdjColWidths=""True"" RowOpt=""InsertEntire"" ColOpt=""InsertCells"" /&gt;_x000D_'"</definedName>
    <definedName name="_AMO_ContentDefinition_247862661.8" hidden="1">"'
&lt;/ContentDefinition&gt;'"</definedName>
    <definedName name="_AMO_ContentDefinition_30194841" hidden="1">"'Partitions:9'"</definedName>
    <definedName name="_AMO_ContentDefinition_30194841.0" hidden="1">"'&lt;ContentDefinition name=""Summary Tables"" rsid=""30194841"" type=""Task"" format=""ReportXml"" imgfmt=""ActiveX"" created=""02/14/2014 12:33:27"" modifed=""03/04/2014 10:23:30"" user=""ndivhuwog"" apply=""False"" css=""C:\Program Files\SASHome\SASAdd'"</definedName>
    <definedName name="_AMO_ContentDefinition_30194841.1" hidden="1">"'inforMicrosoftOffice\5.1\Styles\AMODefault.css"" range=""Summary_Tables_57"" auto=""False"" xTime=""00:00:00.3600000"" rTime=""00:00:00.6640000"" bgnew=""False"" nFmt=""False"" grphSet=""False"" imgY=""0"" imgX=""0""&gt;_x000D_
  &lt;files&gt;C:\Users\ndivhuwog\Docu'"</definedName>
    <definedName name="_AMO_ContentDefinition_30194841.2" hidden="1">"'ments\My SAS Files\Add-In for Microsoft Office\_SOA_Summary_Tables_409067076\main.srx&lt;/files&gt;_x000D_
  &lt;parents /&gt;_x000D_
  &lt;children /&gt;_x000D_
  &lt;param n=""TaskID"" v=""D3932E3A-4FEE-43DF-956C-A605AC9AF3E7"" /&gt;_x000D_
  &lt;param n=""DisplayName"" v=""Summary Tables"" /&gt;_x000D_
  &lt;'"</definedName>
    <definedName name="_AMO_ContentDefinition_30194841.3" hidden="1">"'param n=""DisplayType"" v=""Task"" /&gt;_x000D_
  &lt;param n=""RawValues"" v=""True"" /&gt;_x000D_
  &lt;param n=""AMO_Version"" v=""5.1"" /&gt;_x000D_
  &lt;param n=""ServerName"" v=""SASApp"" /&gt;_x000D_
  &lt;param n=""AMO_Template"" v="""" /&gt;_x000D_
  &lt;param n=""UseDataConstraints"" v=""False"" /&gt;'"</definedName>
    <definedName name="_AMO_ContentDefinition_30194841.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30194841.5" hidden="1">"'&amp;amp;quot;1.0&amp;amp;quot; encoding=&amp;amp;quot;utf-16&amp;amp;quot;?&amp;amp;gt;&amp;amp;lt;FilterTree&amp;amp;gt;&amp;amp;lt;TreeRoot /&amp;amp;gt;&amp;amp;lt;/FilterTree&amp;amp;gt;&amp;quot; ColSelFlg=&amp;quot;0&amp;quot; Name=&amp;quot;TABLE6B&amp;quot; /&amp;gt;"" /&gt;_x000D_
  &lt;param n=""CredKey"" v=""TABLE6B&amp;#'"</definedName>
    <definedName name="_AMO_ContentDefinition_30194841.6" hidden="1">"'x1;SASApp&amp;#x1;LFSR Tabulation Datasets"" /&gt;_x000D_
  &lt;param n=""ClassName"" v=""SAS.OfficeAddin.Task"" /&gt;_x000D_
  &lt;param n=""XlNative"" v=""False"" /&gt;_x000D_
  &lt;param n=""UnselectedIds"" v="""" /&gt;_x000D_
  &lt;param n=""_ROM_Version_"" v=""1.2"" /&gt;_x000D_
  &lt;param n=""_ROM_Applic'"</definedName>
    <definedName name="_AMO_ContentDefinition_30194841.7" hidden="1">"'ation_"" v=""ODS"" /&gt;_x000D_
  &lt;param n=""_ROM_AppVersion_"" v=""9.2"" /&gt;_x000D_
  &lt;param n=""maxReportCols"" v=""13"" /&gt;_x000D_
  &lt;fids n=""main.srx"" v=""0"" /&gt;_x000D_
  &lt;ExcelXMLOptions AdjColWidths=""True"" RowOpt=""InsertEntire"" ColOpt=""InsertCells"" /&gt;_x000D_'"</definedName>
    <definedName name="_AMO_ContentDefinition_30194841.8" hidden="1">"'
&lt;/ContentDefinition&gt;'"</definedName>
    <definedName name="_AMO_ContentDefinition_37461558" hidden="1">"'Partitions:9'"</definedName>
    <definedName name="_AMO_ContentDefinition_37461558.0" hidden="1">"'&lt;ContentDefinition name=""Summary Tables"" rsid=""37461558"" type=""Task"" format=""ReportXml"" imgfmt=""ActiveX"" created=""02/14/2014 15:25:47"" modifed=""02/28/2014 14:17:01"" user=""ndivhuwog"" apply=""False"" css=""C:\Program Files\SASHome\SASAdd'"</definedName>
    <definedName name="_AMO_ContentDefinition_37461558.1" hidden="1">"'inforMicrosoftOffice\5.1\Styles\AMODefault.css"" range=""Summary_Tables_61"" auto=""False"" xTime=""00:00:00.4010000"" rTime=""00:00:00.6050000"" bgnew=""False"" nFmt=""False"" grphSet=""False"" imgY=""0"" imgX=""0""&gt;_x000D_
  &lt;files&gt;C:\Users\ndivhuwog\Docu'"</definedName>
    <definedName name="_AMO_ContentDefinition_37461558.2" hidden="1">"'ments\My SAS Files\Add-In for Microsoft Office\_SOA_Summary_Tables_207425595\main.srx&lt;/files&gt;_x000D_
  &lt;parents /&gt;_x000D_
  &lt;children /&gt;_x000D_
  &lt;param n=""TaskID"" v=""D3932E3A-4FEE-43DF-956C-A605AC9AF3E7"" /&gt;_x000D_
  &lt;param n=""DisplayName"" v=""Summary Tables"" /&gt;_x000D_
  &lt;'"</definedName>
    <definedName name="_AMO_ContentDefinition_37461558.3" hidden="1">"'param n=""DisplayType"" v=""Task"" /&gt;_x000D_
  &lt;param n=""RawValues"" v=""True"" /&gt;_x000D_
  &lt;param n=""AMO_Version"" v=""5.1"" /&gt;_x000D_
  &lt;param n=""ServerName"" v=""SASApp"" /&gt;_x000D_
  &lt;param n=""AMO_Template"" v="""" /&gt;_x000D_
  &lt;param n=""UseDataConstraints"" v=""False"" /&gt;'"</definedName>
    <definedName name="_AMO_ContentDefinition_37461558.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37461558.5" hidden="1">"'&amp;amp;quot;1.0&amp;amp;quot; encoding=&amp;amp;quot;utf-16&amp;amp;quot;?&amp;amp;gt;&amp;amp;lt;FilterTree&amp;amp;gt;&amp;amp;lt;TreeRoot /&amp;amp;gt;&amp;amp;lt;/FilterTree&amp;amp;gt;&amp;quot; ColSelFlg=&amp;quot;0&amp;quot; Name=&amp;quot;TABLE2_4&amp;quot; /&amp;gt;"" /&gt;_x000D_
  &lt;param n=""CredKey"" v=""TABLE2_4'"</definedName>
    <definedName name="_AMO_ContentDefinition_37461558.6" hidden="1">"'&amp;#x1;SASApp&amp;#x1;LFSR Tabulation Datasets"" /&gt;_x000D_
  &lt;param n=""ClassName"" v=""SAS.OfficeAddin.Task"" /&gt;_x000D_
  &lt;param n=""XlNative"" v=""False"" /&gt;_x000D_
  &lt;param n=""UnselectedIds"" v="""" /&gt;_x000D_
  &lt;param n=""_ROM_Version_"" v=""1.2"" /&gt;_x000D_
  &lt;param n=""_ROM_Appl'"</definedName>
    <definedName name="_AMO_ContentDefinition_37461558.7" hidden="1">"'ication_"" v=""ODS"" /&gt;_x000D_
  &lt;param n=""_ROM_AppVersion_"" v=""9.2"" /&gt;_x000D_
  &lt;param n=""maxReportCols"" v=""14"" /&gt;_x000D_
  &lt;fids n=""main.srx"" v=""0"" /&gt;_x000D_
  &lt;ExcelXMLOptions AdjColWidths=""True"" RowOpt=""InsertEntire"" ColOpt=""InsertCells"" /&gt;_x000D_'"</definedName>
    <definedName name="_AMO_ContentDefinition_37461558.8" hidden="1">"'
&lt;/ContentDefinition&gt;'"</definedName>
    <definedName name="_AMO_ContentDefinition_390982613" hidden="1">"'Partitions:9'"</definedName>
    <definedName name="_AMO_ContentDefinition_390982613.0" hidden="1">"'&lt;ContentDefinition name=""Summary Tables"" rsid=""390982613"" type=""Task"" format=""ReportXml"" imgfmt=""ACTXIMG"" created=""04/30/2009 09:25:26"" modifed=""02/28/2014 13:45:22"" user=""ndivhuwog"" apply=""False"" css=""C:\Documents and Settings\ndiv'"</definedName>
    <definedName name="_AMO_ContentDefinition_390982613.1" hidden="1">"'huwog.000\Application Data\SAS\BI Clients\Styles\Copy  of cpi (Ndivhu).css"" range=""Summary_Tables_22"" auto=""False"" xTime=""00:00:00.4100000"" rTime=""00:00:00.5250000"" bgnew=""False"" nFmt=""False"" grphSet=""False"" imgY=""0"" imgX=""0""&gt;_x000D_
  &lt;f'"</definedName>
    <definedName name="_AMO_ContentDefinition_390982613.2" hidden="1">"'iles&gt;C:\Users\ndivhuwog\Documents\My SAS Files\Add-In for Microsoft Office\_SOA_Summary_Tables_209047778\main.srx&lt;/files&gt;_x000D_
  &lt;parents /&gt;_x000D_
  &lt;children /&gt;_x000D_
  &lt;param n=""TaskID"" v=""D3932E3A-4FEE-43DF-956C-A605AC9AF3E7"" /&gt;_x000D_
  &lt;param n=""DisplayName"" '"</definedName>
    <definedName name="_AMO_ContentDefinition_390982613.3" hidden="1">"'v=""Summary Tables"" /&gt;_x000D_
  &lt;param n=""DisplayType"" v=""Task"" /&gt;_x000D_
  &lt;param n=""RawValues"" v=""True"" /&gt;_x000D_
  &lt;param n=""AMO_Version"" v=""5.1"" /&gt;_x000D_
  &lt;param n=""ServerName"" v=""SASApp"" /&gt;_x000D_
  &lt;param n=""AMO_Template"" v="""" /&gt;_x000D_
  &lt;param n=""UseDa'"</definedName>
    <definedName name="_AMO_ContentDefinition_390982613.4" hidden="1">"'taConstraints"" v=""False"" /&gt;_x000D_
  &lt;param n=""SizeDataConstraints"" v=""0"" /&gt;_x000D_
  &lt;param n=""AMO_InputDataSource"" v=""&amp;lt;SasDataSource Version=&amp;quot;4.2&amp;quot; Type=&amp;quot;SAS.Servers.Dataset&amp;quot; Svr=&amp;quot;SASApp&amp;quot; Lib=&amp;quot;LFSTDATA&amp;quot; Filter'"</definedName>
    <definedName name="_AMO_ContentDefinition_390982613.5" hidden="1">"'DS=&amp;quot;&amp;amp;lt;?xml version=&amp;amp;quot;1.0&amp;amp;quot; encoding=&amp;amp;quot;utf-16&amp;amp;quot;?&amp;amp;gt;&amp;amp;lt;FilterTree&amp;amp;gt;&amp;amp;lt;TreeRoot /&amp;amp;gt;&amp;amp;lt;/FilterTree&amp;amp;gt;&amp;quot; UseLbls=&amp;quot;true&amp;quot; ColSelFlg=&amp;quot;0&amp;quot; Name=&amp;quot;TABLE6&amp;'"</definedName>
    <definedName name="_AMO_ContentDefinition_390982613.6" hidden="1">"'quot; /&amp;gt;"" /&gt;_x000D_
  &lt;param n=""CredKey"" v=""TABLE6&amp;#x1;SASApp&amp;#x1;LFSR Tabulation Datasets"" /&gt;_x000D_
  &lt;param n=""ClassName"" v=""SAS.OfficeAddin.Task"" /&gt;_x000D_
  &lt;param n=""XlNative"" v=""False"" /&gt;_x000D_
  &lt;param n=""UnselectedIds"" v="""" /&gt;_x000D_
  &lt;param n=""_'"</definedName>
    <definedName name="_AMO_ContentDefinition_390982613.7" hidden="1">"'ROM_Version_"" v=""1.2"" /&gt;_x000D_
  &lt;param n=""_ROM_Application_"" v=""ODS"" /&gt;_x000D_
  &lt;param n=""_ROM_AppVersion_"" v=""9.2"" /&gt;_x000D_
  &lt;param n=""maxReportCols"" v=""13"" /&gt;_x000D_
  &lt;fids n=""main.srx"" v=""0"" /&gt;_x000D_
  &lt;ExcelXMLOptions AdjColWidths=""True"" RowOpt=""'"</definedName>
    <definedName name="_AMO_ContentDefinition_390982613.8" hidden="1">"'InsertEntire"" ColOpt=""InsertCells"" /&gt;_x000D_
&lt;/ContentDefinition&gt;'"</definedName>
    <definedName name="_AMO_ContentDefinition_398675413" hidden="1">"'Partitions:9'"</definedName>
    <definedName name="_AMO_ContentDefinition_398675413.0" hidden="1">"'&lt;ContentDefinition name=""Summary Tables"" rsid=""398675413"" type=""Task"" format=""ReportXml"" imgfmt=""ACTIVEX"" created=""04/19/2012 10:34:46"" modifed=""02/28/2014 13:39:04"" user=""ndivhuwog"" apply=""False"" css=""C:\Program Files\SAS\Shared Fi'"</definedName>
    <definedName name="_AMO_ContentDefinition_398675413.1" hidden="1">"'les\BIClientStyles\AMODefault.css"" range=""Summary_Tables_39"" auto=""False"" xTime=""00:00:00.3840000"" rTime=""00:00:00.4760000"" bgnew=""False"" nFmt=""False"" grphSet=""False"" imgY=""0"" imgX=""0""&gt;_x000D_
  &lt;files&gt;C:\Users\ndivhuwog\Documents\My SAS '"</definedName>
    <definedName name="_AMO_ContentDefinition_398675413.2" hidden="1">"'Files\Add-In for Microsoft Office\_SOA_Summary_Tables_722109671\main.srx&lt;/files&gt;_x000D_
  &lt;parents /&gt;_x000D_
  &lt;children /&gt;_x000D_
  &lt;param n=""TaskID"" v=""D3932E3A-4FEE-43DF-956C-A605AC9AF3E7"" /&gt;_x000D_
  &lt;param n=""DisplayName"" v=""Summary Tables"" /&gt;_x000D_
  &lt;param n=""Dis'"</definedName>
    <definedName name="_AMO_ContentDefinition_398675413.3" hidden="1">"'playType"" v=""Task"" /&gt;_x000D_
  &lt;param n=""RawValues"" v=""True"" /&gt;_x000D_
  &lt;param n=""AMO_Version"" v=""5.1"" /&gt;_x000D_
  &lt;param n=""ServerName"" v=""SASApp"" /&gt;_x000D_
  &lt;param n=""AMO_Template"" v="""" /&gt;_x000D_
  &lt;param n=""UseDataConstraints"" v=""False"" /&gt;_x000D_
  &lt;param n'"</definedName>
    <definedName name="_AMO_ContentDefinition_398675413.4" hidden="1">"'=""SizeDataConstraints"" v=""0"" /&gt;_x000D_
  &lt;param n=""AMO_InputDataSource"" v=""&amp;lt;SasDataSource Version=&amp;quot;4.2&amp;quot; Type=&amp;quot;SAS.Servers.Dataset&amp;quot; Svr=&amp;quot;SASApp&amp;quot; Lib=&amp;quot;LFSTDATA&amp;quot; FilterDS=&amp;quot;&amp;amp;lt;?xml version=&amp;amp;quot;1.'"</definedName>
    <definedName name="_AMO_ContentDefinition_398675413.5" hidden="1">"'0&amp;amp;quot; encoding=&amp;amp;quot;utf-16&amp;amp;quot;?&amp;amp;gt;&amp;amp;lt;FilterTree&amp;amp;gt;&amp;amp;lt;TreeRoot /&amp;amp;gt;&amp;amp;lt;/FilterTree&amp;amp;gt;&amp;quot; UseLbls=&amp;quot;true&amp;quot; ColSelFlg=&amp;quot;0&amp;quot; Name=&amp;quot;TABLE3_6&amp;quot; /&amp;gt;"" /&gt;_x000D_
  &lt;param n=""CredKey""'"</definedName>
    <definedName name="_AMO_ContentDefinition_398675413.6" hidden="1">"' v=""TABLE3_6&amp;#x1;SASApp&amp;#x1;LFSR Tabulation Datasets"" /&gt;_x000D_
  &lt;param n=""ClassName"" v=""SAS.OfficeAddin.Task"" /&gt;_x000D_
  &lt;param n=""XlNative"" v=""False"" /&gt;_x000D_
  &lt;param n=""UnselectedIds"" v="""" /&gt;_x000D_
  &lt;param n=""_ROM_Version_"" v=""1.2"" /&gt;_x000D_
  &lt;param n'"</definedName>
    <definedName name="_AMO_ContentDefinition_398675413.7" hidden="1">"'=""_ROM_Application_"" v=""ODS"" /&gt;_x000D_
  &lt;param n=""_ROM_AppVersion_"" v=""9.2"" /&gt;_x000D_
  &lt;param n=""maxReportCols"" v=""13"" /&gt;_x000D_
  &lt;fids n=""main.srx"" v=""0"" /&gt;_x000D_
  &lt;ExcelXMLOptions AdjColWidths=""True"" RowOpt=""InsertEntire"" ColOpt=""InsertCells"" /&gt;'"</definedName>
    <definedName name="_AMO_ContentDefinition_398675413.8" hidden="1">"'_x000D_
&lt;/ContentDefinition&gt;'"</definedName>
    <definedName name="_AMO_ContentDefinition_416626384" hidden="1">"'Partitions:9'"</definedName>
    <definedName name="_AMO_ContentDefinition_416626384.0" hidden="1">"'&lt;ContentDefinition name=""Summary Tables"" rsid=""416626384"" type=""Task"" format=""ReportXml"" imgfmt=""ActiveX"" created=""10/17/2013 08:57:04"" modifed=""03/03/2014 15:46:53"" user=""ndivhuwog"" apply=""False"" css=""C:\Program Files\SASHome\SASAd'"</definedName>
    <definedName name="_AMO_ContentDefinition_416626384.1" hidden="1">"'dinforMicrosoftOffice\5.1\Styles\AMODefault.css"" range=""Summary_Tables_53"" auto=""False"" xTime=""00:00:00.4300430"" rTime=""00:00:00.6620662"" bgnew=""False"" nFmt=""False"" grphSet=""False"" imgY=""0"" imgX=""0""&gt;_x000D_
  &lt;files&gt;C:\Users\ndivhuwog\Doc'"</definedName>
    <definedName name="_AMO_ContentDefinition_416626384.2" hidden="1">"'uments\My SAS Files\Add-In for Microsoft Office\_SOA_Summary_Tables_558012043\main.srx&lt;/files&gt;_x000D_
  &lt;parents /&gt;_x000D_
  &lt;children /&gt;_x000D_
  &lt;param n=""TaskID"" v=""D3932E3A-4FEE-43DF-956C-A605AC9AF3E7"" /&gt;_x000D_
  &lt;param n=""DisplayName"" v=""Summary Tables"" /&gt;_x000D_
  &lt;'"</definedName>
    <definedName name="_AMO_ContentDefinition_416626384.3" hidden="1">"'param n=""DisplayType"" v=""Task"" /&gt;_x000D_
  &lt;param n=""RawValues"" v=""True"" /&gt;_x000D_
  &lt;param n=""AMO_Version"" v=""5.1"" /&gt;_x000D_
  &lt;param n=""ServerName"" v=""SASApp"" /&gt;_x000D_
  &lt;param n=""AMO_Template"" v="""" /&gt;_x000D_
  &lt;param n=""UseDataConstraints"" v=""False"" /&gt;'"</definedName>
    <definedName name="_AMO_ContentDefinition_416626384.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416626384.5" hidden="1">"'&amp;amp;quot;1.0&amp;amp;quot; encoding=&amp;amp;quot;utf-16&amp;amp;quot;?&amp;amp;gt;&amp;amp;lt;FilterTree&amp;amp;gt;&amp;amp;lt;TreeRoot /&amp;amp;gt;&amp;amp;lt;/FilterTree&amp;amp;gt;&amp;quot; ColSelFlg=&amp;quot;0&amp;quot; Name=&amp;quot;TABLE2_7A&amp;quot; /&amp;gt;"" /&gt;_x000D_
  &lt;param n=""CredKey"" v=""TABLE2_'"</definedName>
    <definedName name="_AMO_ContentDefinition_416626384.6" hidden="1">"'7A&amp;#x1;SASApp&amp;#x1;LFSR Tabulation Datasets"" /&gt;_x000D_
  &lt;param n=""ClassName"" v=""SAS.OfficeAddin.Task"" /&gt;_x000D_
  &lt;param n=""XlNative"" v=""False"" /&gt;_x000D_
  &lt;param n=""UnselectedIds"" v="""" /&gt;_x000D_
  &lt;param n=""_ROM_Version_"" v=""1.2"" /&gt;_x000D_
  &lt;param n=""_ROM_Ap'"</definedName>
    <definedName name="_AMO_ContentDefinition_416626384.7" hidden="1">"'plication_"" v=""ODS"" /&gt;_x000D_
  &lt;param n=""_ROM_AppVersion_"" v=""9.2"" /&gt;_x000D_
  &lt;param n=""maxReportCols"" v=""13"" /&gt;_x000D_
  &lt;fids n=""main.srx"" v=""0"" /&gt;_x000D_
  &lt;ExcelXMLOptions AdjColWidths=""True"" RowOpt=""InsertEntire"" ColOpt=""InsertCells"" /&gt;_x000D_'"</definedName>
    <definedName name="_AMO_ContentDefinition_416626384.8" hidden="1">"'
&lt;/ContentDefinition&gt;'"</definedName>
    <definedName name="_AMO_ContentDefinition_472893794" hidden="1">"'Partitions:9'"</definedName>
    <definedName name="_AMO_ContentDefinition_472893794.0" hidden="1">"'&lt;ContentDefinition name=""Summary Tables"" rsid=""472893794"" type=""Task"" format=""ReportXml"" imgfmt=""ACTIVEX"" created=""04/19/2012 10:39:40"" modifed=""02/28/2014 13:39:58"" user=""ndivhuwog"" apply=""False"" css=""C:\Program Files\SAS\Shared Fi'"</definedName>
    <definedName name="_AMO_ContentDefinition_472893794.1" hidden="1">"'les\BIClientStyles\AMODefault.css"" range=""Summary_Tables_40"" auto=""False"" xTime=""00:00:00.3630000"" rTime=""00:00:00.4310000"" bgnew=""False"" nFmt=""False"" grphSet=""False"" imgY=""0"" imgX=""0""&gt;_x000D_
  &lt;files&gt;C:\Users\ndivhuwog\Documents\My SAS '"</definedName>
    <definedName name="_AMO_ContentDefinition_472893794.2" hidden="1">"'Files\Add-In for Microsoft Office\_SOA_Summary_Tables_319318931\main.srx&lt;/files&gt;_x000D_
  &lt;parents /&gt;_x000D_
  &lt;children /&gt;_x000D_
  &lt;param n=""TaskID"" v=""D3932E3A-4FEE-43DF-956C-A605AC9AF3E7"" /&gt;_x000D_
  &lt;param n=""DisplayName"" v=""Summary Tables"" /&gt;_x000D_
  &lt;param n=""Dis'"</definedName>
    <definedName name="_AMO_ContentDefinition_472893794.3" hidden="1">"'playType"" v=""Task"" /&gt;_x000D_
  &lt;param n=""RawValues"" v=""True"" /&gt;_x000D_
  &lt;param n=""AMO_Version"" v=""5.1"" /&gt;_x000D_
  &lt;param n=""ServerName"" v=""SASApp"" /&gt;_x000D_
  &lt;param n=""AMO_Template"" v="""" /&gt;_x000D_
  &lt;param n=""UseDataConstraints"" v=""False"" /&gt;_x000D_
  &lt;param n'"</definedName>
    <definedName name="_AMO_ContentDefinition_472893794.4" hidden="1">"'=""SizeDataConstraints"" v=""0"" /&gt;_x000D_
  &lt;param n=""AMO_InputDataSource"" v=""&amp;lt;SasDataSource Version=&amp;quot;4.2&amp;quot; Type=&amp;quot;SAS.Servers.Dataset&amp;quot; Svr=&amp;quot;SASApp&amp;quot; Lib=&amp;quot;LFSTDATA&amp;quot; FilterDS=&amp;quot;&amp;amp;lt;?xml version=&amp;amp;quot;1.'"</definedName>
    <definedName name="_AMO_ContentDefinition_472893794.5" hidden="1">"'0&amp;amp;quot; encoding=&amp;amp;quot;utf-16&amp;amp;quot;?&amp;amp;gt;&amp;amp;lt;FilterTree&amp;amp;gt;&amp;amp;lt;TreeRoot /&amp;amp;gt;&amp;amp;lt;/FilterTree&amp;amp;gt;&amp;quot; UseLbls=&amp;quot;true&amp;quot; ColSelFlg=&amp;quot;0&amp;quot; Name=&amp;quot;TABLE3_7&amp;quot; /&amp;gt;"" /&gt;_x000D_
  &lt;param n=""CredKey""'"</definedName>
    <definedName name="_AMO_ContentDefinition_472893794.6" hidden="1">"' v=""TABLE3_7&amp;#x1;SASApp&amp;#x1;LFSR Tabulation Datasets"" /&gt;_x000D_
  &lt;param n=""ClassName"" v=""SAS.OfficeAddin.Task"" /&gt;_x000D_
  &lt;param n=""XlNative"" v=""False"" /&gt;_x000D_
  &lt;param n=""UnselectedIds"" v="""" /&gt;_x000D_
  &lt;param n=""_ROM_Version_"" v=""1.2"" /&gt;_x000D_
  &lt;param n'"</definedName>
    <definedName name="_AMO_ContentDefinition_472893794.7" hidden="1">"'=""_ROM_Application_"" v=""ODS"" /&gt;_x000D_
  &lt;param n=""_ROM_AppVersion_"" v=""9.2"" /&gt;_x000D_
  &lt;param n=""maxReportCols"" v=""14"" /&gt;_x000D_
  &lt;fids n=""main.srx"" v=""0"" /&gt;_x000D_
  &lt;ExcelXMLOptions AdjColWidths=""True"" RowOpt=""InsertEntire"" ColOpt=""InsertCells"" /&gt;'"</definedName>
    <definedName name="_AMO_ContentDefinition_472893794.8" hidden="1">"'_x000D_
&lt;/ContentDefinition&gt;'"</definedName>
    <definedName name="_AMO_ContentDefinition_539372770" hidden="1">"'Partitions:9'"</definedName>
    <definedName name="_AMO_ContentDefinition_539372770.0" hidden="1">"'&lt;ContentDefinition name=""Summary Tables"" rsid=""539372770"" type=""Task"" format=""ReportXml"" imgfmt=""ActiveX"" created=""02/14/2014 15:08:13"" modifed=""02/28/2014 13:12:16"" user=""ndivhuwog"" apply=""False"" css=""C:\Program Files\SASHome\SASAd'"</definedName>
    <definedName name="_AMO_ContentDefinition_539372770.1" hidden="1">"'dinforMicrosoftOffice\5.1\Styles\AMODefault.css"" range=""Summary_Tables_48"" auto=""False"" xTime=""00:00:00.4450000"" rTime=""00:00:00.6550000"" bgnew=""False"" nFmt=""False"" grphSet=""False"" imgY=""0"" imgX=""0""&gt;_x000D_
  &lt;files&gt;C:\Users\ndivhuwog\Doc'"</definedName>
    <definedName name="_AMO_ContentDefinition_539372770.2" hidden="1">"'uments\My SAS Files\Add-In for Microsoft Office\_SOA_Summary_Tables_14096437\main.srx&lt;/files&gt;_x000D_
  &lt;parents /&gt;_x000D_
  &lt;children /&gt;_x000D_
  &lt;param n=""TaskID"" v=""D3932E3A-4FEE-43DF-956C-A605AC9AF3E7"" /&gt;_x000D_
  &lt;param n=""DisplayName"" v=""Summary Tables"" /&gt;_x000D_
  &lt;'"</definedName>
    <definedName name="_AMO_ContentDefinition_539372770.3" hidden="1">"'param n=""DisplayType"" v=""Task"" /&gt;_x000D_
  &lt;param n=""RawValues"" v=""True"" /&gt;_x000D_
  &lt;param n=""AMO_Version"" v=""5.1"" /&gt;_x000D_
  &lt;param n=""ServerName"" v=""SASApp"" /&gt;_x000D_
  &lt;param n=""AMO_Template"" v="""" /&gt;_x000D_
  &lt;param n=""UseDataConstraints"" v=""False"" /&gt;'"</definedName>
    <definedName name="_AMO_ContentDefinition_539372770.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539372770.5" hidden="1">"'&amp;amp;quot;1.0&amp;amp;quot; encoding=&amp;amp;quot;utf-16&amp;amp;quot;?&amp;amp;gt;&amp;amp;lt;FilterTree&amp;amp;gt;&amp;amp;lt;TreeRoot /&amp;amp;gt;&amp;amp;lt;/FilterTree&amp;amp;gt;&amp;quot; ColSelFlg=&amp;quot;0&amp;quot; Name=&amp;quot;TABLE2_3A&amp;quot; /&amp;gt;"" /&gt;_x000D_
  &lt;param n=""CredKey"" v=""TABLE2_'"</definedName>
    <definedName name="_AMO_ContentDefinition_539372770.6" hidden="1">"'3A&amp;#x1;SASApp&amp;#x1;LFSR Tabulation Datasets"" /&gt;_x000D_
  &lt;param n=""ClassName"" v=""SAS.OfficeAddin.Task"" /&gt;_x000D_
  &lt;param n=""XlNative"" v=""False"" /&gt;_x000D_
  &lt;param n=""UnselectedIds"" v="""" /&gt;_x000D_
  &lt;param n=""_ROM_Version_"" v=""1.2"" /&gt;_x000D_
  &lt;param n=""_ROM_Ap'"</definedName>
    <definedName name="_AMO_ContentDefinition_539372770.7" hidden="1">"'plication_"" v=""ODS"" /&gt;_x000D_
  &lt;param n=""_ROM_AppVersion_"" v=""9.2"" /&gt;_x000D_
  &lt;param n=""maxReportCols"" v=""13"" /&gt;_x000D_
  &lt;fids n=""main.srx"" v=""0"" /&gt;_x000D_
  &lt;ExcelXMLOptions AdjColWidths=""True"" RowOpt=""InsertEntire"" ColOpt=""InsertCells"" /&gt;_x000D_'"</definedName>
    <definedName name="_AMO_ContentDefinition_539372770.8" hidden="1">"'
&lt;/ContentDefinition&gt;'"</definedName>
    <definedName name="_AMO_ContentDefinition_572615156" hidden="1">"'Partitions:9'"</definedName>
    <definedName name="_AMO_ContentDefinition_572615156.0" hidden="1">"'&lt;ContentDefinition name=""Summary Tables"" rsid=""572615156"" type=""Task"" format=""ReportXml"" imgfmt=""ActiveX"" created=""02/14/2014 09:41:50"" modifed=""02/28/2014 13:11:22"" user=""ndivhuwog"" apply=""False"" css=""C:\Program Files\SASHome\SASAd'"</definedName>
    <definedName name="_AMO_ContentDefinition_572615156.1" hidden="1">"'dinforMicrosoftOffice\5.1\Styles\AMODefault.css"" range=""Summary_Tables_55"" auto=""False"" xTime=""00:00:00.5750000"" rTime=""00:00:01.6700000"" bgnew=""False"" nFmt=""False"" grphSet=""False"" imgY=""0"" imgX=""0""&gt;_x000D_
  &lt;files&gt;C:\Users\ndivhuwog\Doc'"</definedName>
    <definedName name="_AMO_ContentDefinition_572615156.2" hidden="1">"'uments\My SAS Files\Add-In for Microsoft Office\_SOA_Summary_Tables_630743990\main.srx&lt;/files&gt;_x000D_
  &lt;parents /&gt;_x000D_
  &lt;children /&gt;_x000D_
  &lt;param n=""TaskID"" v=""D3932E3A-4FEE-43DF-956C-A605AC9AF3E7"" /&gt;_x000D_
  &lt;param n=""DisplayName"" v=""Summary Tables"" /&gt;_x000D_
  &lt;'"</definedName>
    <definedName name="_AMO_ContentDefinition_572615156.3" hidden="1">"'param n=""DisplayType"" v=""Task"" /&gt;_x000D_
  &lt;param n=""RawValues"" v=""True"" /&gt;_x000D_
  &lt;param n=""AMO_Version"" v=""5.1"" /&gt;_x000D_
  &lt;param n=""ServerName"" v=""SASApp"" /&gt;_x000D_
  &lt;param n=""AMO_Template"" v="""" /&gt;_x000D_
  &lt;param n=""UseDataConstraints"" v=""False"" /&gt;'"</definedName>
    <definedName name="_AMO_ContentDefinition_572615156.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572615156.5" hidden="1">"'&amp;amp;quot;1.0&amp;amp;quot; encoding=&amp;amp;quot;utf-16&amp;amp;quot;?&amp;amp;gt;&amp;amp;lt;FilterTree&amp;amp;gt;&amp;amp;lt;TreeRoot /&amp;amp;gt;&amp;amp;lt;/FilterTree&amp;amp;gt;&amp;quot; ColSelFlg=&amp;quot;0&amp;quot; Name=&amp;quot;TABLE1&amp;quot; /&amp;gt;"" /&gt;_x000D_
  &lt;param n=""CredKey"" v=""TABLE1&amp;#x1'"</definedName>
    <definedName name="_AMO_ContentDefinition_572615156.6" hidden="1">"';SASApp&amp;#x1;LFSR Tabulation Datasets"" /&gt;_x000D_
  &lt;param n=""ClassName"" v=""SAS.OfficeAddin.Task"" /&gt;_x000D_
  &lt;param n=""XlNative"" v=""False"" /&gt;_x000D_
  &lt;param n=""UnselectedIds"" v="""" /&gt;_x000D_
  &lt;param n=""_ROM_Version_"" v=""1.2"" /&gt;_x000D_
  &lt;param n=""_ROM_Applicat'"</definedName>
    <definedName name="_AMO_ContentDefinition_572615156.7" hidden="1">"'ion_"" v=""ODS"" /&gt;_x000D_
  &lt;param n=""_ROM_AppVersion_"" v=""9.2"" /&gt;_x000D_
  &lt;param n=""maxReportCols"" v=""14"" /&gt;_x000D_
  &lt;fids n=""main.srx"" v=""0"" /&gt;_x000D_
  &lt;ExcelXMLOptions AdjColWidths=""True"" RowOpt=""InsertEntire"" ColOpt=""InsertCells"" /&gt;_x000D_'"</definedName>
    <definedName name="_AMO_ContentDefinition_572615156.8" hidden="1">"'
&lt;/ContentDefinition&gt;'"</definedName>
    <definedName name="_AMO_ContentDefinition_576762798" hidden="1">"'Partitions:9'"</definedName>
    <definedName name="_AMO_ContentDefinition_576762798.0" hidden="1">"'&lt;ContentDefinition name=""Summary Tables"" rsid=""576762798"" type=""Task"" format=""ReportXml"" imgfmt=""ACTXIMG"" created=""04/28/2009 15:48:21"" modifed=""02/28/2014 13:36:30"" user=""ndivhuwog"" apply=""False"" css=""C:\Documents and Settings\ndiv'"</definedName>
    <definedName name="_AMO_ContentDefinition_576762798.1" hidden="1">"'huwog.000\Application Data\SAS\BI Clients\Styles\Copy  of cpi (Ndivhu).css"" range=""Summary_Tables_7"" auto=""False"" xTime=""00:00:00.3550000"" rTime=""00:00:00.5090000"" bgnew=""False"" nFmt=""False"" grphSet=""False"" imgY=""0"" imgX=""0""&gt;_x000D_
  &lt;fi'"</definedName>
    <definedName name="_AMO_ContentDefinition_576762798.2" hidden="1">"'les&gt;C:\Users\ndivhuwog\Documents\My SAS Files\Add-In for Microsoft Office\_SOA_Summary_Tables_201144259\main.srx&lt;/files&gt;_x000D_
  &lt;parents /&gt;_x000D_
  &lt;children /&gt;_x000D_
  &lt;param n=""TaskID"" v=""D3932E3A-4FEE-43DF-956C-A605AC9AF3E7"" /&gt;_x000D_
  &lt;param n=""DisplayName"" v'"</definedName>
    <definedName name="_AMO_ContentDefinition_576762798.3" hidden="1">"'=""Summary Tables"" /&gt;_x000D_
  &lt;param n=""DisplayType"" v=""Task"" /&gt;_x000D_
  &lt;param n=""RawValues"" v=""True"" /&gt;_x000D_
  &lt;param n=""AMO_Version"" v=""5.1"" /&gt;_x000D_
  &lt;param n=""ServerName"" v=""SASApp"" /&gt;_x000D_
  &lt;param n=""AMO_Template"" v="""" /&gt;_x000D_
  &lt;param n=""UseDat'"</definedName>
    <definedName name="_AMO_ContentDefinition_576762798.4" hidden="1">"'aConstraints"" v=""False"" /&gt;_x000D_
  &lt;param n=""SizeDataConstraints"" v=""0"" /&gt;_x000D_
  &lt;param n=""AMO_InputDataSource"" v=""&amp;lt;SasDataSource Version=&amp;quot;4.2&amp;quot; Type=&amp;quot;SAS.Servers.Dataset&amp;quot; Svr=&amp;quot;SASApp&amp;quot; Lib=&amp;quot;LFSTDATA&amp;quot; FilterD'"</definedName>
    <definedName name="_AMO_ContentDefinition_576762798.5" hidden="1">"'S=&amp;quot;&amp;amp;lt;?xml version=&amp;amp;quot;1.0&amp;amp;quot; encoding=&amp;amp;quot;utf-16&amp;amp;quot;?&amp;amp;gt;&amp;amp;lt;FilterTree&amp;amp;gt;&amp;amp;lt;TreeRoot /&amp;amp;gt;&amp;amp;lt;/FilterTree&amp;amp;gt;&amp;quot; UseLbls=&amp;quot;true&amp;quot; ColSelFlg=&amp;quot;0&amp;quot; Name=&amp;quot;TABLE3_3'"</definedName>
    <definedName name="_AMO_ContentDefinition_576762798.6" hidden="1">"'&amp;quot; /&amp;gt;"" /&gt;_x000D_
  &lt;param n=""CredKey"" v=""TABLE3_3&amp;#x1;SASApp&amp;#x1;LFSR Tabulation Datasets"" /&gt;_x000D_
  &lt;param n=""ClassName"" v=""SAS.OfficeAddin.Task"" /&gt;_x000D_
  &lt;param n=""XlNative"" v=""False"" /&gt;_x000D_
  &lt;param n=""UnselectedIds"" v="""" /&gt;_x000D_
  &lt;param n='"</definedName>
    <definedName name="_AMO_ContentDefinition_576762798.7" hidden="1">"'""_ROM_Version_"" v=""1.2"" /&gt;_x000D_
  &lt;param n=""_ROM_Application_"" v=""ODS"" /&gt;_x000D_
  &lt;param n=""_ROM_AppVersion_"" v=""9.2"" /&gt;_x000D_
  &lt;param n=""maxReportCols"" v=""14"" /&gt;_x000D_
  &lt;fids n=""main.srx"" v=""0"" /&gt;_x000D_
  &lt;ExcelXMLOptions AdjColWidths=""True"" RowOp'"</definedName>
    <definedName name="_AMO_ContentDefinition_576762798.8" hidden="1">"'t=""InsertEntire"" ColOpt=""InsertCells"" /&gt;_x000D_
&lt;/ContentDefinition&gt;'"</definedName>
    <definedName name="_AMO_ContentDefinition_576788546" hidden="1">"'Partitions:9'"</definedName>
    <definedName name="_AMO_ContentDefinition_576788546.0" hidden="1">"'&lt;ContentDefinition name=""Summary Tables"" rsid=""576788546"" type=""Task"" format=""ReportXml"" imgfmt=""ActiveX"" created=""02/14/2014 15:04:16"" modifed=""02/28/2014 13:12:09"" user=""ndivhuwog"" apply=""False"" css=""C:\Program Files\SASHome\SASAd'"</definedName>
    <definedName name="_AMO_ContentDefinition_576788546.1" hidden="1">"'dinforMicrosoftOffice\5.1\Styles\AMODefault.css"" range=""Summary_Tables_59"" auto=""False"" xTime=""00:00:00.4400000"" rTime=""00:00:00.6800000"" bgnew=""False"" nFmt=""False"" grphSet=""False"" imgY=""0"" imgX=""0""&gt;_x000D_
  &lt;files&gt;C:\Users\ndivhuwog\Doc'"</definedName>
    <definedName name="_AMO_ContentDefinition_576788546.2" hidden="1">"'uments\My SAS Files\Add-In for Microsoft Office\_SOA_Summary_Tables_997907463\main.srx&lt;/files&gt;_x000D_
  &lt;parents /&gt;_x000D_
  &lt;children /&gt;_x000D_
  &lt;param n=""TaskID"" v=""D3932E3A-4FEE-43DF-956C-A605AC9AF3E7"" /&gt;_x000D_
  &lt;param n=""DisplayName"" v=""Summary Tables"" /&gt;_x000D_
  &lt;'"</definedName>
    <definedName name="_AMO_ContentDefinition_576788546.3" hidden="1">"'param n=""DisplayType"" v=""Task"" /&gt;_x000D_
  &lt;param n=""RawValues"" v=""True"" /&gt;_x000D_
  &lt;param n=""AMO_Version"" v=""5.1"" /&gt;_x000D_
  &lt;param n=""ServerName"" v=""SASApp"" /&gt;_x000D_
  &lt;param n=""AMO_Template"" v="""" /&gt;_x000D_
  &lt;param n=""UseDataConstraints"" v=""False"" /&gt;'"</definedName>
    <definedName name="_AMO_ContentDefinition_576788546.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576788546.5" hidden="1">"'&amp;amp;quot;1.0&amp;amp;quot; encoding=&amp;amp;quot;utf-16&amp;amp;quot;?&amp;amp;gt;&amp;amp;lt;FilterTree&amp;amp;gt;&amp;amp;lt;TreeRoot /&amp;amp;gt;&amp;amp;lt;/FilterTree&amp;amp;gt;&amp;quot; ColSelFlg=&amp;quot;0&amp;quot; Name=&amp;quot;TABLE2_2&amp;quot; /&amp;gt;"" /&gt;_x000D_
  &lt;param n=""CredKey"" v=""TABLE2_2'"</definedName>
    <definedName name="_AMO_ContentDefinition_576788546.6" hidden="1">"'&amp;#x1;SASApp&amp;#x1;LFSR Tabulation Datasets"" /&gt;_x000D_
  &lt;param n=""ClassName"" v=""SAS.OfficeAddin.Task"" /&gt;_x000D_
  &lt;param n=""XlNative"" v=""False"" /&gt;_x000D_
  &lt;param n=""UnselectedIds"" v="""" /&gt;_x000D_
  &lt;param n=""_ROM_Version_"" v=""1.2"" /&gt;_x000D_
  &lt;param n=""_ROM_Appl'"</definedName>
    <definedName name="_AMO_ContentDefinition_576788546.7" hidden="1">"'ication_"" v=""ODS"" /&gt;_x000D_
  &lt;param n=""_ROM_AppVersion_"" v=""9.2"" /&gt;_x000D_
  &lt;param n=""maxReportCols"" v=""13"" /&gt;_x000D_
  &lt;fids n=""main.srx"" v=""0"" /&gt;_x000D_
  &lt;ExcelXMLOptions AdjColWidths=""True"" RowOpt=""InsertEntire"" ColOpt=""InsertCells"" /&gt;_x000D_'"</definedName>
    <definedName name="_AMO_ContentDefinition_576788546.8" hidden="1">"'
&lt;/ContentDefinition&gt;'"</definedName>
    <definedName name="_AMO_ContentDefinition_587946619" hidden="1">"'Partitions:9'"</definedName>
    <definedName name="_AMO_ContentDefinition_587946619.0" hidden="1">"'&lt;ContentDefinition name=""Summary Tables"" rsid=""587946619"" type=""Task"" format=""ReportXml"" imgfmt=""ACTXIMG"" created=""04/28/2009 15:59:01"" modifed=""02/28/2014 13:35:14"" user=""ndivhuwog"" apply=""False"" css=""C:\Documents and Settings\ndiv'"</definedName>
    <definedName name="_AMO_ContentDefinition_587946619.1" hidden="1">"'huwog.000\Application Data\SAS\BI Clients\Styles\Copy  of cpi (Ndivhu).css"" range=""Summary_Tables_9"" auto=""False"" xTime=""00:00:00.4370000"" rTime=""00:00:00.5820000"" bgnew=""False"" nFmt=""False"" grphSet=""False"" imgY=""0"" imgX=""0""&gt;_x000D_
  &lt;fi'"</definedName>
    <definedName name="_AMO_ContentDefinition_587946619.2" hidden="1">"'les&gt;C:\Users\ndivhuwog\Documents\My SAS Files\Add-In for Microsoft Office\_SOA_Summary_Tables_168906058\main.srx&lt;/files&gt;_x000D_
  &lt;parents /&gt;_x000D_
  &lt;children /&gt;_x000D_
  &lt;param n=""TaskID"" v=""D3932E3A-4FEE-43DF-956C-A605AC9AF3E7"" /&gt;_x000D_
  &lt;param n=""DisplayName"" v'"</definedName>
    <definedName name="_AMO_ContentDefinition_587946619.3" hidden="1">"'=""Summary Tables"" /&gt;_x000D_
  &lt;param n=""DisplayType"" v=""Task"" /&gt;_x000D_
  &lt;param n=""RawValues"" v=""True"" /&gt;_x000D_
  &lt;param n=""AMO_Version"" v=""5.1"" /&gt;_x000D_
  &lt;param n=""ServerName"" v=""SASApp"" /&gt;_x000D_
  &lt;param n=""AMO_Template"" v="""" /&gt;_x000D_
  &lt;param n=""UseDat'"</definedName>
    <definedName name="_AMO_ContentDefinition_587946619.4" hidden="1">"'aConstraints"" v=""False"" /&gt;_x000D_
  &lt;param n=""SizeDataConstraints"" v=""0"" /&gt;_x000D_
  &lt;param n=""AMO_InputDataSource"" v=""&amp;lt;SasDataSource Version=&amp;quot;4.2&amp;quot; Type=&amp;quot;SAS.Servers.Dataset&amp;quot; Svr=&amp;quot;SASApp&amp;quot; Lib=&amp;quot;LFSTDATA&amp;quot; FilterD'"</definedName>
    <definedName name="_AMO_ContentDefinition_587946619.5" hidden="1">"'S=&amp;quot;&amp;amp;lt;?xml version=&amp;amp;quot;1.0&amp;amp;quot; encoding=&amp;amp;quot;utf-16&amp;amp;quot;?&amp;amp;gt;&amp;amp;lt;FilterTree&amp;amp;gt;&amp;amp;lt;TreeRoot /&amp;amp;gt;&amp;amp;lt;/FilterTree&amp;amp;gt;&amp;quot; UseLbls=&amp;quot;true&amp;quot; ColSelFlg=&amp;quot;0&amp;quot; Name=&amp;quot;TABLE3_2'"</definedName>
    <definedName name="_AMO_ContentDefinition_587946619.6" hidden="1">"'B&amp;quot; /&amp;gt;"" /&gt;_x000D_
  &lt;param n=""CredKey"" v=""TABLE3_2B&amp;#x1;SASApp&amp;#x1;LFSR Tabulation Datasets"" /&gt;_x000D_
  &lt;param n=""ClassName"" v=""SAS.OfficeAddin.Task"" /&gt;_x000D_
  &lt;param n=""XlNative"" v=""False"" /&gt;_x000D_
  &lt;param n=""UnselectedIds"" v="""" /&gt;_x000D_
  &lt;param n'"</definedName>
    <definedName name="_AMO_ContentDefinition_587946619.7" hidden="1">"'=""_ROM_Version_"" v=""1.2"" /&gt;_x000D_
  &lt;param n=""_ROM_Application_"" v=""ODS"" /&gt;_x000D_
  &lt;param n=""_ROM_AppVersion_"" v=""9.2"" /&gt;_x000D_
  &lt;param n=""maxReportCols"" v=""14"" /&gt;_x000D_
  &lt;fids n=""main.srx"" v=""0"" /&gt;_x000D_
  &lt;ExcelXMLOptions AdjColWidths=""True"" RowOp'"</definedName>
    <definedName name="_AMO_ContentDefinition_587946619.8" hidden="1">"'t=""InsertEntire"" ColOpt=""InsertCells"" /&gt;_x000D_
&lt;/ContentDefinition&gt;'"</definedName>
    <definedName name="_AMO_ContentDefinition_617623402" hidden="1">"'Partitions:9'"</definedName>
    <definedName name="_AMO_ContentDefinition_617623402.0" hidden="1">"'&lt;ContentDefinition name=""Summary Tables"" rsid=""617623402"" type=""Task"" format=""ReportXml"" imgfmt=""ACTXIMG"" created=""04/28/2009 15:54:13"" modifed=""02/28/2014 13:34:14"" user=""ndivhuwog"" apply=""False"" css=""C:\Documents and Settings\ndiv'"</definedName>
    <definedName name="_AMO_ContentDefinition_617623402.1" hidden="1">"'huwog.000\Application Data\SAS\BI Clients\Styles\Copy  of cpi (Ndivhu).css"" range=""Summary_Tables_8"" auto=""False"" xTime=""00:00:00.4540000"" rTime=""00:00:00.7870000"" bgnew=""False"" nFmt=""False"" grphSet=""False"" imgY=""0"" imgX=""0""&gt;_x000D_
  &lt;fi'"</definedName>
    <definedName name="_AMO_ContentDefinition_617623402.2" hidden="1">"'les&gt;C:\Users\ndivhuwog\Documents\My SAS Files\Add-In for Microsoft Office\_SOA_Summary_Tables_675370892\main.srx&lt;/files&gt;_x000D_
  &lt;parents /&gt;_x000D_
  &lt;children /&gt;_x000D_
  &lt;param n=""TaskID"" v=""D3932E3A-4FEE-43DF-956C-A605AC9AF3E7"" /&gt;_x000D_
  &lt;param n=""DisplayName"" v'"</definedName>
    <definedName name="_AMO_ContentDefinition_617623402.3" hidden="1">"'=""Summary Tables"" /&gt;_x000D_
  &lt;param n=""DisplayType"" v=""Task"" /&gt;_x000D_
  &lt;param n=""RawValues"" v=""True"" /&gt;_x000D_
  &lt;param n=""AMO_Version"" v=""5.1"" /&gt;_x000D_
  &lt;param n=""ServerName"" v=""SASApp"" /&gt;_x000D_
  &lt;param n=""AMO_Template"" v="""" /&gt;_x000D_
  &lt;param n=""UseDat'"</definedName>
    <definedName name="_AMO_ContentDefinition_617623402.4" hidden="1">"'aConstraints"" v=""False"" /&gt;_x000D_
  &lt;param n=""SizeDataConstraints"" v=""0"" /&gt;_x000D_
  &lt;param n=""AMO_InputDataSource"" v=""&amp;lt;SasDataSource Version=&amp;quot;4.2&amp;quot; Type=&amp;quot;SAS.Servers.Dataset&amp;quot; Svr=&amp;quot;SASApp&amp;quot; Lib=&amp;quot;LFSTDATA&amp;quot; FilterD'"</definedName>
    <definedName name="_AMO_ContentDefinition_617623402.5" hidden="1">"'S=&amp;quot;&amp;amp;lt;?xml version=&amp;amp;quot;1.0&amp;amp;quot; encoding=&amp;amp;quot;utf-16&amp;amp;quot;?&amp;amp;gt;&amp;amp;lt;FilterTree&amp;amp;gt;&amp;amp;lt;TreeRoot /&amp;amp;gt;&amp;amp;lt;/FilterTree&amp;amp;gt;&amp;quot; UseLbls=&amp;quot;true&amp;quot; ColSelFlg=&amp;quot;0&amp;quot; Name=&amp;quot;TABLE3_2'"</definedName>
    <definedName name="_AMO_ContentDefinition_617623402.6" hidden="1">"'A&amp;quot; /&amp;gt;"" /&gt;_x000D_
  &lt;param n=""CredKey"" v=""TABLE3_2A&amp;#x1;SASApp&amp;#x1;LFSR Tabulation Datasets"" /&gt;_x000D_
  &lt;param n=""ClassName"" v=""SAS.OfficeAddin.Task"" /&gt;_x000D_
  &lt;param n=""XlNative"" v=""False"" /&gt;_x000D_
  &lt;param n=""UnselectedIds"" v="""" /&gt;_x000D_
  &lt;param n'"</definedName>
    <definedName name="_AMO_ContentDefinition_617623402.7" hidden="1">"'=""_ROM_Version_"" v=""1.2"" /&gt;_x000D_
  &lt;param n=""_ROM_Application_"" v=""ODS"" /&gt;_x000D_
  &lt;param n=""_ROM_AppVersion_"" v=""9.2"" /&gt;_x000D_
  &lt;param n=""maxReportCols"" v=""13"" /&gt;_x000D_
  &lt;fids n=""main.srx"" v=""0"" /&gt;_x000D_
  &lt;ExcelXMLOptions AdjColWidths=""True"" RowOp'"</definedName>
    <definedName name="_AMO_ContentDefinition_617623402.8" hidden="1">"'t=""InsertEntire"" ColOpt=""InsertCells"" /&gt;_x000D_
&lt;/ContentDefinition&gt;'"</definedName>
    <definedName name="_AMO_ContentDefinition_621796666" hidden="1">"'Partitions:9'"</definedName>
    <definedName name="_AMO_ContentDefinition_621796666.0" hidden="1">"'&lt;ContentDefinition name=""Summary Tables"" rsid=""621796666"" type=""Task"" format=""ReportXml"" imgfmt=""ACTIVEX"" created=""04/19/2012 10:44:15"" modifed=""02/28/2014 13:41:25"" user=""ndivhuwog"" apply=""False"" css=""C:\Program Files\SAS\Shared Fi'"</definedName>
    <definedName name="_AMO_ContentDefinition_621796666.1" hidden="1">"'les\BIClientStyles\AMODefault.css"" range=""Summary_Tables_41"" auto=""False"" xTime=""00:00:00.4240000"" rTime=""00:00:00.7220000"" bgnew=""False"" nFmt=""False"" grphSet=""False"" imgY=""0"" imgX=""0""&gt;_x000D_
  &lt;files&gt;C:\Users\ndivhuwog\Documents\My SAS '"</definedName>
    <definedName name="_AMO_ContentDefinition_621796666.2" hidden="1">"'Files\Add-In for Microsoft Office\_SOA_Summary_Tables_533389665\main.srx&lt;/files&gt;_x000D_
  &lt;parents /&gt;_x000D_
  &lt;children /&gt;_x000D_
  &lt;param n=""TaskID"" v=""D3932E3A-4FEE-43DF-956C-A605AC9AF3E7"" /&gt;_x000D_
  &lt;param n=""DisplayName"" v=""Summary Tables"" /&gt;_x000D_
  &lt;param n=""Dis'"</definedName>
    <definedName name="_AMO_ContentDefinition_621796666.3" hidden="1">"'playType"" v=""Task"" /&gt;_x000D_
  &lt;param n=""RawValues"" v=""True"" /&gt;_x000D_
  &lt;param n=""AMO_Version"" v=""5.1"" /&gt;_x000D_
  &lt;param n=""ServerName"" v=""SASApp"" /&gt;_x000D_
  &lt;param n=""AMO_Template"" v="""" /&gt;_x000D_
  &lt;param n=""UseDataConstraints"" v=""False"" /&gt;_x000D_
  &lt;param n'"</definedName>
    <definedName name="_AMO_ContentDefinition_621796666.4" hidden="1">"'=""SizeDataConstraints"" v=""0"" /&gt;_x000D_
  &lt;param n=""AMO_InputDataSource"" v=""&amp;lt;SasDataSource Version=&amp;quot;4.2&amp;quot; Type=&amp;quot;SAS.Servers.Dataset&amp;quot; Svr=&amp;quot;SASApp&amp;quot; Lib=&amp;quot;LFSTDATA&amp;quot; FilterDS=&amp;quot;&amp;amp;lt;?xml version=&amp;amp;quot;1.'"</definedName>
    <definedName name="_AMO_ContentDefinition_621796666.5" hidden="1">"'0&amp;amp;quot; encoding=&amp;amp;quot;utf-16&amp;amp;quot;?&amp;amp;gt;&amp;amp;lt;FilterTree&amp;amp;gt;&amp;amp;lt;TreeRoot /&amp;amp;gt;&amp;amp;lt;/FilterTree&amp;amp;gt;&amp;quot; UseLbls=&amp;quot;true&amp;quot; ColSelFlg=&amp;quot;0&amp;quot; Name=&amp;quot;TABLE3_8A&amp;quot; /&amp;gt;"" /&gt;_x000D_
  &lt;param n=""CredKey'"</definedName>
    <definedName name="_AMO_ContentDefinition_621796666.6" hidden="1">"'"" v=""TABLE3_8A&amp;#x1;SASApp&amp;#x1;LFSR Tabulation Datasets"" /&gt;_x000D_
  &lt;param n=""ClassName"" v=""SAS.OfficeAddin.Task"" /&gt;_x000D_
  &lt;param n=""XlNative"" v=""False"" /&gt;_x000D_
  &lt;param n=""UnselectedIds"" v="""" /&gt;_x000D_
  &lt;param n=""_ROM_Version_"" v=""1.2"" /&gt;_x000D_
  &lt;param'"</definedName>
    <definedName name="_AMO_ContentDefinition_621796666.7" hidden="1">"' n=""_ROM_Application_"" v=""ODS"" /&gt;_x000D_
  &lt;param n=""_ROM_AppVersion_"" v=""9.2"" /&gt;_x000D_
  &lt;param n=""maxReportCols"" v=""13"" /&gt;_x000D_
  &lt;fids n=""main.srx"" v=""0"" /&gt;_x000D_
  &lt;ExcelXMLOptions AdjColWidths=""True"" RowOpt=""InsertEntire"" ColOpt=""InsertCells"" /'"</definedName>
    <definedName name="_AMO_ContentDefinition_621796666.8" hidden="1">"'&gt;_x000D_
&lt;/ContentDefinition&gt;'"</definedName>
    <definedName name="_AMO_ContentDefinition_65748969" hidden="1">"'Partitions:9'"</definedName>
    <definedName name="_AMO_ContentDefinition_65748969.0" hidden="1">"'&lt;ContentDefinition name=""Summary Tables"" rsid=""65748969"" type=""Task"" format=""ReportXml"" imgfmt=""ActiveX"" created=""10/17/2013 09:00:29"" modifed=""03/03/2014 15:47:01"" user=""ndivhuwog"" apply=""False"" css=""C:\Program Files\SASHome\SASAdd'"</definedName>
    <definedName name="_AMO_ContentDefinition_65748969.1" hidden="1">"'inforMicrosoftOffice\5.1\Styles\AMODefault.css"" range=""Summary_Tables_54"" auto=""False"" xTime=""00:00:00.4260426"" rTime=""00:00:00.6190619"" bgnew=""False"" nFmt=""False"" grphSet=""False"" imgY=""0"" imgX=""0""&gt;_x000D_
  &lt;files&gt;C:\Users\ndivhuwog\Docu'"</definedName>
    <definedName name="_AMO_ContentDefinition_65748969.2" hidden="1">"'ments\My SAS Files\Add-In for Microsoft Office\_SOA_Summary_Tables_869296011\main.srx&lt;/files&gt;_x000D_
  &lt;parents /&gt;_x000D_
  &lt;children /&gt;_x000D_
  &lt;param n=""TaskID"" v=""D3932E3A-4FEE-43DF-956C-A605AC9AF3E7"" /&gt;_x000D_
  &lt;param n=""DisplayName"" v=""Summary Tables"" /&gt;_x000D_
  &lt;'"</definedName>
    <definedName name="_AMO_ContentDefinition_65748969.3" hidden="1">"'param n=""DisplayType"" v=""Task"" /&gt;_x000D_
  &lt;param n=""RawValues"" v=""True"" /&gt;_x000D_
  &lt;param n=""AMO_Version"" v=""5.1"" /&gt;_x000D_
  &lt;param n=""ServerName"" v=""SASApp"" /&gt;_x000D_
  &lt;param n=""AMO_Template"" v="""" /&gt;_x000D_
  &lt;param n=""UseDataConstraints"" v=""False"" /&gt;'"</definedName>
    <definedName name="_AMO_ContentDefinition_65748969.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65748969.5" hidden="1">"'&amp;amp;quot;1.0&amp;amp;quot; encoding=&amp;amp;quot;utf-16&amp;amp;quot;?&amp;amp;gt;&amp;amp;lt;FilterTree&amp;amp;gt;&amp;amp;lt;TreeRoot /&amp;amp;gt;&amp;amp;lt;/FilterTree&amp;amp;gt;&amp;quot; ColSelFlg=&amp;quot;0&amp;quot; Name=&amp;quot;TABLE2_7B&amp;quot; /&amp;gt;"" /&gt;_x000D_
  &lt;param n=""CredKey"" v=""TABLE2_'"</definedName>
    <definedName name="_AMO_ContentDefinition_65748969.6" hidden="1">"'7B&amp;#x1;SASApp&amp;#x1;LFSR Tabulation Datasets"" /&gt;_x000D_
  &lt;param n=""ClassName"" v=""SAS.OfficeAddin.Task"" /&gt;_x000D_
  &lt;param n=""XlNative"" v=""False"" /&gt;_x000D_
  &lt;param n=""UnselectedIds"" v="""" /&gt;_x000D_
  &lt;param n=""_ROM_Version_"" v=""1.2"" /&gt;_x000D_
  &lt;param n=""_ROM_Ap'"</definedName>
    <definedName name="_AMO_ContentDefinition_65748969.7" hidden="1">"'plication_"" v=""ODS"" /&gt;_x000D_
  &lt;param n=""_ROM_AppVersion_"" v=""9.2"" /&gt;_x000D_
  &lt;param n=""maxReportCols"" v=""13"" /&gt;_x000D_
  &lt;fids n=""main.srx"" v=""0"" /&gt;_x000D_
  &lt;ExcelXMLOptions AdjColWidths=""True"" RowOpt=""InsertEntire"" ColOpt=""InsertCells"" /&gt;_x000D_'"</definedName>
    <definedName name="_AMO_ContentDefinition_65748969.8" hidden="1">"'
&lt;/ContentDefinition&gt;'"</definedName>
    <definedName name="_AMO_ContentDefinition_662231970" hidden="1">"'Partitions:9'"</definedName>
    <definedName name="_AMO_ContentDefinition_662231970.0" hidden="1">"'&lt;ContentDefinition name=""Summary Tables"" rsid=""662231970"" type=""Task"" format=""ReportXml"" imgfmt=""ActiveX"" created=""01/24/2014 16:15:59"" modifed=""01/24/2014 16:15:59"" user=""ndivhuwog"" apply=""False"" css=""C:\Program Files\SASHome\SASAd'"</definedName>
    <definedName name="_AMO_ContentDefinition_662231970.1" hidden="1">"'dinforMicrosoftOffice\5.1\Styles\AMODefault.css"" range=""Summary_Tables_56"" auto=""False"" xTime=""00:00:00.3860000"" rTime=""00:00:00.6420000"" bgnew=""False"" nFmt=""False"" grphSet=""False"" imgY=""0"" imgX=""0""&gt;_x000D_
  &lt;files&gt;C:\Users\ndivhuwog\Doc'"</definedName>
    <definedName name="_AMO_ContentDefinition_662231970.2" hidden="1">"'uments\My SAS Files\Add-In for Microsoft Office\_SOA_Summary_Tables_364271206\main.srx&lt;/files&gt;_x000D_
  &lt;parents /&gt;_x000D_
  &lt;children /&gt;_x000D_
  &lt;param n=""TaskID"" v=""D3932E3A-4FEE-43DF-956C-A605AC9AF3E7"" /&gt;_x000D_
  &lt;param n=""DisplayName"" v=""Summary Tables"" /&gt;_x000D_
  &lt;'"</definedName>
    <definedName name="_AMO_ContentDefinition_662231970.3" hidden="1">"'param n=""DisplayType"" v=""Task"" /&gt;_x000D_
  &lt;param n=""RawValues"" v=""True"" /&gt;_x000D_
  &lt;param n=""AMO_Version"" v=""5.1"" /&gt;_x000D_
  &lt;param n=""ServerName"" v=""SASApp"" /&gt;_x000D_
  &lt;param n=""AMO_Template"" v="""" /&gt;_x000D_
  &lt;param n=""UseDataConstraints"" v=""False"" /&gt;'"</definedName>
    <definedName name="_AMO_ContentDefinition_662231970.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662231970.5" hidden="1">"'&amp;amp;quot;1.0&amp;amp;quot; encoding=&amp;amp;quot;utf-16&amp;amp;quot;?&amp;amp;gt;&amp;amp;lt;FilterTree&amp;amp;gt;&amp;amp;lt;TreeRoot /&amp;amp;gt;&amp;amp;lt;/FilterTree&amp;amp;gt;&amp;quot; ColSelFlg=&amp;quot;0&amp;quot; Name=&amp;quot;TABLE7B&amp;quot; /&amp;gt;"" /&gt;_x000D_
  &lt;param n=""CredKey"" v=""TABLE7B&amp;#'"</definedName>
    <definedName name="_AMO_ContentDefinition_662231970.6" hidden="1">"'x1;SASApp&amp;#x1;LFSR Tabulation Datasets"" /&gt;_x000D_
  &lt;param n=""ClassName"" v=""SAS.OfficeAddin.Task"" /&gt;_x000D_
  &lt;param n=""XlNative"" v=""False"" /&gt;_x000D_
  &lt;param n=""UnselectedIds"" v="""" /&gt;_x000D_
  &lt;param n=""_ROM_Version_"" v=""1.2"" /&gt;_x000D_
  &lt;param n=""_ROM_Applic'"</definedName>
    <definedName name="_AMO_ContentDefinition_662231970.7" hidden="1">"'ation_"" v=""ODS"" /&gt;_x000D_
  &lt;param n=""_ROM_AppVersion_"" v=""9.2"" /&gt;_x000D_
  &lt;param n=""maxReportCols"" v=""10"" /&gt;_x000D_
  &lt;fids n=""main.srx"" v=""0"" /&gt;_x000D_
  &lt;ExcelXMLOptions AdjColWidths=""True"" RowOpt=""InsertEntire"" ColOpt=""InsertCells"" /&gt;_x000D_'"</definedName>
    <definedName name="_AMO_ContentDefinition_662231970.8" hidden="1">"'
&lt;/ContentDefinition&gt;'"</definedName>
    <definedName name="_AMO_ContentDefinition_671486722" hidden="1">"'Partitions:9'"</definedName>
    <definedName name="_AMO_ContentDefinition_671486722.0" hidden="1">"'&lt;ContentDefinition name=""Summary Tables"" rsid=""671486722"" type=""Task"" format=""ReportXml"" imgfmt=""ACTXIMG"" created=""04/30/2009 08:57:37"" modifed=""02/28/2014 13:43:59"" user=""ndivhuwog"" apply=""False"" css=""C:\Documents and Settings\ndiv'"</definedName>
    <definedName name="_AMO_ContentDefinition_671486722.1" hidden="1">"'huwog.000\Application Data\SAS\BI Clients\Styles\Copy  of cpi (Ndivhu).css"" range=""Summary_Tables_16"" auto=""False"" xTime=""00:00:00.5500000"" rTime=""00:00:00.9000000"" bgnew=""False"" nFmt=""False"" grphSet=""False"" imgY=""0"" imgX=""0""&gt;_x000D_
  &lt;f'"</definedName>
    <definedName name="_AMO_ContentDefinition_671486722.2" hidden="1">"'iles&gt;C:\Users\ndivhuwog\Documents\My SAS Files\Add-In for Microsoft Office\_SOA_Summary_Tables_114147470\main.srx&lt;/files&gt;_x000D_
  &lt;parents /&gt;_x000D_
  &lt;children /&gt;_x000D_
  &lt;param n=""TaskID"" v=""D3932E3A-4FEE-43DF-956C-A605AC9AF3E7"" /&gt;_x000D_
  &lt;param n=""DisplayName"" '"</definedName>
    <definedName name="_AMO_ContentDefinition_671486722.3" hidden="1">"'v=""Summary Tables"" /&gt;_x000D_
  &lt;param n=""DisplayType"" v=""Task"" /&gt;_x000D_
  &lt;param n=""RawValues"" v=""True"" /&gt;_x000D_
  &lt;param n=""AMO_Version"" v=""5.1"" /&gt;_x000D_
  &lt;param n=""ServerName"" v=""SASApp"" /&gt;_x000D_
  &lt;param n=""AMO_Template"" v="""" /&gt;_x000D_
  &lt;param n=""UseDa'"</definedName>
    <definedName name="_AMO_ContentDefinition_671486722.4" hidden="1">"'taConstraints"" v=""False"" /&gt;_x000D_
  &lt;param n=""SizeDataConstraints"" v=""0"" /&gt;_x000D_
  &lt;param n=""AMO_InputDataSource"" v=""&amp;lt;SasDataSource Version=&amp;quot;4.2&amp;quot; Type=&amp;quot;SAS.Servers.Dataset&amp;quot; Svr=&amp;quot;SASApp&amp;quot; Lib=&amp;quot;LFSTDATA&amp;quot; Filter'"</definedName>
    <definedName name="_AMO_ContentDefinition_671486722.5" hidden="1">"'DS=&amp;quot;&amp;amp;lt;?xml version=&amp;amp;quot;1.0&amp;amp;quot; encoding=&amp;amp;quot;utf-16&amp;amp;quot;?&amp;amp;gt;&amp;amp;lt;FilterTree&amp;amp;gt;&amp;amp;lt;TreeRoot /&amp;amp;gt;&amp;amp;lt;/FilterTree&amp;amp;gt;&amp;quot; UseLbls=&amp;quot;true&amp;quot; ColSelFlg=&amp;quot;0&amp;quot; Name=&amp;quot;TABLE3_'"</definedName>
    <definedName name="_AMO_ContentDefinition_671486722.6" hidden="1">"'9&amp;quot; /&amp;gt;"" /&gt;_x000D_
  &lt;param n=""CredKey"" v=""TABLE3_9&amp;#x1;SASApp&amp;#x1;LFSR Tabulation Datasets"" /&gt;_x000D_
  &lt;param n=""ClassName"" v=""SAS.OfficeAddin.Task"" /&gt;_x000D_
  &lt;param n=""XlNative"" v=""False"" /&gt;_x000D_
  &lt;param n=""UnselectedIds"" v="""" /&gt;_x000D_
  &lt;param n'"</definedName>
    <definedName name="_AMO_ContentDefinition_671486722.7" hidden="1">"'=""_ROM_Version_"" v=""1.2"" /&gt;_x000D_
  &lt;param n=""_ROM_Application_"" v=""ODS"" /&gt;_x000D_
  &lt;param n=""_ROM_AppVersion_"" v=""9.2"" /&gt;_x000D_
  &lt;param n=""maxReportCols"" v=""14"" /&gt;_x000D_
  &lt;fids n=""main.srx"" v=""0"" /&gt;_x000D_
  &lt;ExcelXMLOptions AdjColWidths=""True"" RowOp'"</definedName>
    <definedName name="_AMO_ContentDefinition_671486722.8" hidden="1">"'t=""InsertEntire"" ColOpt=""InsertCells"" /&gt;_x000D_
&lt;/ContentDefinition&gt;'"</definedName>
    <definedName name="_AMO_ContentDefinition_732119577" hidden="1">"'Partitions:9'"</definedName>
    <definedName name="_AMO_ContentDefinition_732119577.0" hidden="1">"'&lt;ContentDefinition name=""Summary Tables"" rsid=""732119577"" type=""Task"" format=""ReportXml"" imgfmt=""ACTIVEX"" created=""04/19/2012 10:59:29"" modifed=""02/28/2014 13:43:12"" user=""ndivhuwog"" apply=""False"" css=""C:\Program Files\SAS\Shared Fi'"</definedName>
    <definedName name="_AMO_ContentDefinition_732119577.1" hidden="1">"'les\BIClientStyles\AMODefault.css"" range=""Summary_Tables_42"" auto=""False"" xTime=""00:00:00.4110000"" rTime=""00:00:00.7960000"" bgnew=""False"" nFmt=""False"" grphSet=""False"" imgY=""0"" imgX=""0""&gt;_x000D_
  &lt;files&gt;C:\Users\ndivhuwog\Documents\My SAS '"</definedName>
    <definedName name="_AMO_ContentDefinition_732119577.2" hidden="1">"'Files\Add-In for Microsoft Office\_SOA_Summary_Tables_13138569\main.srx&lt;/files&gt;_x000D_
  &lt;parents /&gt;_x000D_
  &lt;children /&gt;_x000D_
  &lt;param n=""TaskID"" v=""D3932E3A-4FEE-43DF-956C-A605AC9AF3E7"" /&gt;_x000D_
  &lt;param n=""DisplayName"" v=""Summary Tables"" /&gt;_x000D_
  &lt;param n=""Disp'"</definedName>
    <definedName name="_AMO_ContentDefinition_732119577.3" hidden="1">"'layType"" v=""Task"" /&gt;_x000D_
  &lt;param n=""RawValues"" v=""True"" /&gt;_x000D_
  &lt;param n=""AMO_Version"" v=""5.1"" /&gt;_x000D_
  &lt;param n=""ServerName"" v=""SASApp"" /&gt;_x000D_
  &lt;param n=""AMO_Template"" v="""" /&gt;_x000D_
  &lt;param n=""UseDataConstraints"" v=""False"" /&gt;_x000D_
  &lt;param n'"</definedName>
    <definedName name="_AMO_ContentDefinition_732119577.4" hidden="1">"'=""SizeDataConstraints"" v=""0"" /&gt;_x000D_
  &lt;param n=""AMO_InputDataSource"" v=""&amp;lt;SasDataSource Version=&amp;quot;4.2&amp;quot; Type=&amp;quot;SAS.Servers.Dataset&amp;quot; Svr=&amp;quot;SASApp&amp;quot; Lib=&amp;quot;LFSTDATA&amp;quot; FilterDS=&amp;quot;&amp;amp;lt;?xml version=&amp;amp;quot;1.'"</definedName>
    <definedName name="_AMO_ContentDefinition_732119577.5" hidden="1">"'0&amp;amp;quot; encoding=&amp;amp;quot;utf-16&amp;amp;quot;?&amp;amp;gt;&amp;amp;lt;FilterTree&amp;amp;gt;&amp;amp;lt;TreeRoot /&amp;amp;gt;&amp;amp;lt;/FilterTree&amp;amp;gt;&amp;quot; UseLbls=&amp;quot;true&amp;quot; ColSelFlg=&amp;quot;0&amp;quot; Name=&amp;quot;TABLE3_8C&amp;quot; /&amp;gt;"" /&gt;_x000D_
  &lt;param n=""CredKey'"</definedName>
    <definedName name="_AMO_ContentDefinition_732119577.6" hidden="1">"'"" v=""TABLE3_8C&amp;#x1;SASApp&amp;#x1;LFSR Tabulation Datasets"" /&gt;_x000D_
  &lt;param n=""ClassName"" v=""SAS.OfficeAddin.Task"" /&gt;_x000D_
  &lt;param n=""XlNative"" v=""False"" /&gt;_x000D_
  &lt;param n=""UnselectedIds"" v="""" /&gt;_x000D_
  &lt;param n=""_ROM_Version_"" v=""1.2"" /&gt;_x000D_
  &lt;param'"</definedName>
    <definedName name="_AMO_ContentDefinition_732119577.7" hidden="1">"' n=""_ROM_Application_"" v=""ODS"" /&gt;_x000D_
  &lt;param n=""_ROM_AppVersion_"" v=""9.2"" /&gt;_x000D_
  &lt;param n=""maxReportCols"" v=""14"" /&gt;_x000D_
  &lt;fids n=""main.srx"" v=""0"" /&gt;_x000D_
  &lt;ExcelXMLOptions AdjColWidths=""True"" RowOpt=""InsertEntire"" ColOpt=""InsertCells"" /'"</definedName>
    <definedName name="_AMO_ContentDefinition_732119577.8" hidden="1">"'&gt;_x000D_
&lt;/ContentDefinition&gt;'"</definedName>
    <definedName name="_AMO_ContentDefinition_779436236" hidden="1">"'Partitions:9'"</definedName>
    <definedName name="_AMO_ContentDefinition_779436236.0" hidden="1">"'&lt;ContentDefinition name=""Summary Tables"" rsid=""779436236"" type=""Task"" format=""ReportXml"" imgfmt=""ACTXIMG"" created=""04/30/2009 09:21:42"" modifed=""02/28/2014 13:45:08"" user=""ndivhuwog"" apply=""False"" css=""C:\Documents and Settings\ndiv'"</definedName>
    <definedName name="_AMO_ContentDefinition_779436236.1" hidden="1">"'huwog.000\Application Data\SAS\BI Clients\Styles\Copy  of cpi (Ndivhu).css"" range=""Summary_Tables_21"" auto=""False"" xTime=""00:00:00.3680000"" rTime=""00:00:00.4130000"" bgnew=""False"" nFmt=""False"" grphSet=""False"" imgY=""0"" imgX=""0""&gt;_x000D_
  &lt;f'"</definedName>
    <definedName name="_AMO_ContentDefinition_779436236.2" hidden="1">"'iles&gt;C:\Users\ndivhuwog\Documents\My SAS Files\Add-In for Microsoft Office\_SOA_Summary_Tables_934371315\main.srx&lt;/files&gt;_x000D_
  &lt;parents /&gt;_x000D_
  &lt;children /&gt;_x000D_
  &lt;param n=""TaskID"" v=""D3932E3A-4FEE-43DF-956C-A605AC9AF3E7"" /&gt;_x000D_
  &lt;param n=""DisplayName"" '"</definedName>
    <definedName name="_AMO_ContentDefinition_779436236.3" hidden="1">"'v=""Summary Tables"" /&gt;_x000D_
  &lt;param n=""DisplayType"" v=""Task"" /&gt;_x000D_
  &lt;param n=""RawValues"" v=""True"" /&gt;_x000D_
  &lt;param n=""AMO_Version"" v=""5.1"" /&gt;_x000D_
  &lt;param n=""ServerName"" v=""SASApp"" /&gt;_x000D_
  &lt;param n=""AMO_Template"" v="""" /&gt;_x000D_
  &lt;param n=""UseDa'"</definedName>
    <definedName name="_AMO_ContentDefinition_779436236.4" hidden="1">"'taConstraints"" v=""False"" /&gt;_x000D_
  &lt;param n=""SizeDataConstraints"" v=""0"" /&gt;_x000D_
  &lt;param n=""AMO_InputDataSource"" v=""&amp;lt;SasDataSource Version=&amp;quot;4.2&amp;quot; Type=&amp;quot;SAS.Servers.Dataset&amp;quot; Svr=&amp;quot;SASApp&amp;quot; Lib=&amp;quot;LFSTDATA&amp;quot; Filter'"</definedName>
    <definedName name="_AMO_ContentDefinition_779436236.5" hidden="1">"'DS=&amp;quot;&amp;amp;lt;?xml version=&amp;amp;quot;1.0&amp;amp;quot; encoding=&amp;amp;quot;utf-16&amp;amp;quot;?&amp;amp;gt;&amp;amp;lt;FilterTree&amp;amp;gt;&amp;amp;lt;TreeRoot /&amp;amp;gt;&amp;amp;lt;/FilterTree&amp;amp;gt;&amp;quot; UseLbls=&amp;quot;true&amp;quot; ColSelFlg=&amp;quot;0&amp;quot; Name=&amp;quot;TABLE5&amp;'"</definedName>
    <definedName name="_AMO_ContentDefinition_779436236.6" hidden="1">"'quot; /&amp;gt;"" /&gt;_x000D_
  &lt;param n=""CredKey"" v=""TABLE5&amp;#x1;SASApp&amp;#x1;LFSR Tabulation Datasets"" /&gt;_x000D_
  &lt;param n=""ClassName"" v=""SAS.OfficeAddin.Task"" /&gt;_x000D_
  &lt;param n=""XlNative"" v=""False"" /&gt;_x000D_
  &lt;param n=""UnselectedIds"" v="""" /&gt;_x000D_
  &lt;param n=""_'"</definedName>
    <definedName name="_AMO_ContentDefinition_779436236.7" hidden="1">"'ROM_Version_"" v=""1.2"" /&gt;_x000D_
  &lt;param n=""_ROM_Application_"" v=""ODS"" /&gt;_x000D_
  &lt;param n=""_ROM_AppVersion_"" v=""9.2"" /&gt;_x000D_
  &lt;param n=""maxReportCols"" v=""14"" /&gt;_x000D_
  &lt;fids n=""main.srx"" v=""0"" /&gt;_x000D_
  &lt;ExcelXMLOptions AdjColWidths=""True"" RowOpt=""'"</definedName>
    <definedName name="_AMO_ContentDefinition_779436236.8" hidden="1">"'InsertEntire"" ColOpt=""InsertCells"" /&gt;_x000D_
&lt;/ContentDefinition&gt;'"</definedName>
    <definedName name="_AMO_ContentDefinition_805804074" hidden="1">"'Partitions:9'"</definedName>
    <definedName name="_AMO_ContentDefinition_805804074.0" hidden="1">"'&lt;ContentDefinition name=""Summary Tables"" rsid=""805804074"" type=""Task"" format=""ReportXml"" imgfmt=""ActiveX"" created=""10/17/2013 08:52:56"" modifed=""02/28/2014 13:20:24"" user=""ndivhuwog"" apply=""False"" css=""C:\Program Files\SASHome\SASAd'"</definedName>
    <definedName name="_AMO_ContentDefinition_805804074.1" hidden="1">"'dinforMicrosoftOffice\5.1\Styles\AMODefault.css"" range=""Summary_Tables_52"" auto=""False"" xTime=""00:00:00.4480000"" rTime=""00:00:01.4090000"" bgnew=""False"" nFmt=""False"" grphSet=""False"" imgY=""0"" imgX=""0""&gt;_x000D_
  &lt;files&gt;C:\Users\ndivhuwog\Doc'"</definedName>
    <definedName name="_AMO_ContentDefinition_805804074.2" hidden="1">"'uments\My SAS Files\Add-In for Microsoft Office\_SOA_Summary_Tables_843963519\main.srx&lt;/files&gt;_x000D_
  &lt;parents /&gt;_x000D_
  &lt;children /&gt;_x000D_
  &lt;param n=""TaskID"" v=""D3932E3A-4FEE-43DF-956C-A605AC9AF3E7"" /&gt;_x000D_
  &lt;param n=""DisplayName"" v=""Summary Tables"" /&gt;_x000D_
  &lt;'"</definedName>
    <definedName name="_AMO_ContentDefinition_805804074.3" hidden="1">"'param n=""DisplayType"" v=""Task"" /&gt;_x000D_
  &lt;param n=""RawValues"" v=""True"" /&gt;_x000D_
  &lt;param n=""AMO_Version"" v=""5.1"" /&gt;_x000D_
  &lt;param n=""ServerName"" v=""SASApp"" /&gt;_x000D_
  &lt;param n=""AMO_Template"" v="""" /&gt;_x000D_
  &lt;param n=""UseDataConstraints"" v=""False"" /&gt;'"</definedName>
    <definedName name="_AMO_ContentDefinition_805804074.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805804074.5" hidden="1">"'&amp;amp;quot;1.0&amp;amp;quot; encoding=&amp;amp;quot;utf-16&amp;amp;quot;?&amp;amp;gt;&amp;amp;lt;FilterTree&amp;amp;gt;&amp;amp;lt;TreeRoot /&amp;amp;gt;&amp;amp;lt;/FilterTree&amp;amp;gt;&amp;quot; ColSelFlg=&amp;quot;0&amp;quot; Name=&amp;quot;TABLE2_6&amp;quot; /&amp;gt;"" /&gt;_x000D_
  &lt;param n=""CredKey"" v=""TABLE2_6'"</definedName>
    <definedName name="_AMO_ContentDefinition_805804074.6" hidden="1">"'&amp;#x1;SASApp&amp;#x1;LFSR Tabulation Datasets"" /&gt;_x000D_
  &lt;param n=""ClassName"" v=""SAS.OfficeAddin.Task"" /&gt;_x000D_
  &lt;param n=""XlNative"" v=""False"" /&gt;_x000D_
  &lt;param n=""UnselectedIds"" v="""" /&gt;_x000D_
  &lt;param n=""_ROM_Version_"" v=""1.2"" /&gt;_x000D_
  &lt;param n=""_ROM_Appl'"</definedName>
    <definedName name="_AMO_ContentDefinition_805804074.7" hidden="1">"'ication_"" v=""ODS"" /&gt;_x000D_
  &lt;param n=""_ROM_AppVersion_"" v=""9.2"" /&gt;_x000D_
  &lt;param n=""maxReportCols"" v=""13"" /&gt;_x000D_
  &lt;fids n=""main.srx"" v=""0"" /&gt;_x000D_
  &lt;ExcelXMLOptions AdjColWidths=""True"" RowOpt=""InsertEntire"" ColOpt=""InsertCells"" /&gt;_x000D_'"</definedName>
    <definedName name="_AMO_ContentDefinition_805804074.8" hidden="1">"'
&lt;/ContentDefinition&gt;'"</definedName>
    <definedName name="_AMO_ContentDefinition_825207699" hidden="1">"'Partitions:9'"</definedName>
    <definedName name="_AMO_ContentDefinition_825207699.0" hidden="1">"'&lt;ContentDefinition name=""Summary Tables"" rsid=""825207699"" type=""Task"" format=""ReportXml"" imgfmt=""ACTXIMG"" created=""04/29/2009 15:23:57"" modifed=""02/28/2014 13:37:21"" user=""ndivhuwog"" apply=""False"" css=""C:\Documents and Settings\ndiv'"</definedName>
    <definedName name="_AMO_ContentDefinition_825207699.1" hidden="1">"'huwog.000\Application Data\SAS\BI Clients\Styles\Copy  of cpi (Ndivhu).css"" range=""Summary_Tables_12"" auto=""False"" xTime=""00:00:00.4200000"" rTime=""00:00:00.6900000"" bgnew=""False"" nFmt=""False"" grphSet=""False"" imgY=""0"" imgX=""0""&gt;_x000D_
  &lt;f'"</definedName>
    <definedName name="_AMO_ContentDefinition_825207699.2" hidden="1">"'iles&gt;C:\Users\ndivhuwog\Documents\My SAS Files\Add-In for Microsoft Office\_SOA_Summary_Tables_630968452\main.srx&lt;/files&gt;_x000D_
  &lt;parents /&gt;_x000D_
  &lt;children /&gt;_x000D_
  &lt;param n=""TaskID"" v=""D3932E3A-4FEE-43DF-956C-A605AC9AF3E7"" /&gt;_x000D_
  &lt;param n=""DisplayName"" '"</definedName>
    <definedName name="_AMO_ContentDefinition_825207699.3" hidden="1">"'v=""Summary Tables"" /&gt;_x000D_
  &lt;param n=""DisplayType"" v=""Task"" /&gt;_x000D_
  &lt;param n=""RawValues"" v=""True"" /&gt;_x000D_
  &lt;param n=""AMO_Version"" v=""5.1"" /&gt;_x000D_
  &lt;param n=""ServerName"" v=""SASApp"" /&gt;_x000D_
  &lt;param n=""AMO_Template"" v="""" /&gt;_x000D_
  &lt;param n=""UseDa'"</definedName>
    <definedName name="_AMO_ContentDefinition_825207699.4" hidden="1">"'taConstraints"" v=""False"" /&gt;_x000D_
  &lt;param n=""SizeDataConstraints"" v=""0"" /&gt;_x000D_
  &lt;param n=""AMO_InputDataSource"" v=""&amp;lt;SasDataSource Version=&amp;quot;4.2&amp;quot; Type=&amp;quot;SAS.Servers.Dataset&amp;quot; Svr=&amp;quot;SASApp&amp;quot; Lib=&amp;quot;LFSTDATA&amp;quot; Filter'"</definedName>
    <definedName name="_AMO_ContentDefinition_825207699.5" hidden="1">"'DS=&amp;quot;&amp;amp;lt;?xml version=&amp;amp;quot;1.0&amp;amp;quot; encoding=&amp;amp;quot;utf-16&amp;amp;quot;?&amp;amp;gt;&amp;amp;lt;FilterTree&amp;amp;gt;&amp;amp;lt;TreeRoot /&amp;amp;gt;&amp;amp;lt;/FilterTree&amp;amp;gt;&amp;quot; UseLbls=&amp;quot;true&amp;quot; ColSelFlg=&amp;quot;0&amp;quot; Name=&amp;quot;TABLE3_'"</definedName>
    <definedName name="_AMO_ContentDefinition_825207699.6" hidden="1">"'4&amp;quot; /&amp;gt;"" /&gt;_x000D_
  &lt;param n=""CredKey"" v=""TABLE3_4&amp;#x1;SASApp&amp;#x1;LFSR Tabulation Datasets"" /&gt;_x000D_
  &lt;param n=""ClassName"" v=""SAS.OfficeAddin.Task"" /&gt;_x000D_
  &lt;param n=""XlNative"" v=""False"" /&gt;_x000D_
  &lt;param n=""UnselectedIds"" v="""" /&gt;_x000D_
  &lt;param n'"</definedName>
    <definedName name="_AMO_ContentDefinition_825207699.7" hidden="1">"'=""_ROM_Version_"" v=""1.2"" /&gt;_x000D_
  &lt;param n=""_ROM_Application_"" v=""ODS"" /&gt;_x000D_
  &lt;param n=""_ROM_AppVersion_"" v=""9.2"" /&gt;_x000D_
  &lt;param n=""maxReportCols"" v=""13"" /&gt;_x000D_
  &lt;fids n=""main.srx"" v=""0"" /&gt;_x000D_
  &lt;ExcelXMLOptions AdjColWidths=""True"" RowOp'"</definedName>
    <definedName name="_AMO_ContentDefinition_825207699.8" hidden="1">"'t=""InsertEntire"" ColOpt=""InsertCells"" /&gt;_x000D_
&lt;/ContentDefinition&gt;'"</definedName>
    <definedName name="_AMO_ContentDefinition_921006515" hidden="1">"'Partitions:9'"</definedName>
    <definedName name="_AMO_ContentDefinition_921006515.0" hidden="1">"'&lt;ContentDefinition name=""Summary Tables"" rsid=""921006515"" type=""Task"" format=""ReportXml"" imgfmt=""ActiveX"" created=""02/14/2014 14:55:42"" modifed=""02/28/2014 13:11:34"" user=""ndivhuwog"" apply=""False"" css=""C:\Program Files\SASHome\SASAd'"</definedName>
    <definedName name="_AMO_ContentDefinition_921006515.1" hidden="1">"'dinforMicrosoftOffice\5.1\Styles\AMODefault.css"" range=""Summary_Tables_47"" auto=""False"" xTime=""00:00:00.3940000"" rTime=""00:00:00.5840000"" bgnew=""False"" nFmt=""False"" grphSet=""False"" imgY=""0"" imgX=""0""&gt;_x000D_
  &lt;files&gt;C:\Users\ndivhuwog\Doc'"</definedName>
    <definedName name="_AMO_ContentDefinition_921006515.2" hidden="1">"'uments\My SAS Files\Add-In for Microsoft Office\_SOA_Summary_Tables_531212199\main.srx&lt;/files&gt;_x000D_
  &lt;parents /&gt;_x000D_
  &lt;children /&gt;_x000D_
  &lt;param n=""TaskID"" v=""D3932E3A-4FEE-43DF-956C-A605AC9AF3E7"" /&gt;_x000D_
  &lt;param n=""DisplayName"" v=""Summary Tables"" /&gt;_x000D_
  &lt;'"</definedName>
    <definedName name="_AMO_ContentDefinition_921006515.3" hidden="1">"'param n=""DisplayType"" v=""Task"" /&gt;_x000D_
  &lt;param n=""RawValues"" v=""True"" /&gt;_x000D_
  &lt;param n=""AMO_Version"" v=""5.1"" /&gt;_x000D_
  &lt;param n=""ServerName"" v=""SASApp"" /&gt;_x000D_
  &lt;param n=""AMO_Template"" v="""" /&gt;_x000D_
  &lt;param n=""UseDataConstraints"" v=""False"" /&gt;'"</definedName>
    <definedName name="_AMO_ContentDefinition_921006515.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921006515.5" hidden="1">"'&amp;amp;quot;1.0&amp;amp;quot; encoding=&amp;amp;quot;utf-16&amp;amp;quot;?&amp;amp;gt;&amp;amp;lt;FilterTree&amp;amp;gt;&amp;amp;lt;TreeRoot /&amp;amp;gt;&amp;amp;lt;/FilterTree&amp;amp;gt;&amp;quot; ColSelFlg=&amp;quot;0&amp;quot; Name=&amp;quot;TABLE2&amp;quot; /&amp;gt;"" /&gt;_x000D_
  &lt;param n=""CredKey"" v=""TABLE2&amp;#x1'"</definedName>
    <definedName name="_AMO_ContentDefinition_921006515.6" hidden="1">"';SASApp&amp;#x1;LFSR Tabulation Datasets"" /&gt;_x000D_
  &lt;param n=""ClassName"" v=""SAS.OfficeAddin.Task"" /&gt;_x000D_
  &lt;param n=""XlNative"" v=""False"" /&gt;_x000D_
  &lt;param n=""UnselectedIds"" v="""" /&gt;_x000D_
  &lt;param n=""_ROM_Version_"" v=""1.2"" /&gt;_x000D_
  &lt;param n=""_ROM_Applicat'"</definedName>
    <definedName name="_AMO_ContentDefinition_921006515.7" hidden="1">"'ion_"" v=""ODS"" /&gt;_x000D_
  &lt;param n=""_ROM_AppVersion_"" v=""9.2"" /&gt;_x000D_
  &lt;param n=""maxReportCols"" v=""13"" /&gt;_x000D_
  &lt;fids n=""main.srx"" v=""0"" /&gt;_x000D_
  &lt;ExcelXMLOptions AdjColWidths=""True"" RowOpt=""InsertEntire"" ColOpt=""InsertCells"" /&gt;_x000D_'"</definedName>
    <definedName name="_AMO_ContentDefinition_921006515.8" hidden="1">"'
&lt;/ContentDefinition&gt;'"</definedName>
    <definedName name="_AMO_ContentDefinition_991905274" hidden="1">"'Partitions:9'"</definedName>
    <definedName name="_AMO_ContentDefinition_991905274.0" hidden="1">"'&lt;ContentDefinition name=""Summary Tables"" rsid=""991905274"" type=""Task"" format=""ReportXml"" imgfmt=""ACTXIMG"" created=""04/28/2009 15:42:39"" modifed=""02/28/2014 13:30:39"" user=""ndivhuwog"" apply=""False"" css=""C:\Documents and Settings\ndiv'"</definedName>
    <definedName name="_AMO_ContentDefinition_991905274.1" hidden="1">"'huwog.000\Application Data\SAS\BI Clients\Styles\Copy  of cpi (Ndivhu).css"" range=""Summary_Tables_6"" auto=""False"" xTime=""00:00:00.4380000"" rTime=""00:00:00.7030000"" bgnew=""False"" nFmt=""False"" grphSet=""False"" imgY=""0"" imgX=""0""&gt;_x000D_
  &lt;fi'"</definedName>
    <definedName name="_AMO_ContentDefinition_991905274.2" hidden="1">"'les&gt;C:\Users\ndivhuwog\Documents\My SAS Files\Add-In for Microsoft Office\_SOA_Summary_Tables_851031770\main.srx&lt;/files&gt;_x000D_
  &lt;parents /&gt;_x000D_
  &lt;children /&gt;_x000D_
  &lt;param n=""TaskID"" v=""D3932E3A-4FEE-43DF-956C-A605AC9AF3E7"" /&gt;_x000D_
  &lt;param n=""DisplayName"" v'"</definedName>
    <definedName name="_AMO_ContentDefinition_991905274.3" hidden="1">"'=""Summary Tables"" /&gt;_x000D_
  &lt;param n=""DisplayType"" v=""Task"" /&gt;_x000D_
  &lt;param n=""RawValues"" v=""True"" /&gt;_x000D_
  &lt;param n=""AMO_Version"" v=""5.1"" /&gt;_x000D_
  &lt;param n=""ServerName"" v=""SASApp"" /&gt;_x000D_
  &lt;param n=""AMO_Template"" v="""" /&gt;_x000D_
  &lt;param n=""UseDat'"</definedName>
    <definedName name="_AMO_ContentDefinition_991905274.4" hidden="1">"'aConstraints"" v=""False"" /&gt;_x000D_
  &lt;param n=""SizeDataConstraints"" v=""0"" /&gt;_x000D_
  &lt;param n=""AMO_InputDataSource"" v=""&amp;lt;SasDataSource Version=&amp;quot;4.2&amp;quot; Type=&amp;quot;SAS.Servers.Dataset&amp;quot; Svr=&amp;quot;SASApp&amp;quot; Lib=&amp;quot;LFSTDATA&amp;quot; FilterD'"</definedName>
    <definedName name="_AMO_ContentDefinition_991905274.5" hidden="1">"'S=&amp;quot;&amp;amp;lt;?xml version=&amp;amp;quot;1.0&amp;amp;quot; encoding=&amp;amp;quot;utf-16&amp;amp;quot;?&amp;amp;gt;&amp;amp;lt;FilterTree&amp;amp;gt;&amp;amp;lt;TreeRoot /&amp;amp;gt;&amp;amp;lt;/FilterTree&amp;amp;gt;&amp;quot; UseLbls=&amp;quot;true&amp;quot; ColSelFlg=&amp;quot;0&amp;quot; Name=&amp;quot;TABLE3_1'"</definedName>
    <definedName name="_AMO_ContentDefinition_991905274.6" hidden="1">"'&amp;quot; /&amp;gt;"" /&gt;_x000D_
  &lt;param n=""CredKey"" v=""TABLE3_1&amp;#x1;SASApp&amp;#x1;LFSR Tabulation Datasets"" /&gt;_x000D_
  &lt;param n=""ClassName"" v=""SAS.OfficeAddin.Task"" /&gt;_x000D_
  &lt;param n=""XlNative"" v=""False"" /&gt;_x000D_
  &lt;param n=""UnselectedIds"" v="""" /&gt;_x000D_
  &lt;param n='"</definedName>
    <definedName name="_AMO_ContentDefinition_991905274.7" hidden="1">"'""_ROM_Version_"" v=""1.2"" /&gt;_x000D_
  &lt;param n=""_ROM_Application_"" v=""ODS"" /&gt;_x000D_
  &lt;param n=""_ROM_AppVersion_"" v=""9.2"" /&gt;_x000D_
  &lt;param n=""maxReportCols"" v=""13"" /&gt;_x000D_
  &lt;fids n=""main.srx"" v=""0"" /&gt;_x000D_
  &lt;ExcelXMLOptions AdjColWidths=""True"" RowOp'"</definedName>
    <definedName name="_AMO_ContentDefinition_991905274.8" hidden="1">"'t=""InsertEntire"" ColOpt=""InsertCells"" /&gt;_x000D_
&lt;/ContentDefinition&gt;'"</definedName>
    <definedName name="_AMO_ContentLocation_104386094_ROM_F0.SEC2.Tabulate_1.SEC1.BDY.Cross_tabular_summary_report_Table_1" hidden="1">"'Partitions:2'"</definedName>
    <definedName name="_AMO_ContentLocation_104386094_ROM_F0.SEC2.Tabulate_1.SEC1.BDY.Cross_tabular_summary_report_Table_1.0" hidden="1">"'&lt;ContentLocation path=""F0.SEC2.Tabulate_1.SEC1.BDY.Cross_tabular_summary_report_Table_1"" rsid=""104386094"" tag=""ROM"" fid=""0""&gt;_x000D_
  &lt;param n=""_NumRows"" v=""53"" /&gt;_x000D_
  &lt;param n=""_NumCols"" v=""13"" /&gt;_x000D_
  &lt;param n=""tableSig"" v=""R:R=53:C=13:FCR'"</definedName>
    <definedName name="_AMO_ContentLocation_104386094_ROM_F0.SEC2.Tabulate_1.SEC1.BDY.Cross_tabular_summary_report_Table_1.1" hidden="1">"'=4:FCC=2:RSP.1=1,H,13:RSP.2=1,V,2"" /&gt;_x000D_
  &lt;param n=""leftMargin"" v=""0"" /&gt;_x000D_
&lt;/ContentLocation&gt;'"</definedName>
    <definedName name="_AMO_ContentLocation_112461039_ROM_F0.SEC2.Tabulate_1.SEC1.BDY.Cross_tabular_summary_report_Table_1" hidden="1">"'Partitions:2'"</definedName>
    <definedName name="_AMO_ContentLocation_112461039_ROM_F0.SEC2.Tabulate_1.SEC1.BDY.Cross_tabular_summary_report_Table_1.0" hidden="1">"'&lt;ContentLocation path=""F0.SEC2.Tabulate_1.SEC1.BDY.Cross_tabular_summary_report_Table_1"" rsid=""112461039"" tag=""ROM"" fid=""0""&gt;_x000D_
  &lt;param n=""_NumRows"" v=""53"" /&gt;_x000D_
  &lt;param n=""_NumCols"" v=""13"" /&gt;_x000D_
  &lt;param n=""tableSig"" v=""R:R=53:C=13:FCR'"</definedName>
    <definedName name="_AMO_ContentLocation_112461039_ROM_F0.SEC2.Tabulate_1.SEC1.BDY.Cross_tabular_summary_report_Table_1.1" hidden="1">"'=4:FCC=2:RSP.1=1,H,13:RSP.2=1,V,2"" /&gt;_x000D_
  &lt;param n=""leftMargin"" v=""0"" /&gt;_x000D_
&lt;/ContentLocation&gt;'"</definedName>
    <definedName name="_AMO_ContentLocation_15410102_ROM_F0.SEC2.Tabulate_1.SEC1.BDY.Cross_tabular_summary_report_Table_1" hidden="1">"'Partitions:2'"</definedName>
    <definedName name="_AMO_ContentLocation_15410102_ROM_F0.SEC2.Tabulate_1.SEC1.BDY.Cross_tabular_summary_report_Table_1.0" hidden="1">"'&lt;ContentLocation path=""F0.SEC2.Tabulate_1.SEC1.BDY.Cross_tabular_summary_report_Table_1"" rsid=""15410102"" tag=""ROM"" fid=""0""&gt;_x000D_
  &lt;param n=""_NumRows"" v=""48"" /&gt;_x000D_
  &lt;param n=""_NumCols"" v=""10"" /&gt;_x000D_
  &lt;param n=""tableSig"" v=""R:R=48:C=10:FCR='"</definedName>
    <definedName name="_AMO_ContentLocation_15410102_ROM_F0.SEC2.Tabulate_1.SEC1.BDY.Cross_tabular_summary_report_Table_1.1" hidden="1">"'4:FCC=3:RSP.1=1,H,10:RSP.2=1,H,2;1,V,2"" /&gt;_x000D_
  &lt;param n=""leftMargin"" v=""0"" /&gt;_x000D_
&lt;/ContentLocation&gt;'"</definedName>
    <definedName name="_AMO_ContentLocation_205779628_ROM_F0.SEC2.Tabulate_1.SEC1.BDY.Cross_tabular_summary_report_Table_1" hidden="1">"'Partitions:2'"</definedName>
    <definedName name="_AMO_ContentLocation_205779628_ROM_F0.SEC2.Tabulate_1.SEC1.BDY.Cross_tabular_summary_report_Table_1.0" hidden="1">"'&lt;ContentLocation path=""F0.SEC2.Tabulate_1.SEC1.BDY.Cross_tabular_summary_report_Table_1"" rsid=""205779628"" tag=""ROM"" fid=""0""&gt;_x000D_
  &lt;param n=""_NumRows"" v=""52"" /&gt;_x000D_
  &lt;param n=""_NumCols"" v=""14"" /&gt;_x000D_
  &lt;param n=""tableSig"" v=""R:R=52:C=14:FCR'"</definedName>
    <definedName name="_AMO_ContentLocation_205779628_ROM_F0.SEC2.Tabulate_1.SEC1.BDY.Cross_tabular_summary_report_Table_1.1" hidden="1">"'=4:FCC=2:RSP.1=1,H,14:RSP.2=1,V,2;14,V,2"" /&gt;_x000D_
  &lt;param n=""leftMargin"" v=""0"" /&gt;_x000D_
&lt;/ContentLocation&gt;'"</definedName>
    <definedName name="_AMO_ContentLocation_222545728_ROM_F0.SEC2.Tabulate_1.SEC1.BDY.Cross_tabular_summary_report_Table_1" hidden="1">"'Partitions:2'"</definedName>
    <definedName name="_AMO_ContentLocation_222545728_ROM_F0.SEC2.Tabulate_1.SEC1.BDY.Cross_tabular_summary_report_Table_1.0" hidden="1">"'&lt;ContentLocation path=""F0.SEC2.Tabulate_1.SEC1.BDY.Cross_tabular_summary_report_Table_1"" rsid=""222545728"" tag=""ROM"" fid=""0""&gt;_x000D_
  &lt;param n=""_NumRows"" v=""63"" /&gt;_x000D_
  &lt;param n=""_NumCols"" v=""13"" /&gt;_x000D_
  &lt;param n=""tableSig"" v=""R:R=63:C=13:FCR'"</definedName>
    <definedName name="_AMO_ContentLocation_222545728_ROM_F0.SEC2.Tabulate_1.SEC1.BDY.Cross_tabular_summary_report_Table_1.1" hidden="1">"'=4:FCC=2:RSP.1=1,H,13:RSP.2=1,V,2"" /&gt;_x000D_
  &lt;param n=""leftMargin"" v=""0"" /&gt;_x000D_
&lt;/ContentLocation&gt;'"</definedName>
    <definedName name="_AMO_ContentLocation_225272241_ROM_F0.SEC2.Tabulate_1.SEC1.BDY.Cross_tabular_summary_report_Table_1" hidden="1">"'Partitions:2'"</definedName>
    <definedName name="_AMO_ContentLocation_225272241_ROM_F0.SEC2.Tabulate_1.SEC1.BDY.Cross_tabular_summary_report_Table_1.0" hidden="1">"'&lt;ContentLocation path=""F0.SEC2.Tabulate_1.SEC1.BDY.Cross_tabular_summary_report_Table_1"" rsid=""225272241"" tag=""ROM"" fid=""0""&gt;_x000D_
  &lt;param n=""_NumRows"" v=""39"" /&gt;_x000D_
  &lt;param n=""_NumCols"" v=""13"" /&gt;_x000D_
  &lt;param n=""tableSig"" v=""R:R=39:C=13:FCR'"</definedName>
    <definedName name="_AMO_ContentLocation_225272241_ROM_F0.SEC2.Tabulate_1.SEC1.BDY.Cross_tabular_summary_report_Table_1.1" hidden="1">"'=4:FCC=2:RSP.1=1,H,13:RSP.2=1,V,2"" /&gt;_x000D_
  &lt;param n=""leftMargin"" v=""0"" /&gt;_x000D_
&lt;/ContentLocation&gt;'"</definedName>
    <definedName name="_AMO_ContentLocation_242095788_ROM_F0.SEC2.Tabulate_1.SEC1.BDY.Cross_tabular_summary_report_Table_1" hidden="1">"'Partitions:2'"</definedName>
    <definedName name="_AMO_ContentLocation_242095788_ROM_F0.SEC2.Tabulate_1.SEC1.BDY.Cross_tabular_summary_report_Table_1.0" hidden="1">"'&lt;ContentLocation path=""F0.SEC2.Tabulate_1.SEC1.BDY.Cross_tabular_summary_report_Table_1"" rsid=""242095788"" tag=""ROM"" fid=""0""&gt;_x000D_
  &lt;param n=""_NumRows"" v=""26"" /&gt;_x000D_
  &lt;param n=""_NumCols"" v=""13"" /&gt;_x000D_
  &lt;param n=""tableSig"" v=""R:R=26:C=13:FCR'"</definedName>
    <definedName name="_AMO_ContentLocation_242095788_ROM_F0.SEC2.Tabulate_1.SEC1.BDY.Cross_tabular_summary_report_Table_1.1" hidden="1">"'=3:FCC=2:RSP.1=1,H,13"" /&gt;_x000D_
  &lt;param n=""leftMargin"" v=""0"" /&gt;_x000D_
&lt;/ContentLocation&gt;'"</definedName>
    <definedName name="_AMO_ContentLocation_247862661_ROM_F0.SEC2.Tabulate_1.SEC1.BDY.Cross_tabular_summary_report_Table_1" hidden="1">"'Partitions:2'"</definedName>
    <definedName name="_AMO_ContentLocation_247862661_ROM_F0.SEC2.Tabulate_1.SEC1.BDY.Cross_tabular_summary_report_Table_1.0" hidden="1">"'&lt;ContentLocation path=""F0.SEC2.Tabulate_1.SEC1.BDY.Cross_tabular_summary_report_Table_1"" rsid=""247862661"" tag=""ROM"" fid=""0""&gt;_x000D_
  &lt;param n=""_NumRows"" v=""40"" /&gt;_x000D_
  &lt;param n=""_NumCols"" v=""13"" /&gt;_x000D_
  &lt;param n=""tableSig"" v=""R:R=40:C=13:FCR'"</definedName>
    <definedName name="_AMO_ContentLocation_247862661_ROM_F0.SEC2.Tabulate_1.SEC1.BDY.Cross_tabular_summary_report_Table_1.1" hidden="1">"'=4:FCC=2:RSP.1=1,H,13:RSP.2=1,V,2"" /&gt;_x000D_
  &lt;param n=""leftMargin"" v=""0"" /&gt;_x000D_
&lt;/ContentLocation&gt;'"</definedName>
    <definedName name="_AMO_ContentLocation_30194841_ROM_F0.SEC2.Tabulate_1.SEC1.BDY.Cross_tabular_summary_report_Table_1" hidden="1">"'Partitions:2'"</definedName>
    <definedName name="_AMO_ContentLocation_30194841_ROM_F0.SEC2.Tabulate_1.SEC1.BDY.Cross_tabular_summary_report_Table_1.0" hidden="1">"'&lt;ContentLocation path=""F0.SEC2.Tabulate_1.SEC1.BDY.Cross_tabular_summary_report_Table_1"" rsid=""30194841"" tag=""ROM"" fid=""0""&gt;_x000D_
  &lt;param n=""_NumRows"" v=""55"" /&gt;_x000D_
  &lt;param n=""_NumCols"" v=""13"" /&gt;_x000D_
  &lt;param n=""tableSig"" v=""R:R=55:C=13:FCR='"</definedName>
    <definedName name="_AMO_ContentLocation_30194841_ROM_F0.SEC2.Tabulate_1.SEC1.BDY.Cross_tabular_summary_report_Table_1.1" hidden="1">"'4:FCC=2:RSP.1=1,H,13:RSP.2=1,V,2"" /&gt;_x000D_
  &lt;param n=""leftMargin"" v=""0"" /&gt;_x000D_
&lt;/ContentLocation&gt;'"</definedName>
    <definedName name="_AMO_ContentLocation_37461558_ROM_F0.SEC2.Tabulate_1.SEC1.BDY.Cross_tabular_summary_report_Table_1" hidden="1">"'Partitions:2'"</definedName>
    <definedName name="_AMO_ContentLocation_37461558_ROM_F0.SEC2.Tabulate_1.SEC1.BDY.Cross_tabular_summary_report_Table_1.0" hidden="1">"'&lt;ContentLocation path=""F0.SEC2.Tabulate_1.SEC1.BDY.Cross_tabular_summary_report_Table_1"" rsid=""37461558"" tag=""ROM"" fid=""0""&gt;_x000D_
  &lt;param n=""_NumRows"" v=""45"" /&gt;_x000D_
  &lt;param n=""_NumCols"" v=""13"" /&gt;_x000D_
  &lt;param n=""tableSig"" v=""R:R=45:C=13:FCR='"</definedName>
    <definedName name="_AMO_ContentLocation_37461558_ROM_F0.SEC2.Tabulate_1.SEC1.BDY.Cross_tabular_summary_report_Table_1.1" hidden="1">"'4:FCC=2:RSP.1=1,H,13:RSP.2=1,V,2"" /&gt;_x000D_
  &lt;param n=""leftMargin"" v=""0"" /&gt;_x000D_
&lt;/ContentLocation&gt;'"</definedName>
    <definedName name="_AMO_ContentLocation_390982613_ROM_F0.SEC2.Tabulate_1.SEC1.BDY.Cross_tabular_summary_report_Table_1" hidden="1">"'Partitions:2'"</definedName>
    <definedName name="_AMO_ContentLocation_390982613_ROM_F0.SEC2.Tabulate_1.SEC1.BDY.Cross_tabular_summary_report_Table_1.0" hidden="1">"'&lt;ContentLocation path=""F0.SEC2.Tabulate_1.SEC1.BDY.Cross_tabular_summary_report_Table_1"" rsid=""390982613"" tag=""ROM"" fid=""0""&gt;_x000D_
  &lt;param n=""_NumRows"" v=""45"" /&gt;_x000D_
  &lt;param n=""_NumCols"" v=""13"" /&gt;_x000D_
  &lt;param n=""tableSig"" v=""R:R=45:C=13:FCR'"</definedName>
    <definedName name="_AMO_ContentLocation_390982613_ROM_F0.SEC2.Tabulate_1.SEC1.BDY.Cross_tabular_summary_report_Table_1.1" hidden="1">"'=4:FCC=2:RSP.1=1,H,13:RSP.2=1,V,2"" /&gt;_x000D_
  &lt;param n=""leftMargin"" v=""0"" /&gt;_x000D_
&lt;/ContentLocation&gt;'"</definedName>
    <definedName name="_AMO_ContentLocation_398675413_ROM_F0.SEC2.Tabulate_1.SEC1.BDY.Cross_tabular_summary_report_Table_1" hidden="1">"'Partitions:2'"</definedName>
    <definedName name="_AMO_ContentLocation_398675413_ROM_F0.SEC2.Tabulate_1.SEC1.BDY.Cross_tabular_summary_report_Table_1.0" hidden="1">"'&lt;ContentLocation path=""F0.SEC2.Tabulate_1.SEC1.BDY.Cross_tabular_summary_report_Table_1"" rsid=""398675413"" tag=""ROM"" fid=""0""&gt;_x000D_
  &lt;param n=""_NumRows"" v=""18"" /&gt;_x000D_
  &lt;param n=""_NumCols"" v=""13"" /&gt;_x000D_
  &lt;param n=""tableSig"" v=""R:R=18:C=13:FCR'"</definedName>
    <definedName name="_AMO_ContentLocation_398675413_ROM_F0.SEC2.Tabulate_1.SEC1.BDY.Cross_tabular_summary_report_Table_1.1" hidden="1">"'=4:FCC=2:RSP.1=1,H,13:RSP.2=1,V,2"" /&gt;_x000D_
  &lt;param n=""leftMargin"" v=""0"" /&gt;_x000D_
&lt;/ContentLocation&gt;'"</definedName>
    <definedName name="_AMO_ContentLocation_416626384_ROM_F0.SEC2.Tabulate_1.SEC1.BDY.Cross_tabular_summary_report_Table_1" hidden="1">"'Partitions:2'"</definedName>
    <definedName name="_AMO_ContentLocation_416626384_ROM_F0.SEC2.Tabulate_1.SEC1.BDY.Cross_tabular_summary_report_Table_1.0" hidden="1">"'&lt;ContentLocation path=""F0.SEC2.Tabulate_1.SEC1.BDY.Cross_tabular_summary_report_Table_1"" rsid=""416626384"" tag=""ROM"" fid=""0""&gt;_x000D_
  &lt;param n=""_NumRows"" v=""53"" /&gt;_x000D_
  &lt;param n=""_NumCols"" v=""13"" /&gt;_x000D_
  &lt;param n=""tableSig"" v=""R:R=53:C=13:FCR'"</definedName>
    <definedName name="_AMO_ContentLocation_416626384_ROM_F0.SEC2.Tabulate_1.SEC1.BDY.Cross_tabular_summary_report_Table_1.1" hidden="1">"'=4:FCC=2:RSP.1=1,H,13:RSP.2=1,V,2"" /&gt;_x000D_
  &lt;param n=""leftMargin"" v=""0"" /&gt;_x000D_
&lt;/ContentLocation&gt;'"</definedName>
    <definedName name="_AMO_ContentLocation_472893794_ROM_F0.SEC2.Tabulate_1.SEC1.BDY.Cross_tabular_summary_report_Table_1" hidden="1">"'Partitions:2'"</definedName>
    <definedName name="_AMO_ContentLocation_472893794_ROM_F0.SEC2.Tabulate_1.SEC1.BDY.Cross_tabular_summary_report_Table_1.0" hidden="1">"'&lt;ContentLocation path=""F0.SEC2.Tabulate_1.SEC1.BDY.Cross_tabular_summary_report_Table_1"" rsid=""472893794"" tag=""ROM"" fid=""0""&gt;_x000D_
  &lt;param n=""_NumRows"" v=""21"" /&gt;_x000D_
  &lt;param n=""_NumCols"" v=""13"" /&gt;_x000D_
  &lt;param n=""tableSig"" v=""R:R=21:C=13:FCR'"</definedName>
    <definedName name="_AMO_ContentLocation_472893794_ROM_F0.SEC2.Tabulate_1.SEC1.BDY.Cross_tabular_summary_report_Table_1.1" hidden="1">"'=4:FCC=2:RSP.1=1,H,13:RSP.2=1,V,2"" /&gt;_x000D_
  &lt;param n=""leftMargin"" v=""0"" /&gt;_x000D_
&lt;/ContentLocation&gt;'"</definedName>
    <definedName name="_AMO_ContentLocation_539372770_ROM_F0.SEC2.Tabulate_1.SEC1.BDY.Cross_tabular_summary_report_Table_1" hidden="1">"'Partitions:2'"</definedName>
    <definedName name="_AMO_ContentLocation_539372770_ROM_F0.SEC2.Tabulate_1.SEC1.BDY.Cross_tabular_summary_report_Table_1.0" hidden="1">"'&lt;ContentLocation path=""F0.SEC2.Tabulate_1.SEC1.BDY.Cross_tabular_summary_report_Table_1"" rsid=""539372770"" tag=""ROM"" fid=""0""&gt;_x000D_
  &lt;param n=""_NumRows"" v=""63"" /&gt;_x000D_
  &lt;param n=""_NumCols"" v=""13"" /&gt;_x000D_
  &lt;param n=""tableSig"" v=""R:R=63:C=13:FCR'"</definedName>
    <definedName name="_AMO_ContentLocation_539372770_ROM_F0.SEC2.Tabulate_1.SEC1.BDY.Cross_tabular_summary_report_Table_1.1" hidden="1">"'=4:FCC=2:RSP.1=1,H,13:RSP.2=1,V,2"" /&gt;_x000D_
  &lt;param n=""leftMargin"" v=""0"" /&gt;_x000D_
&lt;/ContentLocation&gt;'"</definedName>
    <definedName name="_AMO_ContentLocation_572615156_ROM_F0.SEC2.Tabulate_1.SEC1.BDY.Cross_tabular_summary_report_Table_1" hidden="1">"'Partitions:2'"</definedName>
    <definedName name="_AMO_ContentLocation_572615156_ROM_F0.SEC2.Tabulate_1.SEC1.BDY.Cross_tabular_summary_report_Table_1.0" hidden="1">"'&lt;ContentLocation path=""F0.SEC2.Tabulate_1.SEC1.BDY.Cross_tabular_summary_report_Table_1"" rsid=""572615156"" tag=""ROM"" fid=""0""&gt;_x000D_
  &lt;param n=""_NumRows"" v=""21"" /&gt;_x000D_
  &lt;param n=""_NumCols"" v=""13"" /&gt;_x000D_
  &lt;param n=""tableSig"" v=""R:R=21:C=13:FCR'"</definedName>
    <definedName name="_AMO_ContentLocation_572615156_ROM_F0.SEC2.Tabulate_1.SEC1.BDY.Cross_tabular_summary_report_Table_1.1" hidden="1">"'=4:FCC=2:RSP.1=1,H,13:RSP.2=1,V,2"" /&gt;_x000D_
  &lt;param n=""leftMargin"" v=""0"" /&gt;_x000D_
&lt;/ContentLocation&gt;'"</definedName>
    <definedName name="_AMO_ContentLocation_576762798_ROM_F0.SEC2.Tabulate_1.SEC1.BDY.Cross_tabular_summary_report_Table_1" hidden="1">"'Partitions:2'"</definedName>
    <definedName name="_AMO_ContentLocation_576762798_ROM_F0.SEC2.Tabulate_1.SEC1.BDY.Cross_tabular_summary_report_Table_1.0" hidden="1">"'&lt;ContentLocation path=""F0.SEC2.Tabulate_1.SEC1.BDY.Cross_tabular_summary_report_Table_1"" rsid=""576762798"" tag=""ROM"" fid=""0""&gt;_x000D_
  &lt;param n=""_NumRows"" v=""36"" /&gt;_x000D_
  &lt;param n=""_NumCols"" v=""13"" /&gt;_x000D_
  &lt;param n=""tableSig"" v=""R:R=36:C=13:FCR'"</definedName>
    <definedName name="_AMO_ContentLocation_576762798_ROM_F0.SEC2.Tabulate_1.SEC1.BDY.Cross_tabular_summary_report_Table_1.1" hidden="1">"'=4:FCC=2:RSP.1=1,H,13:RSP.2=1,V,2"" /&gt;_x000D_
  &lt;param n=""leftMargin"" v=""0"" /&gt;_x000D_
&lt;/ContentLocation&gt;'"</definedName>
    <definedName name="_AMO_ContentLocation_576788546_ROM_F0.SEC2.Tabulate_1.SEC1.BDY.Cross_tabular_summary_report_Table_1" hidden="1">"'Partitions:2'"</definedName>
    <definedName name="_AMO_ContentLocation_576788546_ROM_F0.SEC2.Tabulate_1.SEC1.BDY.Cross_tabular_summary_report_Table_1.0" hidden="1">"'&lt;ContentLocation path=""F0.SEC2.Tabulate_1.SEC1.BDY.Cross_tabular_summary_report_Table_1"" rsid=""576788546"" tag=""ROM"" fid=""0""&gt;_x000D_
  &lt;param n=""_NumRows"" v=""63"" /&gt;_x000D_
  &lt;param n=""_NumCols"" v=""13"" /&gt;_x000D_
  &lt;param n=""tableSig"" v=""R:R=63:C=13:FCR'"</definedName>
    <definedName name="_AMO_ContentLocation_576788546_ROM_F0.SEC2.Tabulate_1.SEC1.BDY.Cross_tabular_summary_report_Table_1.1" hidden="1">"'=4:FCC=2:RSP.1=1,H,13:RSP.2=1,V,2"" /&gt;_x000D_
  &lt;param n=""leftMargin"" v=""0"" /&gt;_x000D_
&lt;/ContentLocation&gt;'"</definedName>
    <definedName name="_AMO_ContentLocation_587946619_ROM_F0.SEC2.Tabulate_1.SEC1.BDY.Cross_tabular_summary_report_Table_1" hidden="1">"'Partitions:2'"</definedName>
    <definedName name="_AMO_ContentLocation_587946619_ROM_F0.SEC2.Tabulate_1.SEC1.BDY.Cross_tabular_summary_report_Table_1.0" hidden="1">"'&lt;ContentLocation path=""F0.SEC2.Tabulate_1.SEC1.BDY.Cross_tabular_summary_report_Table_1"" rsid=""587946619"" tag=""ROM"" fid=""0""&gt;_x000D_
  &lt;param n=""_NumRows"" v=""53"" /&gt;_x000D_
  &lt;param n=""_NumCols"" v=""13"" /&gt;_x000D_
  &lt;param n=""tableSig"" v=""R:R=53:C=13:FCR'"</definedName>
    <definedName name="_AMO_ContentLocation_587946619_ROM_F0.SEC2.Tabulate_1.SEC1.BDY.Cross_tabular_summary_report_Table_1.1" hidden="1">"'=4:FCC=2:RSP.1=1,H,13:RSP.2=1,V,2"" /&gt;_x000D_
  &lt;param n=""leftMargin"" v=""0"" /&gt;_x000D_
&lt;/ContentLocation&gt;'"</definedName>
    <definedName name="_AMO_ContentLocation_617623402_ROM_F0.SEC2.Tabulate_1.SEC1.BDY.Cross_tabular_summary_report_Table_1" hidden="1">"'Partitions:2'"</definedName>
    <definedName name="_AMO_ContentLocation_617623402_ROM_F0.SEC2.Tabulate_1.SEC1.BDY.Cross_tabular_summary_report_Table_1.0" hidden="1">"'&lt;ContentLocation path=""F0.SEC2.Tabulate_1.SEC1.BDY.Cross_tabular_summary_report_Table_1"" rsid=""617623402"" tag=""ROM"" fid=""0""&gt;_x000D_
  &lt;param n=""_NumRows"" v=""53"" /&gt;_x000D_
  &lt;param n=""_NumCols"" v=""13"" /&gt;_x000D_
  &lt;param n=""tableSig"" v=""R:R=53:C=13:FCR'"</definedName>
    <definedName name="_AMO_ContentLocation_617623402_ROM_F0.SEC2.Tabulate_1.SEC1.BDY.Cross_tabular_summary_report_Table_1.1" hidden="1">"'=4:FCC=2:RSP.1=1,H,13:RSP.2=1,V,2"" /&gt;_x000D_
  &lt;param n=""leftMargin"" v=""0"" /&gt;_x000D_
&lt;/ContentLocation&gt;'"</definedName>
    <definedName name="_AMO_ContentLocation_621796666_ROM_F0.SEC2.Tabulate_1.SEC1.BDY.Cross_tabular_summary_report_Table_1" hidden="1">"'Partitions:2'"</definedName>
    <definedName name="_AMO_ContentLocation_621796666_ROM_F0.SEC2.Tabulate_1.SEC1.BDY.Cross_tabular_summary_report_Table_1.0" hidden="1">"'&lt;ContentLocation path=""F0.SEC2.Tabulate_1.SEC1.BDY.Cross_tabular_summary_report_Table_1"" rsid=""621796666"" tag=""ROM"" fid=""0""&gt;_x000D_
  &lt;param n=""_NumRows"" v=""49"" /&gt;_x000D_
  &lt;param n=""_NumCols"" v=""13"" /&gt;_x000D_
  &lt;param n=""tableSig"" v=""R:R=49:C=13:FCR'"</definedName>
    <definedName name="_AMO_ContentLocation_621796666_ROM_F0.SEC2.Tabulate_1.SEC1.BDY.Cross_tabular_summary_report_Table_1.1" hidden="1">"'=4:FCC=2:RSP.1=1,H,13:RSP.2=1,V,2"" /&gt;_x000D_
  &lt;param n=""leftMargin"" v=""0"" /&gt;_x000D_
&lt;/ContentLocation&gt;'"</definedName>
    <definedName name="_AMO_ContentLocation_65748969_ROM_F0.SEC2.Tabulate_1.SEC1.BDY.Cross_tabular_summary_report_Table_1" hidden="1">"'Partitions:2'"</definedName>
    <definedName name="_AMO_ContentLocation_65748969_ROM_F0.SEC2.Tabulate_1.SEC1.BDY.Cross_tabular_summary_report_Table_1.0" hidden="1">"'&lt;ContentLocation path=""F0.SEC2.Tabulate_1.SEC1.BDY.Cross_tabular_summary_report_Table_1"" rsid=""65748969"" tag=""ROM"" fid=""0""&gt;_x000D_
  &lt;param n=""_NumRows"" v=""53"" /&gt;_x000D_
  &lt;param n=""_NumCols"" v=""13"" /&gt;_x000D_
  &lt;param n=""tableSig"" v=""R:R=53:C=13:FCR='"</definedName>
    <definedName name="_AMO_ContentLocation_65748969_ROM_F0.SEC2.Tabulate_1.SEC1.BDY.Cross_tabular_summary_report_Table_1.1" hidden="1">"'4:FCC=2:RSP.1=1,H,13:RSP.2=1,V,2"" /&gt;_x000D_
  &lt;param n=""leftMargin"" v=""0"" /&gt;_x000D_
&lt;/ContentLocation&gt;'"</definedName>
    <definedName name="_AMO_ContentLocation_662231970_ROM_F0.SEC2.Tabulate_1.SEC1.BDY.Cross_tabular_summary_report_Table_1" hidden="1">"'Partitions:2'"</definedName>
    <definedName name="_AMO_ContentLocation_662231970_ROM_F0.SEC2.Tabulate_1.SEC1.BDY.Cross_tabular_summary_report_Table_1.0" hidden="1">"'&lt;ContentLocation path=""F0.SEC2.Tabulate_1.SEC1.BDY.Cross_tabular_summary_report_Table_1"" rsid=""662231970"" tag=""ROM"" fid=""0""&gt;_x000D_
  &lt;param n=""_NumRows"" v=""47"" /&gt;_x000D_
  &lt;param n=""_NumCols"" v=""10"" /&gt;_x000D_
  &lt;param n=""tableSig"" v=""R:R=47:C=10:FCR'"</definedName>
    <definedName name="_AMO_ContentLocation_662231970_ROM_F0.SEC2.Tabulate_1.SEC1.BDY.Cross_tabular_summary_report_Table_1.1" hidden="1">"'=3:FCC=3:RSP.1=1,H,10:RSP.2=1,H,2"" /&gt;_x000D_
  &lt;param n=""leftMargin"" v=""0"" /&gt;_x000D_
&lt;/ContentLocation&gt;'"</definedName>
    <definedName name="_AMO_ContentLocation_671486722_ROM_F0.SEC2.Tabulate_1.SEC1.BDY.Cross_tabular_summary_report_Table_1" hidden="1">"'Partitions:2'"</definedName>
    <definedName name="_AMO_ContentLocation_671486722_ROM_F0.SEC2.Tabulate_1.SEC1.BDY.Cross_tabular_summary_report_Table_1.0" hidden="1">"'&lt;ContentLocation path=""F0.SEC2.Tabulate_1.SEC1.BDY.Cross_tabular_summary_report_Table_1"" rsid=""671486722"" tag=""ROM"" fid=""0""&gt;_x000D_
  &lt;param n=""_NumRows"" v=""35"" /&gt;_x000D_
  &lt;param n=""_NumCols"" v=""14"" /&gt;_x000D_
  &lt;param n=""tableSig"" v=""R:R=35:C=14:FCR'"</definedName>
    <definedName name="_AMO_ContentLocation_671486722_ROM_F0.SEC2.Tabulate_1.SEC1.BDY.Cross_tabular_summary_report_Table_1.1" hidden="1">"'=4:FCC=2:RSP.1=1,H,14:RSP.2=1,V,2;14,V,2"" /&gt;_x000D_
  &lt;param n=""leftMargin"" v=""0"" /&gt;_x000D_
&lt;/ContentLocation&gt;'"</definedName>
    <definedName name="_AMO_ContentLocation_732119577_ROM_F0.SEC2.Tabulate_1.SEC1.BDY.Cross_tabular_summary_report_Table_1" hidden="1">"'Partitions:2'"</definedName>
    <definedName name="_AMO_ContentLocation_732119577_ROM_F0.SEC2.Tabulate_1.SEC1.BDY.Cross_tabular_summary_report_Table_1.0" hidden="1">"'&lt;ContentLocation path=""F0.SEC2.Tabulate_1.SEC1.BDY.Cross_tabular_summary_report_Table_1"" rsid=""732119577"" tag=""ROM"" fid=""0""&gt;_x000D_
  &lt;param n=""_NumRows"" v=""51"" /&gt;_x000D_
  &lt;param n=""_NumCols"" v=""14"" /&gt;_x000D_
  &lt;param n=""tableSig"" v=""R:R=51:C=14:FCR'"</definedName>
    <definedName name="_AMO_ContentLocation_732119577_ROM_F0.SEC2.Tabulate_1.SEC1.BDY.Cross_tabular_summary_report_Table_1.1" hidden="1">"'=4:FCC=2:RSP.1=1,H,14:RSP.2=1,V,2;14,V,2"" /&gt;_x000D_
  &lt;param n=""leftMargin"" v=""0"" /&gt;_x000D_
&lt;/ContentLocation&gt;'"</definedName>
    <definedName name="_AMO_ContentLocation_779436236_ROM_F0.SEC2.Tabulate_1.SEC1.BDY.Cross_tabular_summary_report_Table_1" hidden="1">"'Partitions:2'"</definedName>
    <definedName name="_AMO_ContentLocation_779436236_ROM_F0.SEC2.Tabulate_1.SEC1.BDY.Cross_tabular_summary_report_Table_1.0" hidden="1">"'&lt;ContentLocation path=""F0.SEC2.Tabulate_1.SEC1.BDY.Cross_tabular_summary_report_Table_1"" rsid=""779436236"" tag=""ROM"" fid=""0""&gt;_x000D_
  &lt;param n=""_NumRows"" v=""22"" /&gt;_x000D_
  &lt;param n=""_NumCols"" v=""13"" /&gt;_x000D_
  &lt;param n=""tableSig"" v=""R:R=22:C=13:FCR'"</definedName>
    <definedName name="_AMO_ContentLocation_779436236_ROM_F0.SEC2.Tabulate_1.SEC1.BDY.Cross_tabular_summary_report_Table_1.1" hidden="1">"'=4:FCC=2:RSP.1=1,H,13:RSP.2=1,V,2"" /&gt;_x000D_
  &lt;param n=""leftMargin"" v=""0"" /&gt;_x000D_
&lt;/ContentLocation&gt;'"</definedName>
    <definedName name="_AMO_ContentLocation_805804074_ROM_F0.SEC2.Tabulate_1.SEC1.BDY.Cross_tabular_summary_report_Table_1" hidden="1">"'Partitions:2'"</definedName>
    <definedName name="_AMO_ContentLocation_805804074_ROM_F0.SEC2.Tabulate_1.SEC1.BDY.Cross_tabular_summary_report_Table_1.0" hidden="1">"'&lt;ContentLocation path=""F0.SEC2.Tabulate_1.SEC1.BDY.Cross_tabular_summary_report_Table_1"" rsid=""805804074"" tag=""ROM"" fid=""0""&gt;_x000D_
  &lt;param n=""_NumRows"" v=""63"" /&gt;_x000D_
  &lt;param n=""_NumCols"" v=""13"" /&gt;_x000D_
  &lt;param n=""tableSig"" v=""R:R=63:C=13:FCR'"</definedName>
    <definedName name="_AMO_ContentLocation_805804074_ROM_F0.SEC2.Tabulate_1.SEC1.BDY.Cross_tabular_summary_report_Table_1.1" hidden="1">"'=4:FCC=2:RSP.1=1,H,13:RSP.2=1,V,2"" /&gt;_x000D_
  &lt;param n=""leftMargin"" v=""0"" /&gt;_x000D_
&lt;/ContentLocation&gt;'"</definedName>
    <definedName name="_AMO_ContentLocation_825207699_ROM_F0.SEC2.Tabulate_1.SEC1.BDY.Cross_tabular_summary_report_Table_1" hidden="1">"'Partitions:2'"</definedName>
    <definedName name="_AMO_ContentLocation_825207699_ROM_F0.SEC2.Tabulate_1.SEC1.BDY.Cross_tabular_summary_report_Table_1.0" hidden="1">"'&lt;ContentLocation path=""F0.SEC2.Tabulate_1.SEC1.BDY.Cross_tabular_summary_report_Table_1"" rsid=""825207699"" tag=""ROM"" fid=""0""&gt;_x000D_
  &lt;param n=""_NumRows"" v=""53"" /&gt;_x000D_
  &lt;param n=""_NumCols"" v=""13"" /&gt;_x000D_
  &lt;param n=""tableSig"" v=""R:R=53:C=13:FCR'"</definedName>
    <definedName name="_AMO_ContentLocation_825207699_ROM_F0.SEC2.Tabulate_1.SEC1.BDY.Cross_tabular_summary_report_Table_1.1" hidden="1">"'=4:FCC=2:RSP.1=1,H,13:RSP.2=1,V,2"" /&gt;_x000D_
  &lt;param n=""leftMargin"" v=""0"" /&gt;_x000D_
&lt;/ContentLocation&gt;'"</definedName>
    <definedName name="_AMO_ContentLocation_921006515_ROM_F0.SEC2.Tabulate_1.SEC1.BDY.Cross_tabular_summary_report_Table_1" hidden="1">"'Partitions:2'"</definedName>
    <definedName name="_AMO_ContentLocation_921006515_ROM_F0.SEC2.Tabulate_1.SEC1.BDY.Cross_tabular_summary_report_Table_1.0" hidden="1">"'&lt;ContentLocation path=""F0.SEC2.Tabulate_1.SEC1.BDY.Cross_tabular_summary_report_Table_1"" rsid=""921006515"" tag=""ROM"" fid=""0""&gt;_x000D_
  &lt;param n=""_NumRows"" v=""51"" /&gt;_x000D_
  &lt;param n=""_NumCols"" v=""13"" /&gt;_x000D_
  &lt;param n=""tableSig"" v=""R:R=51:C=13:FCR'"</definedName>
    <definedName name="_AMO_ContentLocation_921006515_ROM_F0.SEC2.Tabulate_1.SEC1.BDY.Cross_tabular_summary_report_Table_1.1" hidden="1">"'=4:FCC=2:RSP.1=1,H,13:RSP.2=1,V,2"" /&gt;_x000D_
  &lt;param n=""leftMargin"" v=""0"" /&gt;_x000D_
&lt;/ContentLocation&gt;'"</definedName>
    <definedName name="_AMO_ContentLocation_991905274_ROM_F0.SEC2.Tabulate_1.SEC1.BDY.Cross_tabular_summary_report_Table_1" hidden="1">"'Partitions:2'"</definedName>
    <definedName name="_AMO_ContentLocation_991905274_ROM_F0.SEC2.Tabulate_1.SEC1.BDY.Cross_tabular_summary_report_Table_1.0" hidden="1">"'&lt;ContentLocation path=""F0.SEC2.Tabulate_1.SEC1.BDY.Cross_tabular_summary_report_Table_1"" rsid=""991905274"" tag=""ROM"" fid=""0""&gt;_x000D_
  &lt;param n=""_NumRows"" v=""39"" /&gt;_x000D_
  &lt;param n=""_NumCols"" v=""13"" /&gt;_x000D_
  &lt;param n=""tableSig"" v=""R:R=39:C=13:FCR'"</definedName>
    <definedName name="_AMO_ContentLocation_991905274_ROM_F0.SEC2.Tabulate_1.SEC1.BDY.Cross_tabular_summary_report_Table_1.1" hidden="1">"'=4:FCC=2:RSP.1=1,H,13:RSP.2=1,V,2"" /&gt;_x000D_
  &lt;param n=""leftMargin"" v=""0"" /&gt;_x000D_
&lt;/ContentLocation&gt;'"</definedName>
    <definedName name="_AMO_RefreshMultipleList" localSheetId="2" hidden="1">"'Partitions:6'"</definedName>
    <definedName name="_AMO_RefreshMultipleList" hidden="1">"'296899469 426988102 362274166 589584065 285770244'"</definedName>
    <definedName name="_AMO_RefreshMultipleList.0" hidden="1">"'&lt;Items&gt;_x000D_
  &lt;Item Id=""478191013"" Checked=""True"" /&gt;_x000D_
  &lt;Item Id=""991905274"" Checked=""True"" /&gt;_x000D_
  &lt;Item Id=""576762798"" Checked=""True"" /&gt;_x000D_
  &lt;Item Id=""617623402"" Checked=""True"" /&gt;_x000D_
  &lt;Item Id=""587946619"" Checked=""True"" /&gt;_x000D_
  &lt;Item I'"</definedName>
    <definedName name="_AMO_RefreshMultipleList.1" hidden="1">"'d=""825207699"" Checked=""True"" /&gt;_x000D_
  &lt;Item Id=""225272241"" Checked=""True"" /&gt;_x000D_
  &lt;Item Id=""671486722"" Checked=""True"" /&gt;_x000D_
  &lt;Item Id=""779436236"" Checked=""True"" /&gt;_x000D_
  &lt;Item Id=""390982613"" Checked=""True"" /&gt;_x000D_
  &lt;Item Id=""15410102"" Chec'"</definedName>
    <definedName name="_AMO_RefreshMultipleList.2" hidden="1">"'ked=""False"" /&gt;_x000D_
  &lt;Item Id=""74403347"" Checked=""True"" /&gt;_x000D_
  &lt;Item Id=""358847779"" Checked=""True"" /&gt;_x000D_
  &lt;Item Id=""176225830"" Checked=""True"" /&gt;_x000D_
  &lt;Item Id=""247862661"" Checked=""True"" /&gt;_x000D_
  &lt;Item Id=""398675413"" Checked=""True"" /&gt;_x000D_
  '"</definedName>
    <definedName name="_AMO_RefreshMultipleList.3" hidden="1">"'&lt;Item Id=""472893794"" Checked=""True"" /&gt;_x000D_
  &lt;Item Id=""621796666"" Checked=""True"" /&gt;_x000D_
  &lt;Item Id=""732119577"" Checked=""True"" /&gt;_x000D_
  &lt;Item Id=""205779628"" Checked=""True"" /&gt;_x000D_
  &lt;Item Id=""97505557"" Checked=""True"" /&gt;_x000D_
  &lt;Item Id=""46203661'"</definedName>
    <definedName name="_AMO_RefreshMultipleList.4" hidden="1">"'"" Checked=""True"" /&gt;_x000D_
  &lt;Item Id=""242095788"" Checked=""False"" /&gt;_x000D_
  &lt;Item Id=""880379414"" Checked=""True"" /&gt;_x000D_
  &lt;Item Id=""104386094"" Checked=""True"" /&gt;_x000D_
  &lt;Item Id=""805804074"" Checked=""True"" /&gt;_x000D_
  &lt;Item Id=""416626384"" Checked=""True""'"</definedName>
    <definedName name="_AMO_RefreshMultipleList.5" hidden="1">"' /&gt;_x000D_
  &lt;Item Id=""65748969"" Checked=""True"" /&gt;_x000D_
  &lt;Item Id=""871571195"" Checked=""True"" /&gt;_x000D_
  &lt;Item Id=""612588558"" Checked=""False"" /&gt;_x000D_
&lt;/Items&gt;'"</definedName>
    <definedName name="_AMO_SingleObject_104386094_ROM_F0.SEC2.Tabulate_1.SEC2.BDY.Cross_tabular_summary_report_Table_1" hidden="1">'[1]Table 2.5'!#REF!</definedName>
    <definedName name="_AMO_SingleObject_205779628_ROM_F0.SEC2.Tabulate_1.SEC2.BDY.Cross_tabular_summary_report_Table_1" hidden="1">[1]Table3.8b!#REF!</definedName>
    <definedName name="_AMO_SingleObject_30194841_ROM_F0.SEC2.Tabulate_1.SEC1.FTR.TXT1" hidden="1">[1]Table6!#REF!</definedName>
    <definedName name="_AMO_SingleObject_37461558_ROM_F0.SEC2.Tabulate_1.SEC1.HDR.TXT1" hidden="1">'[1]Table 2.4'!#REF!</definedName>
    <definedName name="_AMO_SingleObject_732119577_ROM_F0.SEC2.Tabulate_1.SEC2.BDY.Cross_tabular_summary_report_Table_1" hidden="1">[1]Table3.8c!#REF!</definedName>
    <definedName name="_AMO_SingleObject_921006515_ROM_F0.SEC2.Tabulate_1.SEC1.FTR.TXT1" hidden="1">'[1]Table 2'!#REF!</definedName>
    <definedName name="_AMO_SingleObject_921006515_ROM_F0.SEC2.Tabulate_1.SEC1.HDR.TXT1" hidden="1">'[1]Table 2'!#REF!</definedName>
    <definedName name="_AMO_SingleValue_104386094_TaskState" hidden="1">"'Partitions:11'"</definedName>
    <definedName name="_AMO_SingleValue_104386094_TaskState.0" hidden="1">"'SASUNICODE7V1Zb+JIEK7nlfY/oKw0D6PZkJCQQzuHCOQYDUNYYDLap4gQsoOWIwMmM9Fq//t+Xe32hW1sY2yCWgiw29V1dH9dXX3Yfksf6CeNaEgFeqI+TWlGA5rQmN7RDu3TLu3hv4ArY+oh/R5Xx/Q3X52TQQ/0O53g+AO9p1/pF3pLHeqCxz/IM8bRCDkFbRvUI3y6kPCMa4LqDlL7oN2xZAvKQ8g8YLlKtuA3MrlU8N2lc7rEr5I0w'"</definedName>
    <definedName name="_AMO_SingleValue_104386094_TaskState.1" hidden="1">"'3GNOfXAYwC+fXqDfDcee8qg2wfPPYu7oKpCsyEsmYNW6DrGr7BsCu5DpmjiXOg6AP9PuPoMyRPI7TNXIa2MMuijLHrQ/I5O8XtIJcg6xdmOVTI3bP3AsrwKLkM+6kGe1NJbagbODJzdwvIaH3dNPrMQzm4uPbbtO9sky1PY2+Br4ryH8xmfKQkz5DRM/US9jZmuGFHeFPl+ZCKpxZKeWM4caVnINKx0UWcGH2Urd8y5s5D5yG3iKUPsuCXu'"</definedName>
    <definedName name="_AMO_SingleValue_104386094_TaskState.10" hidden="1">"'UfDibml+tS0sf7RQHlwj4U9YEzU84WeL9VyRpsLGZ+qyRXcmP1n+Ud/htoszJ6oNco5wOySfIDkzS0+9MyT+u+J2UUJDGppjAPnmO6+/T2aRN5JJrrOX06LGJZ84Mqh+iha/9/Q/'"</definedName>
    <definedName name="_AMO_SingleValue_104386094_TaskState.2" hidden="1">"'5yCzlIPMgxxkHuYgs5yDzKMcZB7nIPMkB5mnufiEvYykil65R9+QJiKerLz8N+Scg4uQem9GR+uW+h3xhfhmba2Su66yLkaKuRR1kyOXR44aDUR58eIzldsZl3k5yqj3M9LcfOz0Hb4irdzljzty9sbNdmwsqb1xsKAxOIfQdYSvoC3Sa45ru1zWBeQasC5jK1ougKJIr+g3jA5q9Id5VMGRX/zzxpdSSpExWjwZ3rjuHf1LdVw5Q+Rfx9k'"</definedName>
    <definedName name="_AMO_SingleValue_104386094_TaskState.3" hidden="1">"'roGYOGoNz2cf/hWrixEk8fRY90GtfugI+sr6iaxzMqcB15/UH0TkXIthyujWWnGyNJcdbY8nR1lhS3hpLDrfGkoOtsaS0NZbsb40lL9cO53zfS7DCHbN7Y+YznE14ftoZMSuqBlvR53i3Z82MfgRtxYzaxcyyGi8ISTKqlGOtqTVrGCy/wfPDQfIrnDoEnYgiZ6YGdY6R+zxesY/lGGbC5RNd/jWO1eijzjKMxLoEa6CkO6XNQkdLTkq3Pl'"</definedName>
    <definedName name="_AMO_SingleValue_104386094_TaskState.4" hidden="1">"'Vcq9MXjGcaEW0O5tXCta8rc2mibC6Bw1X5XAFZNXzOI1tWjFGixUh1nwynNgqa+HYhvW+OfowMERqmRTbYvEANtuD7OitjQfi26Hyyw0G4v7xC7nukqbH/Fb5dTpmG+od06l9JreB8as31ZIuABlpvGvUvvFwDv5UNxEC4L1C10OEeuJtxL+UnPauav+baX7XmL+FBKuBUo1tYcY1vBTa/LAzYpZ9mrNJmOrlDII7cqGUXZYZWUbf4WtxVd'"</definedName>
    <definedName name="_AMO_SingleValue_104386094_TaskState.5" hidden="1">"'pXLOYur0hbXnkXqDWq/xZqO2HIVgwqaPR8u8XcBRMnh3QsQvgNgyJzUvPqDNS8szoQNF66UpLP+y9aS89dif0P0KG2IHgcbosfhhuhR3hA9jjZEj+MN0eNkQ/Q43RA91Jr4ujUpxurFgtaA3b34gHvb5PmfF+LyL9DyT0Qasld+tGaKFntt96qtTduhKOuvuwEzLuGWOuVUlq7eqjJIIiksXvFanvaacw+fM6Q2TMoqPreJrLhdonnYar8X'"</definedName>
    <definedName name="_AMO_SingleValue_104386094_TaskState.6" hidden="1">"'KckQ1YTUc+TRmNKYWg+m9jWqNKpSR1VJo0qjKnVUHWhUaVSljqpDjSqNqtRRVdao0qhKHVVHGlUaVamj6lijSqMqdVSdaFRpVKWOqlONKo2qNcyC7mlcaVz54moZ5fJVRHvtMtq+nqq5w7PNOm/u3h6/50LksSId9FyMPHQRyPiRm/QWLT6VJJ89An53VeeDDb+72vVuBef9Df69nu2FVu35qjTkMpsFlkp6fV8yWcv8cD49YDJbbpfqH7S'"</definedName>
    <definedName name="_AMO_SingleValue_104386094_TaskState.7" hidden="1">"'H9pLP50jx7mtRetSpz3c1DR1clD0t/E7xL1rXwGw9ds4CayTzFlx3YUmP6UxxtyWvlte0bL93G9cE7Rmo093H7byba8a2SB8Tbxf3F5w9sI4j5if2/957eD6Q3J+e3S7uRWobDzZNMkyuO5qXvkzEfOLur3Pt1bRXy9mreSMx7d+0f0vu38R9Pmew6BxHH/Gtax+nfVzuPs5v3K39nPZzq8zKVtEKq3RF4i7HS+3ltJdb2ct5uQTfpd5H/g'"</definedName>
    <definedName name="_AMO_SingleValue_104386094_TaskState.8" hidden="1">"'mJe9Ll/I+03L43NLgtv9wW10Fbu4Yna5O8r7itW5xucbnHFd452+hRhW7d/uOGBj8VR7dt3bbzbtvuNUM9XtDjhXxX29VTYc7oL9q0dfVs17NfwqplvJkwZ91G6dfUe13aKLNPrr4sWh+22C8l74/CdF/Wg8TrOcIkbcqOmaKjnwvOV+Wo0UDaiOnuI7VY51N4REnuhPJrsv69BX+ynjq4NXemFV2+OJqVKkfH8iLxysLO58S2ndoO4WPHR'"</definedName>
    <definedName name="_AMO_SingleValue_104386094_TaskState.9" hidden="1">"'QUPnwJr3+dI4iG0z4sm6YIjfgNpE9Y7joTikrKxo55FDxq1FK9JvNOp5oqhnNzcOSdMvWPGVXfAh7LhKzi14JXsa6r1O6+MkD41dZC+MjhetX1pCXqWHflvQLH4PKypWdKNFfjfm7Z3QPto2ixL6JF/m9w+ZmaMIuOj4NhTvAnr2cGjxu/ocsbcdtzjrXl3LQSlrwsV4jmxUTER9DxZL0LqaAuiVmpU4bJfRIqkaJF6C9qcvZWtrVuLmQdR'"</definedName>
    <definedName name="_AMO_SingleValue_112461039_TaskState" hidden="1">"'Partitions:11'"</definedName>
    <definedName name="_AMO_SingleValue_112461039_TaskState.0" hidden="1">"'SASUNICODE7V1bb9pIFD7PK+1/QFmpD1U3BHLX9iICaVKVEhZIqn1ClJAtWi4pmLbRav/7fnPG4xvY2MbYDhohwJ45cy4zn8+cudh+Te/oJ41pRAX6TgOa0ZyGNKUJvaE9KtE+HeC/gJwJ9ZF+j9wJ/c25CzLogX6nMxy/o7f0K/1Cr6lDPfD4B2UmOBqjpKBtg3qMTw8SnpAnqL5A6gC0e5ZsQXkEmYcsV8kW/MYmlwq++3RJV/hVkuY4r'"</definedName>
    <definedName name="_AMO_SingleValue_112461039_TaskState.1" hidden="1">"'jGnPngMwXdAr1DuzmPPMehK4HlgcRdUVWg2giUL0ApdJ/gVls3AfcQUTZwLXYfg/xG5T5A8hdwBcxXSjlEHA9RFH5p/oXP8HlEZss5xtmfVzB1bP7Qsr4LLiI/6kCe19NaagTMDZ11YXuPjnslnHsDZzaXPtn1jm2R9CnsbnCfO+zif85mSMEdJw9RPtNuE6Yoh5c1Q7kcqklos6TvLWSAtDZmGlS7azOCjdOVOuHQaMh/5mvieInbcEksZ'"</definedName>
    <definedName name="_AMO_SingleValue_112461039_TaskState.10" hidden="1">"'+flCfVekqbDxiWPrArST/GT9h32L1T7OnKg2yDm665B8itzcrD313oDob8vaRw2NaGSO8OW7v7z+Pp5F3kgmvs5eTssal1fEkX7tU7T4vaX/AQ=='"</definedName>
    <definedName name="_AMO_SingleValue_112461039_TaskState.2" hidden="1">"'yCxnIPMwA5lHGcg8zkDmSQYyTzOQeZaBzPNMfMJBSlJFr9ynr0gTEU9aXv4rSi7ARUi9N6OjbUv9hvhCfNO2VsnNpq6fkNc1f7OUvS3ri6EiTkXd5LjtkWNmA5pFi05VaWdU6uUoY/5PSHPzsdP3OEdauc8f97jBO2qwRwaS2jsKEDQGlxC6jvEVtEV6yVF9j+u6gFJD1mVijRUKoCjSC/oNY6Ma/WEeVXC0Kvp7tZJSSpERajQZ3qj2Df1'"</definedName>
    <definedName name="_AMO_SingleValue_112461039_TaskState.3" hidden="1">"'LdeRcYNxTx9kLXDML0Bhcyj7+L1ATJ06i6bPsf1+upCvgI9srvMb+nArcdl5vGJ5zIYQt5ztjydnOWHK6M5ac7IwlxztjydHOWHK4M5aUd8aS0s5Y8nztcM52Pgcr3DG7N2a+wNmUZ+edEbOiarAVA453+9a88AfQVsyoXcyrq/GCkCSjSjnSnFlzpv7yGzw77ie/wqkj0Ikocm5qUOcYecDjFftYjmGmXD/h5d/gWI0+6izDiK2LvwZKul'"</definedName>
    <definedName name="_AMO_SingleValue_112461039_TaskState.4" hidden="1">"'PaPHC05KR061NFXp1uMZ5phLTZn1cLeZ835tJE3VwBh5vyuQayavhchrasGKFGi6HaPh5ObRQ08e1B+sAc/RgpIjRIi3Sw+R4t2ILv62yMBeHbwvNJDwfB/vIape+Rpsb+1/j2OGUW6B+SaX8ltYLzmTXXky4CGrh6k2h/4eUa+K3kEAPBvkC1Qod74F7KvdQq6Wm1/A23/qYtfwUPUgGnGnVhxQ2+Fdj8vDBg136SsUqb6eT+iChyw9Zdm'"</definedName>
    <definedName name="_AMO_SingleValue_112461039_TaskState.5" hidden="1">"'BlaRd3ivKh7DFQp5yyuSlteeRepd2j9Fms6ZstVDCpoDlZwib4HIkwJ706I4P0PI+ak5tUfrHlhcSZseO9KiTvzv24lPXstSjnRo5wTPQ5zosdRTvQ4zokeJznR4zQnepzlRI/znOihdgRsW5NipF7Mbx3Y3YsPubeNX/5pKS6/hZZ/ItKQvfKjNVO03Gu7V21t2g6FWX/d95lxCbbUKaeydvVW1UEcSUHxitfypNec+/hcILVhUlbx6cay'"</definedName>
    <definedName name="_AMO_SingleValue_112461039_TaskState.6" hidden="1">"'ortG86DVfi9S4iGqCamXKKMxpTG1HUyVNKo0qhJHVVmjSqMqcVQdalRpVCWOqiONKo2qxFF1rFGlUZU4qk40qjSqEkfVqUaVRlXiqDrTqNKoShxV5xpVGlVbmAU90LjSuFqJq3WU61cR7bXLcPt6quYOzzbrnN+9PaueipHFirTfU0Gy0EUg40dm0lu0/EyWbFpk1Z30eo+A866C1X2Nfe1v2t9UacR1NvetleR6nHiy1nm/bPqdeLZ01+r'"</definedName>
    <definedName name="_AMO_SingleValue_112461039_TaskState.7" hidden="1">"'vt3P1is8XSPHuJlF61GnA9xKNHFyUPS38zvAvrq6hefXYJQuskSxbcN37JP2UM8V9LXm1vKF1u6zbyBO0F6BOdve08x6qOdsifUy0vdO3OHtgHcfMT+y6vffwfCC5Kzy9vdPL1DYebJp4mNx2DC19mYi0xD1Xl9qraa+WsVfzxj/av2n/Ft+/ibtrLmDRJY4+4FvXPk77uMx93KrRrvZz2s8l4ecafO+89nHax+XFx8mZRe3ftH/bxL9dw7'"</definedName>
    <definedName name="_AMO_SingleValue_112461039_TaskState.8" hidden="1">"'ZbfoK5uHe6rT2c9nCZezjvDHl4H+f/nI0BdJ2SeKqGnEuXtWzf3e7vN/J0dae/4qaeDHFBf1He1tbSXdN6Dmso0cblzrYN49PVmy3aqLOPLj8ezn8v++T4vjhI93XeM5rXDJKUl1XzosPH+5erslc1kDZmuvtQV6zzSRyiJvcC+TVZ//6SP9lOG3TN3SlFly8OZ6Uq0bG8SLS6sMs5sW2ntgP42DFBwcOnwNoPuBd9COyZwkl6zz2igbQp6'"</definedName>
    <definedName name="_AMO_SingleValue_112461039_TaskState.9" hidden="1">"'x1FQnFN3dg9/rIHDVuLNyTealNzxQ9Obu6SU6beM2OKL8CHsuEzOLXglew8dfU7c8ZIn5k6SF/pH6vZvrQMPUuO8negWH4mzsys6cYG/O9N2zugfTRtljX0yL9Nvj7m5ghEjn784y7xLqAnB48av6XIGW/aoxpvy7tbwS99W6gQz4oMiwm/Z0p6EVLHtSBapUYVrvtlpEiKFqn3QC3YW9naurWYexAVBi/uK21VawvLHy2U+7dI8FOWRAtP'"</definedName>
    <definedName name="_AMO_SingleValue_15410102_TaskState" hidden="1">"'Partitions:13'"</definedName>
    <definedName name="_AMO_SingleValue_15410102_TaskState.0" hidden="1">"'SASUNICODE7V3pb9s2FOfnAfsfjAzoh6KLm6TFVvSCcxdNHM85in0yHMdpjfmqZacLhv3v+/FRFClKlCVZkeKMEGzreHwXH99BUfI79pH9zUZsyGrsjvXZjHlswCZszN6zDbbFNtlL/NZwZcx6OH+Dq2P2la4u2Jzdsl/Z79j/yD6wn9lP7B27YF3g+AttxtgboSWHPQf0CFsXFO5xjUNdg2ofsBsBbQ75CjR3iK6kzfGNfCwNfDbZATvCt'"</definedName>
    <definedName name="_AMO_SingleValue_15410102_TaskState.1" hidden="1">"'6TkYX+fMPWAYwC8ffYC7a4MeV4Dbgs4XwbYOdQeOBtCkgVgOa9jfHPJZsA+JIgWjjmvA+D/jKv3oDwB3T5h5dReQwd96KIHzq/ZG3y/Ytug9QZHG4Fmrkj6QSD5HrAMaa8HeoJLU2tzHM1x1IHk+7Tf9fF4CZjDWHok23eSSeiTy9uka/y4h2OPjiQFDy3nPn+838YEV09Jb4Z2P0qh1CZKd0RngXNl0JwH53mfzWmvDLpT0usdjb9e6bKO'"</definedName>
    <definedName name="_AMO_SingleValue_15410102_TaskState.10" hidden="1">"'BHkEj84PgV+8rbUIzKaFqbfLd2ib0/fqdGQvKKxFYeRvNg1nNsXRMPVepEay2rGddj31qFS+U2YF2cauahf2xPLseQIeVefUDDw14l5449vEHDYdpUPyx3OcmxDfWSjUl+hGVTHRjCitFs9o9O6HaiIdW7ilGOsbfp10DbuXMnwBpjayDHVNRnP9ygjnZz4PIvex158qN/oNe6r1Fa5H3xE18/XczI39xpf7ApBTX16hnSl9t2gMeH69IWo'"</definedName>
    <definedName name="_AMO_SingleValue_15410102_TaskState.11" hidden="1">"'dex2pYrfU8LlRPysvYfZ6uAfS9Ivu40XdvqAR2IzoifN357dp0GeKrZge5WcvsPG3/E01bZvcZenHtDiX9Z7EwFsJa0jW+kONNx4h0o422zuyzZ46gZfhFr/PGmTX0R4TEG0m/yNyQf5ecRvmwjN6NttIjOsJLvU08B35tN6msTOh92b1mJ6rylF3yrokzbWPT1l5mn+33MSR7i1U3epRS/EOS8/XnPyvruz/orkJDQ2Z/Gck8Z+gZhTNJ5'"</definedName>
    <definedName name="_AMO_SingleValue_15410102_TaskState.12" hidden="1">"'FZ7+Xn2cQU5Xg7ptq29U89wPeB/Qc='"</definedName>
    <definedName name="_AMO_SingleValue_15410102_TaskState.2" hidden="1">"'qXUZNFu+nOVR1MfHVukUt0unuFOavfbRj+X5nTDFcnoyTLOcvgzTLKs3eYzqsW84x+N/Wf7nG1ougIVTvfFzhdWp1lPFYgktPNKUsok5on+2uC1b6/HaxLiLownlYDqWXVxp0/k+ME4IluPjrW7peBSc39DyrxnFQpkRtfE9w2+NMpZ7wixhwlo5JM16S9oqKFOnNqlsUp9hX+rvBL8ejkw9fqMIf0L91Ce6SlK9vZfYgzpkmMIRWkyAm8v'"</definedName>
    <definedName name="_AMO_SingleValue_15410102_TaskState.3" hidden="1">"'E5fGICr9ya5HTjqvp73sGpnmstusZ+I/qNk532axLWs4Zvm8ItkF93qeRJrL8dbQqUVmc4lxYXnV+g64Ij7FJW7g6MWsTVX8IaLPW4DBzasHH/QgfDltnz6l26JK3rKHVgHgZBxVJDRB19oz9ggpsn7319xrYi8sxX8RCCioiD85Gw8wn37N/YEkN6PcAv+8B+R1amYD629D+v8AYh68W8KHy8fQ4k6TT/Xh2GfVIaedcWEAROqiRNZhxKz'"</definedName>
    <definedName name="_AMO_SingleValue_15410102_TaskState.4" hidden="1">"'3mWgpJtp+MJFtPRpL1lSNcGzwNOdZ5hITr0achxzpIEc480mVRE5orvAnlpeuTK8XLJKFOKUPsx0Tcpyhtk+ywT1ldL5hj/QTYhp+R3xGnosIUc9bdSIa/flpp0vy3TSsNOjsEnEdVhtCLXo+pfVGLT2jc2eue7FVgel7sHBRZM+7h2gm7xPhoppTZjquNa19WxtKCbo7g31bFcwx738d2kFqy8qrYZDtVVtDCp0sVjfBZ8xItNImLcmzzE'"</definedName>
    <definedName name="_AMO_SingleValue_15410102_TaskState.5" hidden="1">"'D3YRky9WNkWeMxMj+fh7EDNTxxRqwVg47Uv/IGce1PtovW+vHN4Dlv/TPW/qP3FnOGYZJwYs00mz+cEJeZJwvzY+NBbhOPHM5rRfBvMIF0FFTSfPxhQJKpRjfuV4KK6j+ooXxQ8BjWOSa+5j3Hc9fE/xcgvZRazF/8XaeXMlCnvMi+1PnpI77elLho4ngV3OMr13E1E3WX+dtmccnLO0sR34xF49GyRXfbNBdVp3ZJzzjjqZdnDGdnEqnH8'"</definedName>
    <definedName name="_AMO_SingleValue_15410102_TaskState.6" hidden="1">"'CKOsAUz7rAMpzvBpQOb1sgGl/SIrD3sET6abVndp7htKaHmfL9u9RdlKj1PyXHSlzJAyiwb2OacjklzWuRzmZQyW7GuW0rQwVy4lr1caEiZ5t/c2uMPCj7gMh6Ezee9BL1sTUjUX24+Ci53KuIiuJ6mei+osI27dSfV8lGMd9UzeybbSJOydB+RF87e/j+Rbl+DyD0QQ4W2nTM4yRr1xeI2Igr3QKlb7HepNy7xYsqQ6ncbS+9tSB3koJcU'"</definedName>
    <definedName name="_AMO_SingleValue_15410102_TaskState.7" hidden="1">"'hU/Ki78r3sO3ibNOH3MPWySVFZwnnSWuLTEvJZ1EtUD1AG2dTzqYexqa2nFU5qyrcqradVTmrKtyqdpxVOasqwKr0PN3FP2dTRduUi37Opoq2KRf7nE3F29QyyOWzXGpuLd39hD1/ncg58fx47ynEPclaxXyp7enhKnjhlvGjMuptFn12uwo+xAi5q9gupj4X+tPd1dhn3BOXbkZfX6kZH3mVJ1w1+u6xIenMs2qluPibj9ayWFBNFM4nS2'"</definedName>
    <definedName name="_AMO_SingleValue_15410102_TaskState.8" hidden="1">"'cp/7b1A7b1iIqPE9anVeNDDUt07dOQIkG4ZY04Em1roecUhNfWz4THUva1LvJJUP68cbFrWPTV8vnXLl3iSD7vzPHxtQ83Bk7b07oPt4IlCh1de1nPaZMPXU0IX8bzTr6O/cB5NefVKvZqZjbo/Jvzb/n9G1/juAuJDrD3CZ8T5+Ocj6vcx8XV/s7POT9XhJ9r0vOIzsc5H/dYfJyYT3P+zfm3VfzbMWS7pPe+8idYzp2Hcx6ucg9nzpCn9'"</definedName>
    <definedName name="_AMO_SingleValue_15410102_TaskState.9" hidden="1">"'3H2JzP74HXC+HOYYi5daFk9Y2T3G+s7uls0D3Xlchc3sh/FyA7fCXSZi8tcVvdtn+ipazf75Lxb1d7NXGHg/Jvzb9WuHZPvVthlf7LHtkqs3NVZ67D+Jds9Fb1v08Q1841MyurTxbBoXMofj5J4XxZBskUOO6VsFeQpE/9hM9DeU3Go+bv1eI9RPaMeH4ePq2t5gL3dHs0YzHFuRHA3Fnj7uz64pW0k4msR/72Iv30YG+34/85UX4GnsH/s'"</definedName>
    <definedName name="_AMO_SingleValue_205779628_TaskState" hidden="1">"'Partitions:13'"</definedName>
    <definedName name="_AMO_SingleValue_205779628_TaskState.0" hidden="1">"'SASUNICODE7V1ZbxpJEO7nlfY/IK+UhyhrfB/KJQw+omDsBcfRPiEMOEHLFQbstVb73/fr6uk5eu5hmIFsawTMUV1XV1dVH9O8Yx/Z32zEhqzEnlifzZjBBmzCxuw922K7bJvt4LeEJ2PWxf0eno7ZN3q6YHP2yH5nJzj/yD6wX9kv7B27Yx3g+AtlxjgboSSHbQF6hKMDCi94xqEeQLUP2C2LNoc8AM19oitpc3wjE0sFn212zi7xLSkZO'"</definedName>
    <definedName name="_AMO_SingleValue_205779628_TaskState.1" hidden="1">"'K8Rpi5wDIC3z96g3L0izyHgdoFzx8LOoargbAhJFoDlvI7xzSWbAfuQIG5xzXkdAP9nPH0B5Qno9gkrp3YIHfShiy44f2Cn+D5ge6B1iqstSzP3JP3AkrwKLEM664Ke4FLV2hxXc1y1IXmNzjsmHiMEsxtLl2T7QTIJfXJ5G/SMX3dxbdCVpGCg5Nzkj9fbmODKMenNUO45F0pNovREdBa4lwfNuXWf19mczvKlO6bSedCcUpt4ytF23BR3'"</definedName>
    <definedName name="_AMO_SingleValue_205779628_TaskState.10" hidden="1">"'I4LrxeLcudcU9xdbofhuyQq7Ho2vxtO0zfWX5SV4cke5tjW6wscsVoFf7BaeBWbVT9j/0NCmY07fy9ORtWBjzQoj31nbPd6THQ1V71lqJKkdB9Mux26VdgSUuV2ytmuXc8dTebcVgsfuqZUUPCXiXsTUx1CvFY/SBUXVOe5NiO9oCguK4nWrp+m3r7+q83Ad2v01b/4bV9s31Mprrt6fE5u7pPAJW2aP8AHtQ8r6FZiayCntZzJ3cz4Z4f7'"</definedName>
    <definedName name="_AMO_SingleValue_205779628_TaskState.11" hidden="1">"'M5EFkusE9bTsT3gefJzi3MdwDxruf4cysk8ZSFHqm/HeAnppyCy1N6fuW2oxhjtqKEePgnrOdsUlNt5QRA9urqLXvrok49eOMCWKkYkEttuHRFefvySxToc8URzY1y+/e4eC70k4dGle5S1KXcXFG1Z7EwEsJiwjX+qraHY8ocVtd0H86qDVVh1fiVl9jFbJtb40JiCaT/0S7oPhgc+vmwlBqNnmL9KsNLvnU8iPpNN+k9jOhvTe7zNlLkS'"</definedName>
    <definedName name="_AMO_SingleValue_205779628_TaskState.12" hidden="1">"'3vmnVIogcTn23pcf5HdxtXTq9hj1gYVFLsu2yY2pP/kZf8/3q3oSEuo2iR4t+H1cibTiK1p5+eZxWTl+M9n7w/qH7KFr4P7D8='"</definedName>
    <definedName name="_AMO_SingleValue_205779628_TaskState.2" hidden="1">"'C6C5VwDN/QJoHhRA87AAmkcF0DwugOZJATRPC/EJOzlR5VG5y77jHs948vLy31FyASycas/MjpanWo6VfUjoW4rhU8qf5sh3kmUqsrQzQ1ExnuFqQlmnE8sZnjTpfh8YJwTL8fFSj3Q9su5vOTLOGUV/mQM28T3Db4lytBfCLGHcWrkgzRoRZW0oVadBUgVJfYNzqb86fg1cqXr8TjlNneqpT3RtSZ3ljdAadEK6KVyixAS4uUxcHoOo8Ce'"</definedName>
    <definedName name="_AMO_SingleValue_205779628_TaskState.3" hidden="1">"'PAXIG42qY54aCae6r7XIC/r269dNdMuuSlnOD7x7BVqjO+9TSRL9mE61K9KWucc8tr31/i54Ij7FNh7s/pvbG7B6XgFZ7VxxmTiV4ux/hw2HL7DX1ljrkLUsoNSBexlYfrASIMnvFfkOfs8bemmcVnPll1W98IQUVkfkno6H2Ft6zf2BJFej3HL/vAfkD9yeg/tZ1/m8oJ06fm4wfb1x77QtXwiHqqxQDz2kmWE4ywXKcCZajTLAcZoLlIB'"</definedName>
    <definedName name="_AMO_SingleValue_205779628_TaskState.4" hidden="1">"'Ms+5lg2csEy24mWNLhcI5MpMPQULxnvEgwoRGeniu2bo6/95dJQl1TlOv7eKKfUdoG2UafIlPXGhn7BNiKmVU8EaciSxYjjR1PlrJ5WmnQqGWQVip0dwg4gzIloRdnTmmfi/7EhHKg4NwteSYbn5dgDrLMe6t4Vmdf0D4aMWUOxtXEs69LY7mFbi6ReyyL5wr2XsNxHluy/DLxcDu1reAWnw7l4sJnzXO00DAu8rHNC9RgE3HubmlbqNMMS'"</definedName>
    <definedName name="_AMO_SingleValue_205779628_TaskState.5" hidden="1">"'Vw8q7MDu491SaUWgPXXvvAHcvzALufts8j5nhZs/TP1YUT/RYx7jEnGidJjVnluEZTo67n5CeLDWcIdP17RqMxbqxd8b/UseB9oQJGoRLn/N4Lz6t6ro3RR8ArUOCZnX+QK1x0T/88Y+aXMolf3f5FW9q5VeaO81OboIb7flrqo4HpmjdLm67kbiLpR/jZqXCw8Z2ngu7IGHj1ZZJd1c0djKJ2cc04/6nnZww3ZxLJx/BKtrAJMNdaGFDf4'"</definedName>
    <definedName name="_AMO_SingleValue_205779628_TaskState.6" hidden="1">"'VCDzZtmArf0sex7BETycblzdxZn7kNByriLZ/Igs5YxT8p53fcOQMosKzjmnI5Jc9nM5zI4PluQrTeKUUNebhK8yGRImOWP1aI0S8ysuw4XrTtp5tKj1CsVzsbsmfOytCR/7a8LHwZrwcbgmfBytCR/Ha8LHyZrwcbomfMh1F6vmpJwoigWtqnBH8QFF2/TlXzx5+Rdw+QcyDRGVp0yORnujtns9hA175xjZCJ6N3Q4YPw2X1EmnEjmXK3W'"</definedName>
    <definedName name="_AMO_SingleValue_205779628_TaskState.7" hidden="1">"'QhlJYvqJKnvUMdBfHGe42TMgqjnYqKdoRnIeto1EtJZ1F3YLqOcpom9I2tRqb2tVWpa0qc6va01alrSpzq9rXVqWtKnOrOtBWpa0qc6s61FalrSpzqzrSVqWtKnOrOtZWpa0qc6s60ValrSpzqzrVVqWtagWjoDvarrRd+dpVFGT0LKI9dxlvXU/VXK/dIp7Xd22P394jRcxIB+29UgQv3DKeC6PeZN6db4pZI+C3S0IxtuG3c4JereB8W8'"</definedName>
    <definedName name="_AMO_SingleValue_205779628_TaskState.8" hidden="1">"'k/6tleaNnIV2VD0pkRqJXsYl86WlF+uJgImE6WdiT/QWtog97Jsfmosz69OTl0YPGu/x+SF3aXLBFHomzJ9R698JjOO+62pHJ5w6J3yxA7OvB9Q7Jdx+18YzT9+v0vuJL7lnB8fP1vT8EZtOvG6lZxe6G97x+VU9rkqrN54ct4zsff5TzXXk17tYK9mpqJaf+m/Vt6/8bf8zmDROc4+4RPXfs47eMK93F+/W7t57Sfy8LPNWhPDu3jtI9bF'"</definedName>
    <definedName name="_AMO_SingleValue_205779628_TaskState.9" hidden="1">"'x8nxji1f9P+bZlZpypaYJVdMf4W96XO4rSHW9rDqViCdwzpo/yE8f1BxPi2kNx+9z24LW9ui7tDW7uBJ2sxsW9CS7c43eIKzynUOan4WcXP3rrzn22Xu8KcsT/Zus2r5zufvQmzlslGwpx1G8enq3vJ2VYfz397fXJ6XxzGe5T3TOY1gykl80LXTPxn0sCxw86Fo/+wGTuwlRPqcRN8HP99Do0Iefm9uDEpmXyqT9tUKcuKRP61X6XcYY57'"</definedName>
    <definedName name="_AMO_SingleValue_222545728_TaskState" hidden="1">"'Partitions:11'"</definedName>
    <definedName name="_AMO_SingleValue_222545728_TaskState.0" hidden="1">"'SASUNICODE7V1bb+I4FD7PK+1/QF1pH0azpaV37VxEodOOhqEs0I72CVFKd9By6UCY2Wq1/30/H8e5kYQkDUmKLAQk9vG52J+Pj2MneUPv6R+a0JhK9J2GNKcFjWhGU3pLO7RPu7SH/xJypjRA+j1yp/QX5y7JoAf6jU5x/J7e0c/0E72hLvXB42+UmeJogpKCtgPqCT59SHhCnqC6g9QhaHcs2YLyEDIPWK6SLfhNTC5VfHfpgi7xqyQtc'"</definedName>
    <definedName name="_AMO_SingleValue_222545728_TaskState.1" hidden="1">"'FxnTgPwGIHvkF6j3K3HniPQ7YPnnsVdUNWg2RiWLEErdJ3iV1g2B/cxU7RwLnQdgf8n5D5B8gxyh8xVSDtCHQxRFwNofkdn+D2kCmSd4WzHqplbtn5kWV4DlzEfDSBPaumtNQNnBs56sLzOx32TzyKEs5vLgG37xjbJ+hT2NjlPnA9wvuAzJWGBkoapn2i3KdOVI8qbo9yPTCS1WdJ3lrNEWhYyDStdtJnBR9nKnXLpLGQ+cp/4niF23BL3'"</definedName>
    <definedName name="_AMO_SingleValue_222545728_TaskState.10" hidden="1">"'d7/0a29h+6OF9eA2CX8mk2jjGT+NaOCKSxU6PlOfbboz+ckWiPrOq12cOZFtkHM+3CX5zLmFWX/qLQPx3621ixoa09icMcg3hXlHh2QWeeOe5Dp7Oa1qXPGJOoPap2zxe0f/Aw=='"</definedName>
    <definedName name="_AMO_SingleValue_222545728_TaskState.2" hidden="1">"'c5BZyUHmQQ4yD3OQeZSDzOMcZJ7kIPM0B5lnufiEvYykilF5QF+RJiKerLz8V5RcgouQem9GR5uW+g3xhfhmba2Sm09dPyGvZ/7mKXtT1pcjRZyKusVx2yPHzAY0ixedqtLOqNTLUcb8n5Hm5mOn73COtHKXP+55g3fWYM8MJLV3FiBoDC4hdJ3gK2jL9Iqj+j7XdQmlRqzL1JorlEBRpl/pF8yN6vS7eVTFkV/099qXUkqREWo8Gd6o9i3'"</definedName>
    <definedName name="_AMO_SingleValue_222545728_TaskState.3" hidden="1">"'9Sw3knGPe08DZr+gzS9AYXMo+/i9UEydO4umz6n9f+dKV8JHtFV3jYE4lbjuvN4zOueTL2TkXerlWuFtkW+zY3xpLKltjycHWWHK4NZYcbY0lx1tjycnWWHK6NZacvQhL3DG7N2Y+x9mMr847I2ZF1WQrhhzvDqzrwh9BWzWjdnFdXc0XhCQZVcqZ5ty6Zhosv8lXx4PkVzl1DDoRRS5MDRocIw95vmIfyznMjOsnuvxrHKvZR4NlGIl1Cd'"</definedName>
    <definedName name="_AMO_SingleValue_222545728_TaskState.4" hidden="1">"'ZASXdKW4TOlpyUbn1qyGvQDeYzzYg2B/NqI+/Ls7m0UDeXwOFz+VwBWXV8LiJbVo5Ro+VIbZ8MpzYKWvj2IX1ozn6MDBEapkU22PyAFmzD93WfjQXh26LzyQ4H4f7yCqXvkabm/lf49jllHuof0ml/JbWK87l1rSdbBDTRe9Nof+HlmvitFhAD4b5AtUKXR+B+xqOUn/SsWv6aW/+5LX8JD1IFpzr1YMU1vlXY/LIwYNd+mrFKh+nk/og4c'"</definedName>
    <definedName name="_AMO_SingleValue_222545728_TaskState.5" hidden="1">"'qPWXZQrtIq6zXlx9xioUs6ruCptdeVdpN6i9dus6YQtVzGooNnz4RJ/D0SUEt6dEOH7H8bMSV1Xf7CuC4szYcMHV0rSK//rVtLz12K/IHpUCqLHQUH0OCyIHkcF0eO4IHqcFESP04LocVYQPdSOgE1rUo41igWtA7tH8RGPtsnLP63E5TfQ8g9EGnJUfrSuFK2O2u5VW5u2S1HWX3cDrriEW+qUU127eqvqIImksHjFa3naa84DfM6R2jQp'"</definedName>
    <definedName name="_AMO_SingleValue_222545728_TaskState.6" hidden="1">"'a/j0ElnRW6N52Gq/FynJENWC1AuU0ZjSmNoMpvY1qjSqUkdVRaNKoyp1VB1oVGlUpY6qQ40qjarUUXWkUaVRlTqqjjWqNKpSR9WJRpVGVeqoOtWo0qhKHVVnGlUaVRu4CrqncaVx5YurdZTrVxHttcto+3pq5g7PDutc3L09fk/FyGNFOuipIHnoIpDxIzfpbVp9Jks+LeJ3J73eIyDut76ia7rhpymJfZydkHHH9gPPHXtqNOb6WwTWUHq'"</definedName>
    <definedName name="_AMO_SingleValue_222545728_TaskState.7" hidden="1">"'jTzJZ6zxhPmNQMlt6a/UP2sV6yedLpHh3lig9GjTk+4rGDi7KnjZ+5/gXPW1k9iS7ZIk1kmVLrvugVnurM9fdx7waB+/5H0LXGYkd/rJfy1q2d9o+kNyBvX6vrV0rNk2yltl0VGnfM6R7tO7R+fVoGYVE78XXtO4eig7yBO05qNO9N8J5h+SCbZERRLw7I25w9sA6Tpif2FN/7+EZ7HGi2xHvzoiX78vEPErcUXmhvZr2ajl7Ne/sRvs37d'"</definedName>
    <definedName name="_AMO_SingleValue_222545728_TaskState.8" hidden="1">"'+S+zdx79w5LLrA0Ud8G9rHaR+Xu4/zu5al/Zz2c2n4uSY/GUP7OO3jiuLj5LqB9m/av+W74qaeDHFOf1LR1tayXdN6GWsocSJ3Z9tGGdfUmy06qLNPrrEs2hi2Oi4lH4/CdF83gsQbOcIkFWXVvOwY54LL1Xglw0DahOnuI/VY55M4RE3uhPJrsf6DFX+ymTbombtTyi5fHM1KVaJreZF4dWGXc2LbTu2E8LHjopKHT4m1H3Ik8RA65kWT9'"</definedName>
    <definedName name="_AMO_SingleValue_222545728_TaskState.9" hidden="1">"'IFmHD9M+XcYQcKSY5eGFdf5PWHQW+fhdWhHR6ueNmptX5N4+03dFWs5ublLzph6x4y/7oAjZesXcGrDe9l5yks4cyZIn5s6SJ8aHNfaPrcCPQ9wbHO4Bc3q03PmZps0nyXh3rS/C+pH025ZS4/82+K+tDDjGRlLBcep4r1BTw4edX6jkTM+t2Mkb+u7WyIofVPIEM+VjIqLoOdPelHSQL8R7VKnKtf+KlokRZvUO6OW7Nlsbd1aLDyoioYZ'"</definedName>
    <definedName name="_AMO_SingleValue_225272241_TaskState" hidden="1">"'Partitions:13'"</definedName>
    <definedName name="_AMO_SingleValue_225272241_TaskState.0" hidden="1">"'SASUNICODE7V3pb+I4FPfnlfZ/QF1pPoxmSy96aC5Reo2G0i4wHe0nRCmdQcs1BNqtVvu/78/PcQ7nDiGBWSsCEuf5XX5+79lxzDv2kf3NRmzISuyJ9dmMGWzAJmzM3rMttsu22Q5+S7gzZj2UP+DumH2juws2Z4/sd3aM84/sA/uV/cLesTbrAsdfqDPG2Qg1OWwL0CMcXVB4wT0OdQ+qfcBuWbQ55AFo7hNdSZvjG5lYqvhss3N2iW9Jy'"</definedName>
    <definedName name="_AMO_SingleValue_225272241_TaskState.1" hidden="1">"'cD5GWHqAccAePvsDerdKfJUALcLnDsWdg5VA2dDSLIALOd1jG8u2QzYhwRxi2vO6wD4P+PuCyhPQLdPWDm1CnTQhy564PyeneD7gO2B1gmutizN3JH0A0vyGrAM6awHeoJLVWtzXM1x1YHkZ3TeNfEYIZjdWHok2w+SSeiTy9uge/y6h2uDriQFAzXnJn+83cYEV45Jb4Z6z7lQahKlJ6KzQFkeNOdWOW+zOZ3lS3dMtfOgOaU+8ZSj7bgp'"</definedName>
    <definedName name="_AMO_SingleValue_225272241_TaskState.10" hidden="1">"'KBsR3EMszp17TXF/sRWK75assOfR+Go8Tcdcf1legid3lOtY2SDPsVaBX+wWngVm1U/Y/8TQoWNO38vTka1gY80KI99Z252fZkdD1XuWGklqx8G0y7F7pR0BZW6XrO/a9dzxVJa2QvDYI9aSgqdE3IuY+hjqteJRuqCoOkfZhPiOprCgKF63Rtx++/urOg/XoT1u9ea/cbV9Q738zDUKdmJz1xQ+YcscGd+jf0hZvwJTEzmlfU/mbs47I5T'"</definedName>
    <definedName name="_AMO_SingleValue_225272241_TaskState.11" hidden="1">"'PTB5Ephs842Bnwvvgs+KofwcI726GM7NFGkvgfzBlbwN2asosNDSl71vqL4Y5whSj2+DZAztbk1puKbMmtkdRW97dCnHaxhkPxGzNgnprw6Mpzt+TWadKnymObFqVl7Zx8B1ppw59q9wlacm4OKNaT2LgtYQ9hGt9VX2OR5O4PS7o/xzUlqrDI3GbP2NVsmxviwmIJpP/Nrug2GBz6+bCUFo2aW/0awsu99TyIOn03qTeM6FdN3vMOT6R/e'"</definedName>
    <definedName name="_AMO_SingleValue_225272241_TaskState.12" hidden="1">"'6adUmeexOfbedx/il3G1dOj2HPVRhUU+y4bJi6k/+Cl/wfebehIS6j6I/i/4XVmJtOInWMn55nFZOX4z2fjD+ofcoWvg/sPw=='"</definedName>
    <definedName name="_AMO_SingleValue_225272241_TaskState.2" hidden="1">"'7hZAc68AmvsF0DwogGalAJqHBdA8KoDmcQE0TwrxCTs5UeVRuce+o4xnPHl5+e+ouQAWTvXBzI6Wp1qOlX1I6FuK4VPKn+bId5JlKrK2M0NRMZ7iakJZpxPLKe40qbwPjBOC5fh4rUe6HlnlW46Mc0bRX+aATXzP8FuiHO2FMEsYt1YuSLNGRF0bStVpkFRBUt/gXOqvjl8DV6oev1NOU6d26hNdW1JnfSO0BZ2QbgqXqDEBbi4Tl8cgKvz'"</definedName>
    <definedName name="_AMO_SingleValue_225272241_TaskState.3" hidden="1">"'OY4Ccwbga5rmhYJr7arucgH+vbv10l8y6pOXc4PuBYKvU5n3qaWJcs4lWJcZS1yhzy2uXb9Ed4TG26XCPx9TRmD3iEtDq6IrDzKkG7/cjfDhsmb2m0VKXvGUJtQbEy9gag5UAUWav2G8Yc56xt+ZZFWd+WfUbX0hBRWT+yWioo4X37B9YUhX6Pcfve0D+QPkE1N+6zv8N5cTpc5Px441rr33hSjhEe5Vi4DnJBMtxJliOMsFymAmWSiZYDj'"</definedName>
    <definedName name="_AMO_SingleValue_225272241_TaskState.4" hidden="1">"'LBsp8Jlr1MsOxmgiUdDufMRBQGt5eM5/EnNJPz4Iqhm+PX/WWSUNcUzfo+HudnlLZBNtCnCNSzZsA+AbZqZg9PxKnIhsWMYteTjWyeVho0OxmklSqVDgFnUEYk9OLMHe1zMW6YUK4TnKMlz1jj8xLMQZb5bQ336uwL+kcjpszBuJq493VpLLfQzSVyjGXxXMHez3Ccx5Ysv4w73E5tK7jFp0s5t/BZ8xwtNIyLfGzzAi3YRDxrL20LdXoSE'"</definedName>
    <definedName name="_AMO_SingleValue_225272241_TaskState.5" hidden="1">"'hfP6uzAHktdUq0FYP21L/yBnCew63nHJvK5Tgu2/pnGKmKcIuY3xiTjRBkZqzy3CEqM6dz8BPHhrOGOH69o9uWtNdq9s0YQfKwzoEhUohz/G8F5de/VUbooeAVqHJNzzHGF666J/2eM/FJmMXr7v0grR9GqvFFeanP0EN9vS11UcT2zZmPz9dwNRN0ofxs1/xWeszTwXV0Dj54sssu2adNcSTfnnNOPel72cEM2sWwcv0QvqwLTGetAiht8'"</definedName>
    <definedName name="_AMO_SingleValue_225272241_TaskState.6" hidden="1">"'qpB5s2zA1n6WI4/gCB5ON67u4jzjkNDymUSy5yCyljNOyTLvOoYhZRZVnHNORyS5HOdymB0fLMlXlMSpoa4rCV9NMiRM8snUozUbzK+4DBeukrTPy6LWJRTPxe6a8LG3JnzsrwkfB2vCR2VN+DhcEz6O1oSP4zXh42RN+JDrK1bNSTlRFAtaPeGO4gOKtunrv3jy8i/g8g9kGiIqT5mcjfZGbfe6Bxu27ZjZCH7quh0wfxouqZNONfKZrdR'"</definedName>
    <definedName name="_AMO_SingleValue_225272241_TaskState.7" hidden="1">"'BGkph+YoqedZPmns4TlHaMCFrODqppOhEcB62Xka1lHQWdQuq56ijbUrb1GpsaldblbaqzK1qT1uVtqrMrWpfW5W2qsyt6kBblbaqzK2qoq1KW1XmVnWorUpbVeZWdaStSltV5lZ1rK1KW1XmVnWirUpb1QpmQXe0XWm78rWrKMjop4j2s8t463pq5nrtFvG8vmt7/PYYKeKJdNAeK0Xwwi3juTDqTebd4aaYNQJ+uyEUYxt+OyTo1QrOt5'"</definedName>
    <definedName name="_AMO_SingleValue_225272241_TaskState.8" hidden="1">"'X8o57thZaNfDU2JJ0ZgVrJLvaloxXlh4uJgOlk6UTyH7SGNuidHJuPOuvTm5NDBxbv+v8heWF3zRJxJOqWXO/LC4/pLHH3JZXLGxa9K4bYuYHvD5LtOm7nG6Pp1+9/wZXcn4Tj4+t/HxScQbtrrG4Vtxfa+/5ROaVNrjqbF76M53z8Xc5z7dW0VyvYq6mZmPZv2r+l92/8PZ9TSMTf5ebvqmv/pv1bsf5NHftr/6b92zKzsTX0wBq7Yvztx'"</definedName>
    <definedName name="_AMO_SingleValue_225272241_TaskState.9" hidden="1">"'kudwWkPt7SHU7EEv0nfR/0J4+/Ni3kfIbn9TmhwX97cHtdGX7uBJ2sx8T5xS/c43eMKzynUudr4WYXu3f7jhTb7hE9dR1Tdv9egf3uf0+lxgx43FPu0Xe4Kc8r+ZOv2XD3f59mb8NQyWWRztm2c2KbuJWdbfbw45o1N6WNSGO9RUSRZ9AimlCzbumbiv5EGjh12Lhz+bjN2YCsn1OMm+Dj++xya+ebl9+Lm3snkU33apkpZViTyb/0ajZHm'"</definedName>
    <definedName name="_AMO_SingleValue_242095788_TaskState" hidden="1">"'Partitions:11'"</definedName>
    <definedName name="_AMO_SingleValue_242095788_TaskState.0" hidden="1">"'SASUNICODE7V3rb+JGEJ/Plfo/oFS6D6dryIskqPcQgTxOxxEKJKd+igghPVQeKZhco6r/e3876/UTG9sY25FWKMRez85vZnd2ZrzrNe/pE/1DExpTiZ5pSHNa0IhmNKUPtEP7tEt7+F/ClSkNUP6Aq1P6k68uyaBH+pVOcfyJPtLP9BO9px71weMv1JniaIKagrYL6gk+fSC84JqgugfqELQ7FragPALmIeMqbMFvYnKp4W+XzukS3wppg'"</definedName>
    <definedName name="_AMO_SingleValue_242095788_TaskState.1" hidden="1">"'eMGcxqAxwh8h/QO9W49+lRAtw+eexZ3QVWHZGNosgStkHWKb6HZHNzHTNHGuZB1BP5fcPUFyDPgDpmrQKugDYZoiwEkv6cqvo/oAFhVnO1YLXPL2o8szevgMuajAfCklN5WM3Bm4OwOmjf4uG/yWYRwdnMZsG5/s06yPYW+Lb4mzgc4X/CZQligpmHKJ/ptynTliHhz1PuRCVKHkZ4ZZ4myLDANq1z0mcFH2eJOuXYWmE88Jp4ztB034n4O'"</definedName>
    <definedName name="_AMO_SingleValue_242095788_TaskState.10" hidden="1">"'N2V2cea0ZoOc8xM9ku//W5gtp94XH/+3a3bRQmMam3dv8pd4vD4+mUbeHDS5zF5OfokPVkTsoP4pW/w+0v8='"</definedName>
    <definedName name="_AMO_SingleValue_242095788_TaskState.2" hidden="1">"'mAc5YB7mgHmUA2YlB8zjHDBPcsA8zQGzmotP2MsIVUTlAX1Hmch4svLy31FzCS4C9cHMjjZHLUfKPhR1m2P4E+dPBvKdeJmKqu3MULwcZf73FWVuPnb5Dl+RWu7yx51DejNIO0uU1N6MUNAYXEPIOsGfoC3TW87w+tzDJdQasSxTK28sgaJMb+gX5MkN+s08quFoVSbwbiWlRJHZSjwMb4bzgf6lJq6cIQdu4uwNRsUSNAbXso//C5XEaSf'"</definedName>
    <definedName name="_AMO_SingleValue_242095788_TaskState.3" hidden="1">"'x5PGPxbcr6Ur4yP6KLnEpAmI1Y7zTjPFOMsY7zhivkjHeUcZ4hxnjHWSMt58x3rbRnPfG6WG5Y6839p3hbMYzLs7Ip6hajDXkuDWw7vU/g7ZmRl8xV6Livpw7EdFBZg9z6z44GL/FMx5B+DUuHYNORIOFKUGTY92Q8w77WOYiM85UouNf41hlEU3GMBLLEiyBQneiLUKzHielW546rjXpBnlJK6LOwbw6uPZtYy5ttM0l7HBTPlewrAY+55'"</definedName>
    <definedName name="_AMO_SingleValue_242095788_TaskState.4" hidden="1">"'E1K8do0XKkvk9mp7YVtPHXB/rQzGKMDC00TIpsbPMCPdiBh+ptbAtNnl2Nyic7Owj3l1eo/YAylcNf4a/PJfNQ/5BO/yvUGs7n1p1ithbQwuhNo/+Fl2vhu1ZAGwj3BaoXehyB+xlHqVXoWfX8Nff+pj1/CQ9SA6cG7t57oOvhrPnKbMBu/TRzlS7TyTWvOLhR2y7KTIui7vC1uOtGqpZzNkaV+VdTROkter/Dkk5Yc5WDCpq9FVzir2tFq'"</definedName>
    <definedName name="_AMO_SingleValue_242095788_TaskState.5" hidden="1">"'eFd3Qpf0xozJzU/9mjN74gzocOFqyTprN261ZH8pdgviBwHBZHjsCByHBVEjkpB5DguiBwnBZHjtCByVAsih1rl2bYk5VhRLGgNxx3FRxxtk9d/8eXlN5Dyd2QaMio/WTNF/qjtXn2xaXsUZR1lN2DGJVxTJ05t7SqMaoMkSGH5ilfztNeOBvicobRlUtbxuUukxd0aycNW7byWksyi2kA9Rx1tU9qmtmNT+9qqtFWlblUH2qq0VaVuVYfa'"</definedName>
    <definedName name="_AMO_SingleValue_242095788_TaskState.6" hidden="1">"'qrRVpW5VR9qqtFWlblUVbVXaqlK3qmNtVdqqUreqE21V2qpSt6pTbVXaqlK3qqq2Km1VW5gF3dN2pe1qpV2to1y/imivXUZ7rqduPuHZZZmL+2zPqp3OeaxIB+30zkMWYRk/ckPvkH+ffT49smp3pH5GwLmrYHWsscf+pvGmTmNus0Vgq6QXcZJhrfN++cSdZLrcrZU/6MnVSz5fosT7NImSo0lD3ks0dnBR+nTwPcd/MbpG5uixa5ZYIlm'"</definedName>
    <definedName name="_AMO_SingleValue_242095788_TaskState.7" hidden="1">"'35Nr7JP2Us8Q9lrxSXtO6p6y7uCZoz0Cd7tPTzj1UC9ZF+ph4z07f4OyRZZwwP/HU7YOH5yPJp8Kze3baT23bg02TzCa3nUNLXyYyLbHn6lx7Ne3VcvZq3vxH+zft35L7N7G75gwaiT2XYk+p9m/av+Xr37x33Nq/af+2iX+7gm43/LZGsaewqz2c9nC5ezjvzFF0Hxe8/3wIWWckdpvLOSbZyvauz2C/8ZpHt8peevQZf019h6bHdwHGt3'"</definedName>
    <definedName name="_AMO_SingleValue_242095788_TaskState.8" hidden="1">"'+uXmcxOovJd8VNvRnijP6goq2tZbum9RrWUOJFNmffRolt6m3lXbTZF1c8ixbH/LEpeUwKk31dFIkXPcKQXsequZz7C8vsshrXUXPLePp5x+xr1bLs0Wh179f5HsBA2YTpHiJJ7nyfihgPO6H82myFA1+Lb2ck3ZnPGJVdETWalqpGz4oF8drCruf0UHZpN4SPneGWPHxKLP2Qc8LHUCuIhnTB928GymYsdxyE8pq2sfNXfxyM2orXJH5vo'"</definedName>
    <definedName name="_AMO_SingleValue_242095788_TaskState.9" hidden="1">"'uHKhp3c3DVnTL1jZsj3sA+lwzdw6iC22NeUD3demaB8bsogI17wnYcdEU8cdW9x1f9Wo7nZyq2EvB9MnXugezJ1lS3zxN9tHhcLM8OU2W3w3YP4dY4XB48G/26I867Jzlq9Pe5u/aDybVmDeNNnVFsIeiOo1zKaGAOiRxpU43b3W4ik6JD6ZZYleylbWrcUC48lrbMT9+ha1dNC6yfLsoN7I/z9WKJ3Z/xmqAE57xGUXXylPmtzb/KTbR/1'"</definedName>
    <definedName name="_AMO_SingleValue_247862661_TaskState" hidden="1">"'Partitions:13'"</definedName>
    <definedName name="_AMO_SingleValue_247862661_TaskState.0" hidden="1">"'SASUNICODE7V3pb+I4FH+fV9r/AXWl/TCaLb0PzSVKr9G0tAudjvYTopTOoOUaAp2pVvu/78/PMUmcgwRCAqwVERLn+V1+frafHectfaCf1KUOFeiZWjQki9rUpx69ow3apk3awn8BT3rURPojnvboKz8d04ie6A86wvUHek+/0i/0lu6oARx/I08PV13kFLA1QHdxNEDhBc8E1AOotgC7MaEtIPdAc5fpKtoCX9fGUsJvk87oAmdFycL1K'"</definedName>
    <definedName name="_AMO_SingleValue_247862661_TaskState.1" hidden="1">"'WNqAkcbeFv0GvnuNXn2AbcNnFsT7AKqDM46kGQMWMFrD2ch2RDYOwxxi3vBaxv4P+HpCyj3QbfFWAW1feigBV00wfkDHeO8RzugdYy7jYlm7ln69kTyMrB0+KoJepJLXWsj3I1wV4fkp3zdsPFYEZi9WJos23eWSepTyFvhZ+K+iXuL7xQFCzlHNn+i3HoMV4xJb4h8PzKhVGVKz0xnjLQsaI4m6aLMRnyVLd0e586CpqwXokZ0aZAJRYda'"</definedName>
    <definedName name="_AMO_SingleValue_247862661_TaskState.10" hidden="1">"'eJ/mPZN5zXBKybzQNcnvRLZdO+ycu8YPq7EDWzGhHpfDxxVdbWB4vjK3OiOkdRnuMQQ+fJciYWkbkfhumf+mz98uxkbr9sq94hw8ef1jfTIuF6PdReCX+0yngVm3MOebL3U+Rnyen44qBQdrWhjFnszeSEF6NHS9p6mRpHYcTrsYu1Y6vlP1CpLVXSef1xOr1FoEHqePX9DwFJh76Y2fInua8Sidsz8eIa3PfE+nMGb/fzUZowTtKa/rPFq'"</definedName>
    <definedName name="_AMO_SingleValue_247862661_TaskState.11" hidden="1">"'HTk/f33OKq+0bruWnnnGDG5s3p/QJG/ZY4gH1Q8n6BZiq6I04z1Sr737SRfrQ5kH2kcLHaE4fas+V9x5P/XvgDe3SqMyI+9GW+Q5wA1tWqZkBn2+5nlh2jE/GF8PHWU77rrRb08aXjifRS9yr/Thl4m4H5Lh2zLW04tOS4O/ZzlPi34AGKZWmSL3DIb/56+ha5y5JKcbFOa30FAaRS9pCtNYXVddEKxK3poV9AUAvqSt4ImHvp1Riq/aXmI'"</definedName>
    <definedName name="_AMO_SingleValue_247862661_TaskState.12" hidden="1">"'SokvpW+5jbBIdbLxeWVrJJamFQOQiZBxOvMZvOq1xz+rxHY5PcvVlV566pwbI82PgcG4/zjflN3Lk9hTOytTin3J/XsvWmvnaZ/Fv2m9BQh9QXDXucW29nZ5NIHxHOzrOOyc/xTsB4PKx8ihN87+k/'"</definedName>
    <definedName name="_AMO_SingleValue_247862661_TaskState.2" hidden="1">"'Bxhe6DATqgOu+88Z1hEvxe0caO7kQHM3B5p7OdDcz4HmQQ4086idRznQPM7FJ2xlRFX0Ppr0DWmiZ5dVa/YNOcfAIqg+2r3ARVP9jn6U+OUj8wue1e1zPhwo+fOUPH3axVg9awV9y/3TAY8NRuApWS9c5Xb3vnWMJ7jr84jKjeUET6qc3gLGPsMKfCLXE993J+kbrtHUkHu2anxTxXmI/wKPP14Ys4LxauWcNWtNyetA6ToNkypM6htcK/1'"</definedName>
    <definedName name="_AMO_SingleValue_247862661_TaskState.3" hidden="1">"'d4d/Cna7Hb9xfv+JyajFdR1J3fiuyBN2QXgoX3Gt8YJmEPBZTEU+eQuQMx1Wxry0N0yhQ28UE/Pt1G6S7ZNalLOcG50eGLXGZt9i7yjH7KlqVjBNcI80rr5O+wU+kx9jkwxtr0CMNTjRBQuuRAwEz4hyi3nfxE7BFesWRgAb7rQJytZmX3iS+UABEkX6n3+gnnr6xr0q4Choxvg6ElFTkqDYZDX0k/I7+gSWVoN8z/L8D5Hek90H9jef630'"</definedName>
    <definedName name="_AMO_SingleValue_247862661_TaskState.4" hidden="1">"'hO3D43GT/+vsyrQLgCDlle8TkOx1TgstN7FvExF2LIcrw2khytjSSHayPJwdpIsr82kuytjSS7ayPJztpIsr02kqyuHO4ZklWQwturjjdC6POs1qNnzLU644BgmRTUNY9+WgE91HWUtsJ22OIRS3MyG/gRsCV7tPnMnMroieBFjgu8o9fV00qFZ2rDtFLi1A7gLB5BS724Yw3OtYwz9bnehY/pk0c44vMSzkGa8ZAynl3RZ9SPSkyZw3FV8'"</definedName>
    <definedName name="_AMO_SingleValue_247862661_TaskState.5" hidden="1">"'ezL3FhuoZsL+Ld58VzC3k9xnMWWLLsITbSdOlZwi1+DYzTSZ40ytNAoLrKxzXOUYBVt6t3ctiDazPh4FmcHTuztgnONARusfekPVFzZyeePZak1LjXY+ieObcm4loyH91jGvhZJ1XmuMZSMAXr5CePDncPbfvzO0fo3k+jo/STiJGJjbW6JChwT+spwft37dTRbK3gJagKTO0Z1ifuGjX8dW34ls4z2/V+kVVFXXd5pXmp19BDfbytdlHA/'"</definedName>
    <definedName name="_AMO_SingleValue_247862661_TaskState.6" hidden="1">"'nMyjZeu5K2h1p/nbafMl0X2WCs6lJfDoyVp2VTZ3PE5rZNznDKKelT3csE3M245foJaVgOmU6pDiBr8SZF4tG3C0n+bII7wFj6YbV3dx5sQVtJrDTjZvrnK52ymV5l/T2eGeRQnXgtMuS67GuQJmKwBL8tW1cXLoa2yjV9Z2GJNayfA0mT0Ud0KGc0/KrKsspq1dzJ+L7SXhY2dJ+NhdEj72loSP/SXh42BJ+DhcEj6OloSP4yXhQ63BXDQ'"</definedName>
    <definedName name="_AMO_SingleValue_247862661_TaskState.7" hidden="1">"'nxUStWNiaO28r3ubWdvb8L75++Wdw+Sd6GrJVHpCKRvtbbe86OQf2zhXZCF+lsxkSP42W1E1HrH2KXuOjdDALpaj+ii552iuTmjhOkFqxIcs46jNJUZ/CedT6St1SZrOoW1A9Qx5jU8amFmNT28aqjFWlblU7xqqMVaVuVbvGqoxVpW5Ve8aqjFWlblX7xqqMVaVuVQfGqoxVpW5Vh8aqjFWlblVHxqqMVaVuVcfGqoxVLSAKumXsythVoF'"</definedName>
    <definedName name="_AMO_SingleValue_247862661_TaskState.8" hidden="1">"'1Ng5w+i+jMXcZb11O212vXmOflXdsTtN9aHjPSYfvN5cGLsIwfuVGvkn+3v3zWCATt3ZOPbQTtomRWK7jfVgpu9RwvNG/LV6YO68wK1Up6bd9stKb54XxawNlkqU/lP2wNbdg7OQ4fV9TiNyc7Liz+9f8d9sLenAXmSOYteN7VlR7TneKtSzqXNzR9FyW504/YTyrdddzuN0ZnX7//GXdqPyuBT6z/fdRwhu3GtLhV3H5o//tHxRltctG9e'"</definedName>
    <definedName name="_AMO_SingleValue_247862661_TaskState.9" hidden="1">"'enLRJ9PvMt5Zrya8Wo5ezW9J2b8m/Fvs/s38Z7PCSQ6w9VH/K6MjzM+LncfFzTuNn7O+Lk0/FyF9+QwPs74uGXxcTLGafyb8W/zzDqVUQPLdEniLe4L04szHm5uD6djCd8xpIX8fRL7g8j4tpTcefc9vC6vbo27Q127gSerkdw3oWZqnKlxufcp9Dmp+L2Kda/d2c+2q11hTugvWrZ59Wzns1dh1jJZJMxdtnF8ur6XnGP18fy33yfP7ouj'"</definedName>
    <definedName name="_AMO_SingleValue_30194841_TaskState" hidden="1">"'Partitions:11'"</definedName>
    <definedName name="_AMO_SingleValue_30194841_TaskState.0" hidden="1">"'SASUNICODE7V1bb+I4FD7PK+1/QF1pHkaz0HuLdi6i0MtoGMoC7WifKkrpDlpuC6Gz1Wr/+34+jnODhCSkSYosBCT28bnYn4+P7Vze0yf6h0Y0pAI9UZ9mNKcBTWhMH2iH9qhIu/gvIGdMPaQ/IHdMf3Luggx6pF/pFMef6CP9TD/Re+pQFzz+QpkxjkYoKWjboB7h04WEZ+QJqntI7YN2x5ItKA8h84DlKtmC38jkUsG3SOd0iV8laY7jG'"</definedName>
    <definedName name="_AMO_SingleValue_30194841_TaskState.1" hidden="1">"'nPqgccAfPv0DuVuPfYcgW4PPHct7oKqCs2GsGQBWqHrGL/Cshm4D5miiXOh6wD8vyD3GZInkNtnrkLaEeqgj7roQfN7KuP3kPYhq4yzHatmbtn6gWV5FVyGfNSDPKmlt9YMnBk4u4PlNT7umnzmAZzdXHps299sk6xPYW+D88R5D+dzPlMS5ihpmPqJdhszXSmkvBnK/UhFUoslPbGcBdLSkGlY6aLNDD5KV+6YS6chc8p94ilF7Lgl7mUg'"</definedName>
    <definedName name="_AMO_SingleValue_30194841_TaskState.10" hidden="1">"'cyLaIOe8rkPy+XFzs+7UewqivzOpiBoa0tCc28s3QHk9fTyLvDFMfJ29nJY13l8RQfq1T8ni95H+Bw=='"</definedName>
    <definedName name="_AMO_SingleValue_30194841_TaskState.2" hidden="1">"'cz8DmQcZyDzMQOZRBjKPM5B5koHM0wxkljPxCbspSRWjco++I01EPGl5+e8ouQAXIfXBjI42l1oKFX0o6iaP4VOOnwzEO9EiFVXaGaF4Ocr47yvS3Hzs9B3OkVYW+eOOIb0RpB0lSmpvRChoDC4hdB3hK2hL9JYjvC63cAGlBqzL2IobC6Ao0Rv6BXFyjX4zjyo4WhUJvFtJKaXIaCWaDG+E84H+pTpyzhAD13H2Br1iARqDS9nH/wVq4sR'"</definedName>
    <definedName name="_AMO_SingleValue_30194841_TaskState.3" hidden="1">"'JNH2W++LblXQFfGR7hdfYn1OB287bM8JzLoSwpbw1lpxujSUnW2PJ8dZYcrQ1lhxujSUHW2PJ/tZYsrc1lrxeO5wrX6/BCnfM7o2Zz3A24ZVaZ8SsqBpsRZ/j3Z61RvgZtBUzahdrrGq+INdcRVQpZx0za/3MX36DV0r95Fc4dQg6EUXOTQ3qHCP3eb5iH8s5zITrJ7z8axyr2UedZRixdfHXQEl3SpsHzpaclG59qsir0w3mM42QNvvzai'"</definedName>
    <definedName name="_AMO_SingleValue_30194841_TaskState.4" hidden="1">"'Hv28ZcmqibS+BwUz5XQFYNn/PQlpUi1GgpVNvHw6mNgia+XUjvm7MfI0WEBmmRDjYv0IIt+L7OxlgQvi08n/RwEOwvr1D6AWlq7n+Fb5dTZoH+IZn2V1IrOJ9ZK0zpIqCB3ptE+wsv18BvJYcYCPYFqhU6PAJ3Ux6lVklPq+WvufU3bflLeJAKONXoDlZc41uBza8LA3btJxmrtJlO7pVHkRu27sKs0CrqFudF3W9WpZyruCpteRdWpN6i9'"</definedName>
    <definedName name="_AMO_SingleValue_30194841_TaskState.5" hidden="1">"'Vus6YgtVzGooNldwSX6fniYEt5d8eC98CFzUuvqj9a6sDgTNly4UuKu9q/bVc1ei72c6LGfEz0OcqLHYU70OMqJHsc50eMkJ3qc5kSPck70ULvDL61JKdIo5rf36x7FBzzaxi//vBSX30DL3xFpyFF5aq0ULY/a7l1bm7ZDYfZfiz4rLsGWOuVU1u7eqjqIIykoXvFanvSecw+fM6Q2TMoqPnexrLhbo3nQbr8XKfEQ1YTUc5TRmNKYehlM'"</definedName>
    <definedName name="_AMO_SingleValue_30194841_TaskState.6" hidden="1">"'7WlUaVQljqp9jSqNqsRRdaBRpVGVOKoONao0qhJH1ZFGlUZV4qg61qjSqEocVScaVRpViaPqVKNKoypxVJU1qjSqXmAVdFfjSuNqJa7WUa7fRbT3LsNd11M1r/Bss875vbZn1RMSstiR9ntCRBa6CGT8yEx6i5afz5FNi6y6q1pfI+C8q2D1WGP3/U3HmyoNuc7mvrWS3IgTT9Y675fNuBPPlru1+vtduXrJ5wukeK8mUXrUqc/3Eg0dXJQ'"</definedName>
    <definedName name="_AMO_SingleValue_30194841_TaskState.7" hidden="1">"'9LfzO8C9618DsPXbJAmskyxZc9z5JP+VMcfclr5bXtO4q6zbyBO0ZqJO9etp5D9WcbZE+Jtq10zc4e2QdR8xPXHX74OH5SPKq8PSunV6mtvFg08TD5EvH0NKXiUhL3HN1rr2a9moZezVv/KP9m/Zv8f2buLvmDBad4+gzvnXt47SPy9zHrZrtaj+n/VwSfq7B985rH6d9XF58nFxZ1P5N+7dN/NsVbLvhp1mLe6fb2sNpD5e5h/OukIf3cf'"</definedName>
    <definedName name="_AMO_SingleValue_30194841_TaskState.8" hidden="1">"'7P2ehD1wmJp2rItXRZy/bd7f5+I0+9O/0dN/VkiDP6g/K2t5buntZr2EOJNi93tm0Yn67ectBGnX1x+fFw/nvZJ8f3xUG6r/Oe0bxmkKS87JqXHD7ev1yVvaqBtBHTPYTqsc4ncYia3Ank12T9e0v+5GXa4M68OqXk8sXhrFQlOpYXiVYXdjkntu3UdgAfOyYoePgUWPs+j6KPgSNTOEkXPCIaSJuw3lEklNbUjT3iL3vQsLV4TeINJzVX/'"</definedName>
    <definedName name="_AMO_SingleValue_30194841_TaskState.9" hidden="1">"'ODk5i45YeodM6a4Bz6UDd/AqQWvZOep3u/MGSF9ZuogfaV/rGb70mP826Vvkb/8RJyZWc+N2NwfTLs7oJya9sramfJvk/vG3Jx9yJmPf8wl3gnz7OBR47fVOGNNe0bjbXV3C/ilvxQixHMiw+LB73mSXnTU0Q9Em9SowjW/jBJJ0SL1PqAFeypbW7cWcw+a1mPF3cdWtbWwe2rh2789gp+vJNp3wk8W6rliTIWMrxxVF6Cd5CdrP+y7jIo4'"</definedName>
    <definedName name="_AMO_SingleValue_37461558_TaskState" hidden="1">"'Partitions:11'"</definedName>
    <definedName name="_AMO_SingleValue_37461558_TaskState.0" hidden="1">"'SASUNICODE7V1bb9pIFD7PK+1/QFmpD1U3JITctL2IQJpUpYQFkmqfECVki5ZLCqZttNr/vt+c8fgGNrYxtoNGCLBnzpzLzOczZy62X9M7+kljGlGBvtOAZjSnIU1pQm9ojw5pnw7wX0DOhPpIv0fuhP7m3AUZ9EC/0xmO39Fb+pV+odfUoR54/IMyExyNUVLQtkE9xqcHCU/IE1RfIHUA2j1LtqAsQ+YRy1WyBb+xyaWC7z5d0hV+laQ5j'"</definedName>
    <definedName name="_AMO_SingleValue_37461558_TaskState.1" hidden="1">"'mvMqQ8eQ/Ad0CuUu/PYcwy6Q/A8sLgLqio0G8GSBWiFrhP8Cstm4D5iiibOha5D8P+I3CdInkLugLkKaceogwHqog/Nv9A5fstUgqxznO1ZNXPH1g8ty6vgMuKjPuRJLb21ZuDMwFkXltf4uGfymQdwdnPps23f2CZZn8LeBueJ8z7O53ymJMxR0jD1E+02YbpiSHkzlPuRiqQWS/rOchZIS0OmYaWLNjP4KF25Ey6dhsxHvia+p4gdt8TD'"</definedName>
    <definedName name="_AMO_SingleValue_37461558_TaskState.10" hidden="1">"'U36+UN8VaSpsfOLYugDtJD9Z/2HfYrWPMyeqDXKO7joknyI3N2tPvTcg+tuy9lFDIxqZI3z57i+vv49nkTeSia+zl9OyxqUVcaRf+xQtfm/pfw=='"</definedName>
    <definedName name="_AMO_SingleValue_37461558_TaskState.2" hidden="1">"'DGSWMpB5lIHMcgYyjzOQeZKBzNMMZJ5lIPM8E59wkJJU0Sv36SvSRMSTlpf/ipILcBFS783oaNtSvyG+EN+0rVVys6nrJ+R1zd8sZW/L+mKoiFNRNzlue+SY2YBm0aJTVdoZlXo5ypj/E9LcfOz0Pc6RVu7zxz1u8I4a7JGBpPaOAgSNwSWErmN8BW2RXnJU3+O6LqDUkHWZWGOFAiiK9IJ+w9ioRn+YRxUcrYr+Xq2klFJkhBpNhjeqfUP'"</definedName>
    <definedName name="_AMO_SingleValue_37461558_TaskState.3" hidden="1">"'/Uh05Fxj31HH2AtfMAjQGl7KP/wvUxImTaPos+9+XK+kK+Mj2Cq+xP6cCt53XG4bnXAhhy/nOWHK2M5ac7owlJztjyfHOWFLeGUuOdsaS0s5YcrgzljxfO5yznc/BCnfM7o2ZL3A25dl5Z8SsqBpsxYDj3b41L/wBtBUzahfz6mq8ICTJqFKONGfWnKm//AbPjvvJr3DqCHQiipybGtQ5Rh7weMU+lmOYKddPePk3OFajjzrLMGLr4q+Bku'"</definedName>
    <definedName name="_AMO_SingleValue_37461558_TaskState.4" hidden="1">"'6UNg8cLTkp3fpUkVenW4xnGiFt9ufVQt7njbk0UTdXwOGmfK6BrBo+l6EtK0ao0WKoto+HUxsFTXx7kD4wRz9GiggN0iIdbL5HC7bg+zobY0H4tvB80sNBsL+8Rul7pKmx/zW+PU6ZBfqHZNpfSa3gfGbN9aSLgAau3iTaX3i5Bn4rOcRAsC9QrdDhHriXci+1SnpaLX/Drb9py1/Bg1TAqUZdWHGDbwU2Py8M2LWfZKzSZjq5PyKK3LB1F'"</definedName>
    <definedName name="_AMO_SingleValue_37461558_TaskState.5" hidden="1">"'2aGVlG3OC/qHgNVyjmLq9KWV95F6h1av8WajtlyFYMKmoMVXKLvgQhTwrsTInj/w4g5qXn1B2teWJwJG967UuLO/K9bSc9ei8Oc6FHKiR5HOdGjnBM9jnOix0lO9DjNiR5nOdHjPCd6qB0B29akGKkX81sHdvfiQ+5t45d/WorLb6Hln4g0ZK/8aM0ULffa7lVbm7ZDYdZf931mXIItdcqprF29VXUQR1JQvOK1POk15z4+F0htmJRVfLqx'"</definedName>
    <definedName name="_AMO_SingleValue_37461558_TaskState.6" hidden="1">"'rOiu0Txotd+LlHiIakLqJcpoTGlMbQdThxpVGlWJo6qkUaVRlTiqjjSqNKoSR1VZo0qjKnFUHWtUaVQljqoTjSqNqsRRdapRpVGVOKrONKo0qhJH1blGlUbVFmZBDzSuNK5W4mod5fpVRHvtMty+nqq5w7PNOud3b8+qp2JksSLt91SQLHQRyPiRmfQWLT+TJZsWWXUnvd4j4LyrYHVfY1/7m/Y3VRpxnc19ayW5HieerHXeL5t+J54t3bX'"</definedName>
    <definedName name="_AMO_SingleValue_37461558_TaskState.7" hidden="1">"'6++1cveLzBVK8u0mUHnUa8L1EIwcXZU8LvzP8i6traF49dskCayTLFlz3Pkk/5UxxX0teLW9o3S7rNvIE7QWok9097byHas62SB8Tbe/0Lc4eWMcx8xO7bu89PB9I7gpPb+/0MrWNB5smHia3HUNLXyYiLXHP1aX2atqrZezVvPGP9m/av8X3b+LumgtYdImjD/jWtY/TPi5zH7dqtKv9nPZzSfi5Bt87r32c9nF58XFyZlH7N+3fNvFv17'"</definedName>
    <definedName name="_AMO_SingleValue_37461558_TaskState.8" hidden="1">"'Dtlp9gLu6dbmsPpz1c5h7OO0Me3sf5P2djAF2nJJ6qIefSZS3bd7f7+408Xd3pr7ipJ0Nc0F+Ut7W1dNe0nsMaSrRxubNtw/h09WaLNurso8uPh/Pfyz45vi8O0n2d94zmNYMk5WXVvOjw8f7lquxVDaSNme4+1BXrfBKHqMm9QH5N1r+/5E+20wZdc3dK0eWLw1mpSnQsLxKtLuxyTmzbqe0APnZMUPDwKbD2A+5FHwJ7pnCS3nOPaCBty'"</definedName>
    <definedName name="_AMO_SingleValue_37461558_TaskState.9" hidden="1">"'npHkVBcUzd2j7/sQcPW4g2Jt9rUXPGDk5u75JSp98yY4gvwoWz4DE4teCU7T139zpwx0memDtJX+sdqti8tQc+yo/wdKJafiTMza7qxAf970/YOaB9Nm2UNPfJvk6+PuTkCkaMf/7hLvAvoycGjxm8pcsab9qjG2/LuVvBL3xYqxLMiw2LC75mSXoTUcS2IVqlRhet+GSmSokXqPVAL9la2tm4t5h5EhcGL+0pb1drC8kcL5f4tEvyUJdHC'"</definedName>
    <definedName name="_AMO_SingleValue_390982613_TaskState" hidden="1">"'Partitions:13'"</definedName>
    <definedName name="_AMO_SingleValue_390982613_TaskState.0" hidden="1">"'SASUNICODE7V3pb+I4FPfnlfZ/QF1pPoxmS+9Dc4nSazQt7UKno/2EKKUzaLmGQGer1f7v+/NznMOJQxJCAqwVAYnz/C4/P7/nOOYd+8j+Zn3WYyX2zDpszCzWZUM2YO/ZBttmm2wLvyXcGbA2yh9xd8C+0d0pm7An9js7wvlH9oH9yn5h79gdawHHX6gzwFkfNTlsA9B9HC1QeME9DvUAqh3Abji0OeQeaO4SXUmb4+vbWCr4bLIzdoFvS'"</definedName>
    <definedName name="_AMO_SingleValue_390982613_TaskState.1" hidden="1">"'cnC+SlhagNHF3g77A3q3Svy7ANuGzi3HOwcqgrOepBkCljO6wDfXLIxsPcI4hbXnNcu8H/G3RdQHoJuh7ByavvQQQe6aIPzB3aM7z22A1rHuNpwNHNP0ncdyavA0qOzNugJLlWtTXA1wVUTkp/SecvGY0Vg9mNpk2w/SCahTy5vje7x6zauLbqSFCzUnNj88XYbEFw5Jr0x6v3MhVKdKD0TnSnK8qA5ccp5m03oLF+6A6qdB80R9YnnHG3H'"</definedName>
    <definedName name="_AMO_SingleValue_390982613_TaskState.10" hidden="1">"'6utVadSZoKxPcI8aeP0uRdzSNiLx3RL/7YC/XYyNNu2Ve+U5ePL7x6aTl/NsdxH4xT7TWWBWLcz9z5cmHRP6np+ObAUXa1YY+Z7M/pmC7Gioes9SI0ntWE+7HLtXur5TRgXJ+q5bz++JZWkjAo8b45cUPCXiXnjjp8hIMx6lc/LHE5QNie/ZFKbk/6+cHCVsT3lV59E6dCP9YOQUV9s31MtPfXmDF5u/pvAJG3Yu8YD+IWX9Ckx1RCPuPTn'"</definedName>
    <definedName name="_AMO_SingleValue_390982613_TaskState.11" hidden="1">"'qe+/0UT62eRAxkj5Hc2OoA0/de9wN7oE3tlujlhL3oy3zHeBGtqxCMyP6vqV+YtlzfGJ+UZ9nueO71G5DyS9dT6K2uF/7cdrEOw6IvHZKvbQW0BLn79muU6HPCEc2rclL73DwPUxHHl2r3CVpxbg4Z7WexMBrCVuI1vqi+hofReL2NN0/AKgtdQVPxO39lFXIqoMtJiDqTP6f9ZTGBJdbPxeW0rJJemFYO3CZR47XSKfzOvWcIe3R2GbeaF'"</definedName>
    <definedName name="_AMO_SingleValue_390982613_TaskState.12" hidden="1">"'b2uWvWIlkebHyujcf5H+5NXHk9hZvZWlRT7M9r2XqT/7GZ/P++N6GhHpP/aCj+vVwdZ9NJpGaE6XlWMQU53gnJx3XtU3bwfWD/AQ=='"</definedName>
    <definedName name="_AMO_SingleValue_390982613_TaskState.2" hidden="1">"'T3G7AJo7BdDcLYDmXgE09wugeVAAzcMCaB4VQPO4EJ+wlRNVPiq32XeU8YgnLy//HTWnwMKpPtrR0fxUy7GiDwl9S2P4iOKnCeKdZJGKrO2NUFSMJ7gaUtTpxXKCO3Uq7wDjkGA5Pl7ria77TvmGJ+Ic0+gvY8A6vsf4LVGM9kKYJYxfK+ekWWtGXRdK1alOKp3UNziX+rvCr4UrVY/fKaa5onbqEF1XUm99K7IFvZB+CheoMQRuLhOXxyI'"</definedName>
    <definedName name="_AMO_SingleValue_390982613_TaskState.3" hidden="1">"'q/M6TRk49rpp9bimYJqHaLifgP6jbMN0lsy5pOTf4fiTYCrV5h3qayGtW0apELnWNMr+8bvkG3REeY5MOfz6mZmNuxiWg1eyKw0yoBu/3fXw4bJm9pmypRd6yhFpd4mXg5GAlQJTZK/Ybcs5T9tY+q+AsLKp+EwopqIjIPxkNNVt4z/6BJVWg3zP8vgfkD5QPQf2t7/zfSE68PjcZP8Fx7XUoXAmHaK/4HOsxlajt1FEmPuZSDFmO10aSo7'"</definedName>
    <definedName name="_AMO_SingleValue_390982613_TaskState.4" hidden="1">"'WR5HBtJDlYG0n210aSvbWRZHdtJNlZG0m210aS1ZXDO4u8ClL4o+p4GcKQZv4ffTnX6uQB4TJJqGvKfjohEeo6SlsjO+xQxtJ2nph8AmzFzjafiVMxe8J5EXmBP3tdPa3U6GmWTisVKu0BzqIMWujFO9fgnot5piH1O31On3yGIz4veg6ynA+p4t4V+4L+UYspsx5XHfe+zo3lFrq5gH+bF88l7P0Ux1lsyfKboYm2U9cKbvFp0RyN8FmTH'"</definedName>
    <definedName name="_AMO_SingleValue_390982613_TaskState.5" hidden="1">"'C00iot8bPMcLVjHmHo3ty3wMTM+nsXZgTv3dkG1poAN177wB3Je2a0XnMuS6wAasPXPNLcl5rXEfPiAZBwqM6kqzw2CEnOAfn50fHhr+MePVzRb/9aZHb13Zpz43FiXRqISzQl9I7ig7oM6SjcKXoIax+Sdo7rEdcvGv44jv5RZzPb9X6SVs66qvLO81OroIb7flrqo4HrsPL3L13PXMOrO8reznpdExyw1fFeWwKMnG9ll29xRntbKOeYM'"</definedName>
    <definedName name="_AMO_SingleValue_390982613_TaskState.6" hidden="1">"'o56XPdyQTcw7jl+gl1WA6ZQ1IcUNPhXIvFo24Go/y8xDP4JH042ruzjPxCW0fIad7Lm5rOUdp2RZcN1bjyKLCs45p32SXOa5HGYrBEvyFYhxaqjrEKNXH/YIk1zJ8OQ8PeRXXIZzX0na9RWz1rEVz8X2kvCxsyR87C4JH3tLwsf+kvBxsCR8HC4JH0dLwsfxkvAh1+MtmpNyolFMt9rOP4p3abRNX/8lEJd/AZd/INIQo/KIydno4KjtXyf'"</definedName>
    <definedName name="_AMO_SingleValue_390982613_TaskState.7" hidden="1">"'nwt55Zjb0q3Q2NfOn0ZJ66fC1T9FrfKQO0lCKildUybNemdTGcYLSmg1ZxdFMJUVzBudR6ytVS0lnUbegeoY6xqaMTS3GpraNVRmrytyqdoxVGavK3Kp2jVUZq8rcqvaMVRmrytyq9o1VGavK3KoOjFUZq8rcqg6NVRmrytyqjoxVGavK3KqOjVUZq1rALOiWsStjV6F2NQty9lNE99llvHU9VXu9doN4Xt61PWF7UhXxRFq3J1cRvHDL+F'"</definedName>
    <definedName name="_AMO_SingleValue_390982613_TaskState.8" hidden="1">"'kY9ToL7ohWzBqBsN1zirGNsB11zGoF79tK4aOe64XmHfmqrEc6s7RayW7sS0drlh8uZgRMJ0tzJv+6NbS6d3JcPq5Yh96c7HmwBNf/98gL+2uWiCNRt+R7V1d4TG+Jvy+pXN6w2bsoiZ1++H5S2a7j9r4xmn79/hdcyf2sOD6+/vdRwanbjWlxq7iD0MH3j8opbXLR0bzwZTzm4+9ynhmvZrxawV5NjcSMfzP+Lb1/4+/5nECiM5x9wufK+'"</definedName>
    <definedName name="_AMO_SingleValue_390982613_TaskState.9" hidden="1">"'Djj4wr3cWF5t/Fzxs9l4edqtCeH8XHGxy2LjxNznMa/Gf82z1OnKnpglV0y/hb3hYnijIeb28OpWPQ7hnRQf8j4/iBifltI7r77ru/Lq9vj7tDXbuDJGkzsm9AwPc70uMJjCvWZVPyoYt17d/5P2+WuMCfsT7Zsz9XzfZ69Ck8tk82Eeds2jk9X95JzrT6e/w765PS+OIr3Wd4zmdfUU0rmha6Z+C+9rmeHnXNP/rAaO7CVE+pxOXxc2TMG'"</definedName>
    <definedName name="_AMO_SingleValue_398675413_TaskState" hidden="1">"'Partitions:13'"</definedName>
    <definedName name="_AMO_SingleValue_398675413_TaskState.0" hidden="1">"'SASUNICODE7V1Zb9s4EJ7nBfY/GFmgD0U3zn2gFxznKpo4WTtNsU+G6zhtsL5qOekGi/3v+3EoWhJ1y7JkdwnBto7hXBwOZ0iKfkPv6W8aUJ8q9EQ9mpBFDzSiIb2lNdqkddrAbwVPhtTF/Ts8HdJXfvpIU7qn3+kA5+/pHf1Kv9AbuqEOcPyFMkOcDVBSwLYAPcDRAYVnPBNQX0C1B9i1GW0BuQOa20xX0Rb4BjaWGj7rdEJn+FaULJwfM'"</definedName>
    <definedName name="_AMO_SingleValue_398675413_TaskState.1" hidden="1">"'6YucDwAb49eodytJs8u4DaBc2OGXUDVwVkfkjwCVvA6xLeQbALsfYa4xrXg9QH4P+LpMyiPQLfHWAW1XeigB110wfkXOsT3Dm2B1iGu1maauWXpH2aS14Glz2dd0JNc6lqb4mqKqzYkP+bzjo3HisDsxdJl2b6zTFKfQt4GPxPXXVxbfKUoWCg5tfkT9TZkuGpCehOU+1EIpSZTemI6j7hXBM3p7L6osymfFUt3yKWLoDnmNvFUoO14KW6W'"</definedName>
    <definedName name="_AMO_SingleValue_398675413_TaskState.10" hidden="1">"'MNxdIs7de00Jf7EWie+arbDr0/hiPE3bXn9ZnYMnby/Xno2uiDGLReCXu4XngVn3E84/MbT5mPL3/HRULThY88Iodtb2jvfkRyOtrYVrrJq45Ti9lIq/0rUvp5y3z1N3WxF4nGyqouGpMPey37uP9CzJKJ1yzzfFvRHznYZCNUY3Tq7kjz2TavGKW9ixJ/NyY/OWlO1xzc7GvsA2lQyfgamJeM55puIm95MB7k9sHmSUGZ7lOlHoNvjcc5W'"</definedName>
    <definedName name="_AMO_SingleValue_398675413_TaskState.11" hidden="1">"'/BYR/J8GJrenGHPjvbNlvADu2ZZYaGvP3NbcDyx4tlSO14RmrEykpLbe0TN1pzXrNe2shSd24fbEcIXjkVtjwaUrw92SXqfFnjCOfWhV3b3CI3WDHLn3r3KWpyaQ442pPYRClpD1Ea31RbU548qQtLuy/FPSauoCnETZ/TDW2bH+NSYgmqX96fWSf73Dr5cLSajZtawyqCyH3eOZBsum9ya1nxDtedsmdG6h2d0kdlueLjc+x8yT/UruOK7'"</definedName>
    <definedName name="_AMO_SingleValue_398675413_TaskState.12" hidden="1">"'fHcMYJLC4pdzu2bN2pf6BL/2+469CQkFG2R/nfvnpfmk0iPb/OzrOOyc/xVkC0HVY/1Rm+d/Qf'"</definedName>
    <definedName name="_AMO_SingleValue_398675413_TaskState.2" hidden="1">"'QHOrBJrbJdDcKYHmbgk090qguV8CzYMSaB6W4hM2CqIqeuUufcM9EfEU5eW/oeQjsAiqd3Z0ND/VaqLoQ0Ffcx8+5vhpingnXaSiSrsjFB3jEa5GHHW6sRzhSZPv94BxxLACnyh1z9eD2f01V8Q54d5fxYBNfE/wW+EY7ZkxKxivVk5Zs1ZMWQdK12mYVGFSX+Fc6e8CvxaudD1+45jmguupx3QdSd3lrcgadEN6KZyhxAi4hUxCHoupiCf'"</definedName>
    <definedName name="_AMO_SingleValue_398675413_TaskState.3" hidden="1">"'3IXKG42rY55aGaRqo7WoK/v26DdJdOutSlnOF7zuGrXGd97ilybxmFa1K5lKXuOeV17m/xk+kx1jnw5uP6dmYk3FJaD27EjBTLiHa/QAfAVull5wtddhbVlDqgXkZznKwCiCq9IJ+Q855TK/tsxrOgqLqV4GQkoqM/NPR0LOFt/QPLKkG/Z7g9y0gv+P+CNRfe87/jeTE7XPT8ePv114GwlVwyPqqJMBzmAuWg1yw7OeCZS8XLLu5YNnJBc'"</definedName>
    <definedName name="_AMO_SingleValue_398675413_TaskState.4" hidden="1">"'t2Lli2csGymQuWbDjcIxNxGLxeMpnHH/FIzp2nD10dvx4sk4K65N6sF+BxfkZpG2wDPe6BurMRsA+ArdnRwxNzKqNhOaLY8UUjq6eVBo9Ohmmlxnf7gLM4IpJ6cceOzrnMG0Yc64THaOkj1uS8hHOQZ3xbx7ML+oT20UgocziuJp59nhvLNXRzhhhjXjznsPdjHCeJJSsu4o62U8cKrvHpcMwtfda0QAuN4qIY2zxFDTbRn93MbQsXPBOSF'"</definedName>
    <definedName name="_AMO_SingleValue_398675413_TaskState.5" hidden="1">"'M/i7MDJpc641CNgg7Uv/YEaJ3DK+XMTNa/Tgq1/5FxF5ilyfGPIMo60zFjnucVQMqfz8hPGh7uEt/94waMvr2fZ7u0sgxC5zgP3RBWO8b8ynF/3fh1l6wXPQU1gcucc57ju2Ph/xp5fySyzt/+LtCqL1uWN81Kro4fkflvpoobryWw0tljP3UCvG+dv48a/omOWBr5rS+DR0/Xsqm5ueKykU3DMGUS9KHu4YpuYtx8/QyurAdMxtSHFFT41'"</definedName>
    <definedName name="_AMO_SingleValue_398675413_TaskState.6" hidden="1">"'yLxaNuBoP8/MI7wHj6abVHdJ5jgUtJqTSDcPokq5+yl1z7+Ooc+RRQ3ngtMBS67yXAGzEYAl/YqSJCX0dSXRq0n6jEnNTN3PRoPFlZDh1HMn63xZ3LqE8rnYXBI+tpaEj+0l4WNnSfjYXRI+9paEj/0l4eNgSfg4XBI+1PqKRXNSTdWLha2e8PbiD9zbZi//7IvLP4HLPxBpyF55TGo02t9re9c9OLA3rpGN8FnX9ZDx02hJ3XRqsXO2Sgd'"</definedName>
    <definedName name="_AMO_SingleValue_398675413_TaskState.7" hidden="1">"'ZKEXFK7rkec80d3Ec4W7DhqzjaGeSoh3DedR6Gd1SslnUNaieoIyxKWNTi7GpTWNVxqpyt6otY1XGqnK3qm1jVcaqcreqHWNVxqpyt6pdY1XGqnK3qj1jVcaqcreqfWNVxqpyt6oDY1XGqnK3qkNjVcaqFjAKumHsythVoF3FQcbPIjpzl8nW9dTt9dot5nl51/YE7TFSxox02B4rZfAiLONHadSb5N/hppw1AkG7IZRjG0E7JJjVCu63lY'"</definedName>
    <definedName name="_AMO_SingleValue_398675413_TaskState.8" hidden="1">"'J7PccLzdvz1anPOrNCtZJf35eNVpwfLqcHzCZLO5b/sDW0Ye/kOHxcUI/fnOy7sPjX//fZC3tLVpgjWbbieV9eekz3HW9b0rm8ovhdMeTODWJ/kHzXcbvfGM2+fv8TrtT+JAKfWP97p+EM211jcau4/dD+94+qGW1y0dG89GUi5hPvcp4Yr2a8WsleTY/EjH8z/i27fxPv+RxBohOcfcDnwvg44+NK93FBebfxc8bP5eHnGrwnh/Fxxscti'"</definedName>
    <definedName name="_AMO_SingleValue_398675413_TaskState.9" hidden="1">"'4+TY5zGvxn/Ns+sUx0tsE7nJN7iPjNRnPFwc3s4HUv4jiE9lB+R2B9Ejm9LyZ1338Pb8uq2uBu0tSt4shbJfRNapsWZFld6TKHPSSWPKn721l38bLvaFeaI/qRlm1cvdj57FWYt042Eues2iU/X95JzrD6Z//b75Oy+OIr3OO+ZzmuGU0rnhS5J/jfSg2uHnVNX/rAaO7BVU+pxFXyc+P0R2SMU5feS9knp5NN92qpKWdUkCq79OscOU9wb'"</definedName>
    <definedName name="_AMO_SingleValue_416626384_TaskState" hidden="1">"'Partitions:11'"</definedName>
    <definedName name="_AMO_SingleValue_416626384_TaskState.0" hidden="1">"'SASUNICODE7V1bb9pIFD7PK+1/QFlpH6puSMhd24sIpElVSligqfYJUUK2aLmkYNqNVvvf95szHt+wjW2M7aARAuzxmXOZ+ebMmYvtV/SW/qEJjalE32lIc1rQiGY0pde0R4e0Twf4L+HKlAZIv8fVKf3FV5dk0AP9Ruc4fktv6Gf6iV5Rl/rg8TfyTHE0QU5B2wH1BJ8+JDzhmqD6AqlD0O5ZsgXlMWQesVwlW/CbmFyq+O7TFV3jV0la4'"</definedName>
    <definedName name="_AMO_SingleValue_416626384_TaskState.1" hidden="1">"'LjOnAbgMQLfIb1EvjuPPSegOwTPA4u7oKpBszEsWYJW6DrFr7BsDu5jpmjhXOg6Av8PuPoEyTPIHTJXIe0EZTBEWQyg+Re6wO8xVSDrAmd7VsncsfUjy/IauIz5aAB5UktvqRk4M3DWg+V1Pu6bfBYhnN1cBmzbN7ZJlqewt8nXxPkA5ws+UxIWyGmY+ol6mzJdOaK8OfL9yERSmyV9ZzlLpGUh07DSRZ0ZfJSt3CnnzkLmI7eJ7xlixy3x'"</definedName>
    <definedName name="_AMO_SingleValue_416626384_TaskState.10" hidden="1">"'gVuyx7K1dWux8KAqGmbc7c2vvoXtjxbWg+sk/Dlroo5n/ISxgSveVOj4yBF2CdpJfrIGor7Hbh9nTmQb5BzjdUk+R3Jhlp96c0j89+Xto4TGNDZn1uTb/7xeP5lF3ngmuc5eTqsaV3yiyaD6KVv83tD/'"</definedName>
    <definedName name="_AMO_SingleValue_416626384_TaskState.2" hidden="1">"'MAeZlRxkHuUg8zgHmSc5yDzNQeZZDjLPc5B5kYtPOMhIquiVB/QVaSLiycrLf0XOJbgIqfdmdLRtqd8QX4hv1tYqufmU9ROu9czfPGVvy/pypIhTUbc4bnvkmNmAZvGiU5XbGZV6OcqY/yPS3Hzs9D2+Iq3c54973OAdNdgjA0ntHQUIGoNzCF0n+AraMr3gqL7PZV1CrhHrMrXGCiVQlOlX+gVjozr9bh5VceQX/b30pZRSZIQaT4Y3qn1'"</definedName>
    <definedName name="_AMO_SingleValue_416626384_TaskState.3" hidden="1">"'N/1IDVy4x7mng7Fe0mSVoDM5lH/8XqokTJ/H0WfW/L3zpSvjI+oqucTCnEted1xtG51yKYMvFzlhyvjOWnO2MJac7Y8nJzlhyvDOWHO2MJZWdseRwZyx5vnY4ZzufgxXumN0bM1/ibMaz886IWVE12Yohx7sDa174PWirZtQu5tXVeEFIklGlHGnOrTnTYPlNnh0Pkl/l1DHoRBS5MDVocIw85PGKfSzHMDMun+jyb3GsRh8NlmEk1iVYAy'"</definedName>
    <definedName name="_AMO_SingleValue_416626384_TaskState.4" hidden="1">"'XdKW0ROlpyUrr1qeFagz5hPNOMaHMwrzaufd6YSwtlcw0cbsrnBsiq43MV2bJyjBItR6r7ZDi1UdDCtw/pQ3P0Y2SI0DAtssHmO9RgG76vuzEWhG+Lzic7HIT7yxvkvkeaGvvf4NvnlHmof0in/pXUKs7n1lxPtghoovWmUf/CyzXxWy0gBsJ9gaqFLvfA/Yx7KT/pWdX8Ldf+pjV/DQ9SBac69WDFLb5V2Py8MGCXfpqxSofp5P6IOHKjl'"</definedName>
    <definedName name="_AMO_SingleValue_416626384_TaskState.5" hidden="1">"'l2UGVpF3eZrcfcYqFzOWVyVtrryLlLvUPtt1nTClqsYVNAc+HCJvwciSg7vTojw/Q9j5qTm1R+seWFxJmx450pJOvO/biU9fy0OC6JHpSB6HBVEj+OC6HFSED1OC6LHWUH0OC+IHhcF0UPtCNi2JuVYvVjQOrC7Fx9xb5s8/9NKXP4JWv6BSEP2yo/WTNFqr+1etbVpuxRl/XU/YMYl3FKnnOra1VtVBkkkhcUrXsvTXnMe4HOJ1KZJWcOn'"</definedName>
    <definedName name="_AMO_SingleValue_416626384_TaskState.6" hidden="1">"'l8iK3hrNw1b7vUhJhqgWpF4hj8aUxtR2MHWoUaVRlTqqKhpVGlWpo+pIo0qjKnVUHWtUaVSljqoTjSqNqtRRdapRpVGVOqrONKo0qlJH1blGlUZV6qi60KjSqNrCLOiBxpXGlS+u1lGuX0W01y6j7eupmTs8O6xzcff2+D0VI48V6aCnguShi0DGj9ykt2n1mSz57BHwu6s6H2z43dOvdys472/w7/VsL7Rpz1ejMZfZIrBU0uv7ksla54f'"</definedName>
    <definedName name="_AMO_SingleValue_416626384_TaskState.7" hidden="1">"'z6QGT2dJbq3/QHtprPl8ixbuvRenRoCHf1TR2cFH2tPE7x79oXSOz9dg5S6yRzFty3YUlPaYzxd2WvFre0rr93h1cE7SXoE53H7fzbq4F2yJ9TLxd3J9w9sA6Tpif2P977+H5QHJ/ena7uFepbTzYNMkwue1oXvoyEfOJu7+utFfTXi1nr+aNxLR/0/4tuX8T9/lcwqIrHL3Ht6F9nPZxufs4v3G39nPaz6Xh55p8F7/2cdrHFcXHyTlO7d'"</definedName>
    <definedName name="_AMO_SingleValue_416626384_TaskState.8" hidden="1">"'+0f9tk1amGFlijGxJ3cV/rKE57uI09nJdL8FM4hsg/I/HMDTm/LS23730PbsvPt8V10dZu4ck6JJ+b0NEtTre43GMK75pU9Khi11t39qvt6qkwl/QnFW1dPdv17OewahlvJsxZt1F8unqrTQdl9sHlx6P571WfnNwXh+m+znvG85phkoqyY6bs8PHB+WrsVQ2kTZjuPlKLdT6FR5TkXii/Fus/WPEn26mDnrkzrezyxdGsVDm6lheJVxZ2P'"</definedName>
    <definedName name="_AMO_SingleValue_416626384_TaskState.9" hidden="1">"'ie27dROCB87Jih5+JRY+yH3og+hPVM0Se+4RzSQNmO940gorykbu8df9aBRS/GWxBut6q74wcnNnXPG1HtmTPEF+FA2fAanNrySfU21fueVCdLnpg7SVwbHarYvrUDPM5zZHO5As/pErLlZ1s2NJNyb9ndB/WjaLUvpkX9b3EYW5rhfzjkEx17iXWBPDh51fkuZM+a05xK8te+uiaD0bSFDPCs2Ki6CninrRUkD7UHUS52qXPqraJEUbVLv'"</definedName>
    <definedName name="_AMO_SingleValue_472893794_TaskState" hidden="1">"'Partitions:13'"</definedName>
    <definedName name="_AMO_SingleValue_472893794_TaskState.0" hidden="1">"'SASUNICODE7V1Zb9s4EJ7nBfY/GFmgD0U3zn2gFxznKpo4WTtNsU+G6zhtsL5qOekGi/3v+3EoWhJ1y7JkdwnBto7hXBwOZ0iKfkPv6W8aUJ8q9EQ9mpBFDzSiIb2lNdqkddrAbwVPhtTF/Ts8HdJXfvpIU7qn3+kA5+/pHf1Kv9AbuqEOcPyFMkOcDVBSwLYAPcDRAYVnPBNQX0C1B9i1GW0BuQOa20xX0Rb4BjaWGj7rdEJn+FaULJwfM'"</definedName>
    <definedName name="_AMO_SingleValue_472893794_TaskState.1" hidden="1">"'6YucDwAb49eodytJs8u4DaBc2OGXUDVwVkfkjwCVvA6xLeQbALsfYa4xrXg9QH4P+LpMyiPQLfHWAW1XeigB110wfkXOsT3Dm2B1iGu1maauWXpH2aS14Glz2dd0JNc6lqb4mqKqzYkP+bzjo3HisDsxdJl2b6zTFKfQt4GPxPXXVxbfKUoWCg5tfkT9TZkuGpCehOU+1EIpSZTemI6j7hXBM3p7L6osymfFUt3yKWLoDnmNvFUoO14KW6W'"</definedName>
    <definedName name="_AMO_SingleValue_472893794_TaskState.10" hidden="1">"'MNxdIs7de00Jf7EWie+arbDr0/hiPE3bXn9ZnYMnby/Xno2uiDGLReCXu4XngVn3E84/MbT5mPL3/HRULThY88Iodtb2jvfkRyOtrYVrrJq45Ti9lIq/0rUvp5y3z1N3WxF4nGyqouGpMPey37uP9CzJKJ1yzzfFvRHznYZCNUY3Tq7kjz2TavGKW9ixJ/NyY/OWlO1xzc7GvsA2lQyfgamJeM55puIm95MB7k9sHmSUGZ7lOlHoNvjcd5W'"</definedName>
    <definedName name="_AMO_SingleValue_472893794_TaskState.11" hidden="1">"'/BYR/J8GJrenGHPjvbNlvADu2ZZYaGvP3NbcDyx4tlSO14RmrEykpLbe0TN1pzXrNe2shSd24fbEcIXjkVtjwaUrw92SXqfFnjCOfWhV3b3CI3WDHLn3r3KWpyaQ442pPYRClpD1Ea31RbU548qQtLuy/FPSauoCnETZ/TDW2bH+NSYgmqX96fWSf73Dr5cLSajZtawyqCyH3eOZBsum9ya1nxDtedsmdG6h2d0kdlueLjc+x8yT/UruOK7'"</definedName>
    <definedName name="_AMO_SingleValue_472893794_TaskState.12" hidden="1">"'fHcMYJLC4pdzu2bN2pf6BL/2+469CQkFG2R/nfvnpfmk0iPb/OzrOOyc/xVkC0HVY/1Rm+d/Qf'"</definedName>
    <definedName name="_AMO_SingleValue_472893794_TaskState.2" hidden="1">"'QHOrBJrbJdDcKYHmbgk090qguV8CzYMSaB6W4hM2CqIqeuUufcM9EfEU5eW/oeQjsAiqd3Z0ND/VaqLoQ0Ffcx8+5vhpingnXaSiSrsjFB3jEa5GHHW6sRzhSZPv94BxxLACnyh1z9eD2f01V8Q54d5fxYBNfE/wW+EY7ZkxKxivVk5Zs1ZMWQdK12mYVGFSX+Fc6e8CvxaudD1+45jmguupx3QdSd3lrcgadEN6KZyhxAi4hUxCHoupiCf'"</definedName>
    <definedName name="_AMO_SingleValue_472893794_TaskState.3" hidden="1">"'3IXKG42rY55aGaRqo7WoK/v26DdJdOutSlnOF7zuGrXGd97ilybxmFa1K5lKXuOeV17m/xk+kx1jnw5uP6dmYk3FJaD27EjBTLiHa/QAfAVull5wtddhbVlDqgXkZznKwCiCq9IJ+Q855TK/tsxrOgqLqV4GQkoqM/NPR0LOFt/QPLKkG/Z7g9y0gv+P+CNRfe87/jeTE7XPT8ePv114GwlVwyPqqJMBzmAuWg1yw7OeCZS8XLLu5YNnJBc'"</definedName>
    <definedName name="_AMO_SingleValue_472893794_TaskState.4" hidden="1">"'t2Lli2csGymQuWbDjcIxNxGLxeMpnHH/FIzp2nD10dvx4sk4K65N6sF+BxfkZpG2wDPe6BurMRsA+ArdnRwxNzKqNhOaLY8UUjq6eVBo9Ohmmlxnf7gLM4IpJ6cceOzrnMG0Yc64THaOkj1uS8hHOQZ3xbx7ML+oT20UgocziuJp59nhvLNXRzhhhjXjznsPdjHCeJJSsu4o62U8cKrvHpcMwtfda0QAuN4qIY2zxFDTbRn93MbQsXPBOSF'"</definedName>
    <definedName name="_AMO_SingleValue_472893794_TaskState.5" hidden="1">"'M/i7MDJpc641CNgg7Uv/YEaJ3DK+XMTNa/Tgq1/5FxF5ilyfGPIMo60zFjnucVQMqfz8hPGh7uEt/94waMvr2fZ7u0sgxC5zgP3RBWO8b8ynF/3fh1l6wXPQU1gcucc57ju2Ph/xp5fySyzt/+LtCqL1uWN81Kro4fkflvpoobryWw0tljP3UCvG+dv48a/omOWBr5rS+DR0/Xsqm5ueKykU3DMGUS9KHu4YpuYtx8/QyurAdMxtSHFFT41'"</definedName>
    <definedName name="_AMO_SingleValue_472893794_TaskState.6" hidden="1">"'yLxaNuBoP8/MI7wHj6abVHdJ5jgUtJqTSDcPokq5+yl1z7+Ooc+RRQ3ngtMBS67yXAGzEYAl/YqSJCX0dSXRq0n6jEnNTN3PRoPFlZDh1HMn63xZ3LqE8rnYXBI+tpaEj+0l4WNnSfjYXRI+9paEj/0l4eNgSfg4XBI+1PqKRXNSTdWLha2e8PbiD9zbZi//7IvLP4HLPxBpyF55TGo02t9re9c9OLA3rpGN8FnX9ZDx02hJ3XRqsXO2Sgd'"</definedName>
    <definedName name="_AMO_SingleValue_472893794_TaskState.7" hidden="1">"'ZKEXFK7rkec80d3Ec4W7DhqzjaGeSoh3DedR6Gd1SslnUNaieoIyxKWNTi7GpTWNVxqpyt6otY1XGqnK3qm1jVcaqcreqHWNVxqpyt6pdY1XGqnK3qj1jVcaqcreqfWNVxqpyt6oDY1XGqnK3qkNjVcaqFjAKumHsythVoF3FQcbPIjpzl8nW9dTt9dot5nl51/YE7TFSxox02B4rZfAiLONHadSb5N/hppw1AkG7IZRjG0E7JJjVCu63lY'"</definedName>
    <definedName name="_AMO_SingleValue_472893794_TaskState.8" hidden="1">"'J7PccLzdvz1anPOrNCtZJf35eNVpwfLqcHzCZLO5b/sDW0Ye/kOHxcUI/fnOy7sPjX//fZC3tLVpgjWbbieV9eekz3HW9b0rm8ovhdMeTODWJ/kHzXcbvfGM2+fv8TrtT+JAKfWP97p+EM211jcau4/dD+94+qGW1y0dG89GUi5hPvcp4Yr2a8WsleTY/EjH8z/i27fxPv+RxBohOcfcDnwvg44+NK93FBebfxc8bP5eHnGrwnh/Fxxscti'"</definedName>
    <definedName name="_AMO_SingleValue_472893794_TaskState.9" hidden="1">"'4+TY5zGvxn/Ns+sUx0tsE7nJN7iPjNRnPFwc3s4HUv4jiE9lB+R2B9Ejm9LyZ1338Pb8uq2uBu0tSt4shbJfRNapsWZFld6TKHPSSWPKn721l38bLvaFeaI/qRlm1cvdj57FWYt042Eues2iU/X95JzrD6Z//b75Oy+OIr3OO+ZzmuGU0rnhS5J/jfSg2uHnVNX/rAaO7BVU+pxFXyc+P0R2SMU5feS9knp5NN92qpKWdUkCq79OscOU9wb'"</definedName>
    <definedName name="_AMO_SingleValue_539372770_TaskState" hidden="1">"'Partitions:11'"</definedName>
    <definedName name="_AMO_SingleValue_539372770_TaskState.0" hidden="1">"'SASUNICODE7V1Zb+JIEK7nlfY/oKw0D6PZkJBbO4cI5BgNQ1ggGe0TYgjZQcuRAZOZaLX/fb+udvsCG9sY20EtBNjd1XV0f66uPmy/pQ/0k0Y0pAI9UZ+mNKMBTWhM72iH9mmX9vBfQM6Yeki/R+6Y/ubcORn0QL/TKY4/0Hv6lX6ht9SmLnj8gzJjHI1QUtC2QD3CpwsJz8gTVF8htQ/aHUu2oDyEzAOWq2QLfiOTSxnfXbqgK/wqSTMcV'"</definedName>
    <definedName name="_AMO_SingleValue_539372770_TaskState.1" hidden="1">"'5lTDzwG4NunNyh357HnCHT74LlncRdUFWg2hCVz0Apdx/gVlk3BfcgUDZwLXQfg/wm5z5A8gdw+cxXSjlAHfdRFD5p/pTP8HlIJss5wtmPVzB1bP7Asr4DLkI96kCe19NaagTMDZx1YXuXjrslnFsDZzaXHtn1nm2R9CnvrnCfOezif8ZmSMENJw9RPtNuY6Yoh5U1R7kcqkpos6YnlzJGWhkzDShdtZvBRunLHXDoNmY98TTyliB23xP0M'"</definedName>
    <definedName name="_AMO_SingleValue_539372770_TaskState.10" hidden="1">"'POGnDPVc8aZCx2eOsAvQTvKTLRD2XVa7OHMi2yDnGK9N8llyM7P+1NsDor8zaxc1NKShOc6XbwDzev14Fnnjmfg6ezktalxaEk36tU/R4vee/gc='"</definedName>
    <definedName name="_AMO_SingleValue_539372770_TaskState.2" hidden="1">"'ZJYykHmQgczDDGQeZSDzOAOZJxnIPM1A5lkmPmEvJamiV+7RN6SJiCctL/8NJefgIqTem9HRpqV+R3whvmlbq+RmU9fPyOuYv1nK3pT1xVARp6JucNz2yDGzAc2iRaeqtDMq9XKUMf9npLn52Ok7nCOt3OWPe9zgHTXYIwNJ7R0FCBqDSwhdR/gK2iK95qi+y3VdQKkB6zK2xgoFUBTpFf2GsVGV/jCPyjhaFv29WUoppcgINZoMb1T7jv6'"</definedName>
    <definedName name="_AMO_SingleValue_539372770_TaskState.3" hidden="1">"'lGnLOMe6p4ewVrpk5aAwuZR//F6iJEyfR9Fn0v6+X0hXwke0VXmN/TgVuO683DM+5EMKWs62x5HRrLDnZGkuOt8aSo62x5HBrLDnYGktKW2PJ/tZY8nLtcM52vgQr3DG7N2Y+x9mEZ+edEbOiqrMVfY53e9a88EfQls2oXcyrq/GCkCSjSjnSnFpzpv7y6zw77ie/zKlD0IkocmZqUOMYuc/jFftYjmEmXD/h5d/gWI0+aizDiK2LvwZKul'"</definedName>
    <definedName name="_AMO_SingleValue_539372770_TaskState.4" hidden="1">"'PaLHC05KR061NBXo1uMZ6ph7TZn1cTeV/W5tJA3VwBh+vyuQayqvhchLasGKFGi6HaPh5ObRQ08O1Cet8c/RgpIjRIi3SweYkWbML3tdfGgvBt4fmkh4Ngf3mN0vdIU2P/a3y7nDIN9A/JtL+SWsb51JrrSRcBdVy9SbS/8HJ1/JZziIFgX6Baoc09cDflXmqZ9LRa/oZbf92Wv4IHKYNTlTqw4gbfMmx+WRiwaz/JWKXFdHJ/RBS5Yesuz'"</definedName>
    <definedName name="_AMO_SingleValue_539372770_TaskState.5" hidden="1">"'Aytom5yXtQ9BqqUcxZXpS2uvIvUO7R+kzUdseUqBhU0e0u4RN8DEaaEdydE8P6HIXNS8+oP1rywOBM2XLpS4s78r1pJz16L/ZzoUcqJHgc50eMwJ3oc5USP45zocZITPU5zosdZTvRQOwI2rUkxUi/mtw7s7sUH3NvGL/+8EJffQss/EWnIXvnRmila7LXdq7Y2bZvCrL/u+sy4BFvqlFNeuXqr6iCOpKB4xWt50mvOPXzOkVo3KSv4dGJZ'"</definedName>
    <definedName name="_AMO_SingleValue_539372770_TaskState.6" hidden="1">"'0VmhedBqvxcp8RDVgNQLlNGY0pjaDKb2Nao0qhJHVUmjSqMqcVQdaFRpVCWOqkONKo2qxFF1pFGlUZU4qo41qjSqEkfViUaVRlXiqDrVqNKoShxVZxpVGlUbmAXd07jSuFqKq1WUq1cR7bXLcPt6KuYOzxbrnN+9PcueipHFirTfU0Gy0EUg40dm0pu0+EyWbFpk2Z30eo+A866C5X2Nfe2v299UaMh1NvOtleR6nHiyVnm/bPqdeLZ0Vur'"</definedName>
    <definedName name="_AMO_SingleValue_539372770_TaskState.7" hidden="1">"'vt3P1is/nSPHuJlF61KjP9xINHVyUPU38TvEvrq6BefXYJQuskSxbcN37JP2UM8V9LXm1vKFVu6xbyBO056BOdve08x6qGdsifUy0vdO3OHtgHUfMT+y6vffwfCC5Kzy9vdOL1DYebJp4mNx0DC19mYi0xD1XF9qraa+WsVfzxj/av2n/Ft+/ibtrzmHRBY4+4lvTPk77uMx93LLRrvZz2s8l4efqfO+89nHax+XFx8mZRe3ftH9bx79dw7'"</definedName>
    <definedName name="_AMO_SingleValue_539372770_TaskState.8" hidden="1">"'ZbfoK5uHe6pT2c9nCZezjvDHl4H+f/nI0+dJ2QeKqGnEuXtWzf3e7vN/J0dae/4qaeDHFOf1He1tbSXdN6CWso0cblzrYN49PVmy1aqLNPLj8ezn8v+uT4vjhI91XeM5rXDJKUl1XzosPH+5ersFc1kDZiuvtQV6zzSRyiJncC+TVY/96CP9lMG3TM3SlFly8OZ6Uq0ba8SLS6sMs5sW2ntgL42DFBwcOnwNr3uRd9COyZwkm65B7RQNqE9'"</definedName>
    <definedName name="_AMO_SingleValue_539372770_TaskState.9" hidden="1">"'Y4iobiibuwef9GDhq3FGxJvtam64gcnN3fJCVPvmDHFV+BD2fAFnJrwSnaeuvqdOSOkT00dpK/0j9VsX1qCngc4szncgWbxqThTs67ra0m4N+1vg/rRtFvW0iP/NvgamZmjEDkC8o+9xPuAnh08qvymImfMaY9svK3vbgm/9E0hQzwvMiwu/J4r6UVJDdeDaJcqlbn2F9EiKZqk3gU1Z49la+vWYuZBVTjMuK+3Ze0tbH+0sO7fJsHPWhJt'"</definedName>
    <definedName name="_AMO_SingleValue_572615156_TaskState" hidden="1">"'Partitions:11'"</definedName>
    <definedName name="_AMO_SingleValue_572615156_TaskState.0" hidden="1">"'SASUNICODE7V1bb+I4FD7PK+1/QKw0D6NZKL1XOxdR6GU0DGWBdrRPFaV0By2XLoTOVqv97/v5OM4NEpKQJimyEJDYx+difz4+tnN5T5/oHxrTiAr0RAOa0ZyGNKUJfaAiVahEO/gvIGdCfaTfI3dCf3Luggx6oF/pGMef6CP9TD/Re+pSDzz+QpkJjsYoKWg7oB7j04OEZ+QJqjtIHYC2aMkWlPuQucdylWzBb2xyqeJbojO6wK+SNMdxn'"</definedName>
    <definedName name="_AMO_SingleValue_572615156_TaskState.1" hidden="1">"'Tn1wWMIvgN6h3I3HnsOQFcBzx2Lu6CqQbMRLFmAVug6wa+wbAbuI6Zo4VzoOgT/L8h9huQp5A6Yq5B2gDoYoC760PyOTvC7T7uQdYKzolUzN2z90LK8Bi4jPupDntTSW2sGzgyc3cLyOh/3TD7zAM5uLn227W+2SdansLfJeeK8j/M5nykJc5Q0TP1Eu02YrhxS3gzlfqQiqc2SnljOAmlpyDSsdNFmBh+lK3fCpdOQ+ch94ilF7LglVjKQ'"</definedName>
    <definedName name="_AMO_SingleValue_572615156_TaskState.10" hidden="1">"'0WyQc0bXJfnkuLlZc+oNBdHfllRCDY1oZM7q5bufvD4+nkXe6CW+zl5Oyxrvrogd/dqnbPH7SP8D'"</definedName>
    <definedName name="_AMO_SingleValue_572615156_TaskState.2" hidden="1">"'uZuBzL0MZO5nIPMgA5mHGcg8ykDmcQYyTzLxCTspSRWjcp++I01EPGl5+e8ouQAXIfXejI42l1oOFX0o6haP4Y8cPxmId6JFKqq0M0LxcpTx31ekufnY6UXOkVaW+OOOIb0RpB0lSmpvRChoDC4hdB3jK2jL9JYjvB63cAGlhqzLxIobC6Ao0xv6BXFynX4zj6o4WhUJvFtJKaXIaCWaDG+E84H+pQZyThEDN3D2Br1iARqDS9nH/wVq4sR'"</definedName>
    <definedName name="_AMO_SingleValue_572615156_TaskState.3" hidden="1">"'JNH2W++LblXQFfGR7hdfYn1OB287bM8JzLoSw5WRrLDneGkuOtsaSw62x5GBrLNnfGkv2tsaS3a2xpLI1lrxeO5wrX6/BCnfM7o2ZT3E25ZVaZ8SsqJpsxYDj3b61RvgZtFUzahdrrGq+INdcRVQpZx0za/3MX36TV0r95Fc5dQQ6EUXOTQ0aHCMPeL5iH8s5zJTrJ7z8Kxyr2UeDZRixdfHXQEl3SpsHzpaclG59ashr0DXmM82QNvvzai'"</definedName>
    <definedName name="_AMO_SingleValue_572615156_TaskState.4" hidden="1">"'Pv28ZcWqibC+BwUz6XQFYdn7PQlpUj1Gg5VNvHw6mNgha+PUgfmLMfI0WEBmmRDjbP0YJt+L7uxlgQvi08n/RwEOwvL1H6Hmlq7n+Jb49TZoH+IZn2V1KrOJ9ZK0zpIqCJ3ptE+wsv18RvNYcYCPYFqhW6PAL3Uh6lVklPq+WvuPU3bfkLeJAqONXpFlZc4VuFza8LA3btJxmrdJhO7pVHkRu27sKs0CrqNudF3W9WpZyruCpteRdWpN6g9'"</definedName>
    <definedName name="_AMO_SingleValue_572615156_TaskState.5" hidden="1">"'dus6ZgtVzGooNlZwSX6fniYEt5d8eC98BFzUuvqD9a6sDgTNpy7UuKu9q/bVc1ei0pO9NjNiR57OdFjPyd6HOREj8Oc6HGUEz2Oc6LHSU70ULvDL61JOdIo5rf36x7Fhzzaxi//vBSXX0PL3xFpyFH50VopWh613bu2Nm2Xwuy/lnxWXIItdcqprt29VXUQR1JQvOK1POk95z4+p0htmpQ1fG5jWXG7RvOg3X4vUuIhqgWpZyijMaUx9TKY'"</definedName>
    <definedName name="_AMO_SingleValue_572615156_TaskState.6" hidden="1">"'qmhUaVQljqpdjSqNqsRRtadRpVGVOKr2Nao0qhJH1YFGlUZV4qg61KjSqEocVUcaVRpViaPqWKNKoypxVJ1oVGlUvcAq6I7GlcbVSlyto1y/i2jvXYa7rqdmXuHZYZ3ze23PqickZLEj7feEiCx0Ecj4kZn0Ni0/nyObFll1V7W+RsB5V8Hqscbu+5uONzUacZ3NfWsluREnnqx13i+bcSeeLbdr9fe7cvWCzxdI8V5NovRo0IDvJRo5uCh'"</definedName>
    <definedName name="_AMO_SingleValue_572615156_TaskState.7" hidden="1">"'72vid4V/0rqHZe+ySBdZIli247n2SfsqZ4u5LXi2vaN1V1h3kCdpTUCd79bTzHqo52yJ9TLRrp69x9sA6jpmfuOr23sPzgeRV4eldO71MbePBpomHyZeOoaUvE5GWuOfqTHs17dUy9mre+Ef7N+3f4vs3cXfNKSw6w9FnfBvax2kfl7mPWzXb1X5O+7kk/FyT753XPk77uLz4OLmyqP2b9m+b+LdL2HbNT7MW9053tIfTHi5zD+ddIQ/v4/'"</definedName>
    <definedName name="_AMO_SingleValue_572615156_TaskState.8" hidden="1">"'yfszGArlMST9WQa+mylu272/39Rp56d/o7burJEKf0B+Vtby3dPa3XsIcSbV7ubNswPl295aCDOvvi8uPh/PeyT47vi4N0X+c9o3nNIEl52TUvO3y8f7kae1UDaWOmuw/VY51P4hA1WQzk12L9+0v+5GXa4Na8OqXs8sXhrFQlupYXiVYXdjkntu3UTgAfOyYoePgUWPsBj6IPgSNTOEnnPCIaSJuy3lEklNfUjT3iL3vQsLV4ReINJ3VX/'"</definedName>
    <definedName name="_AMO_SingleValue_572615156_TaskState.9" hidden="1">"'ODk5i45ZeqiGVPcAR/Khm/g1IZXsvNU73fmjJE+M3WQvtI/VrN9acVR9ga5y8/DmZm13IzJ+960uQu6R9NWWTOP/NvifjE3Zx5y1uMfb4n3wTw7eNT5TTXOONOezXhb3F37fukvhQbxjMiwWPB7lqQXGQ30AdEidapyvS8jRFK0Sb0LaMFeytbWrcXcg6R1OHH3rlUtLax+tJDt3xrBT1YSrTvlZwr1XdGlwsVXjqcL0E7yk3Uf9i1GJZw5'"</definedName>
    <definedName name="_AMO_SingleValue_576762798_TaskState" hidden="1">"'Partitions:13'"</definedName>
    <definedName name="_AMO_SingleValue_576762798_TaskState.0" hidden="1">"'SASUNICODE7V1Zb9tGEJ7nAv0PggvkIUgt3wdyQZavILbsSo6DPgmKLCdGdUWUnRpF/3u/neWK5PKmKFJKF4Qocjk7187Ozh5cvqH39DcNqE8VeqIeTciiBxrRkN7SGm3SOm3gv4InQ+oi/Q5Ph/SVnz7SlO7pdzrA9Xt6R7/SL/SGbqgDHH8hzxBXA+QUsC1AD3B0QOEZzwTUF1DtAXZtRltA7oDmNtNVtAW+gY2lht86ndAZzoqShetjx'"</definedName>
    <definedName name="_AMO_SingleValue_576762798_TaskState.1" hidden="1">"'tQFjgfg7dEr5LvV5NkF3CZwbsywC6g6OOtDkkfACl6HOAvJJsDeZ4hr3AteH4D/I54+g/IIdHuMVVDbhQ560EUXnH+hQ5x3aAu0DnG3NtPMLUv/MJO8Dix9vuqCnuRS19oUd1PctSH5MV93bDxWBGYvli7L9p1lkvoU8jb4mbjv4t7iO0XBQs6pzZ8otyHDVRPSmyDfj0IoNZnSE9N5RFoRNKezdFFmU74qlu6QcxdBc8x14qlA2/FS3CyB'"</definedName>
    <definedName name="_AMO_SingleValue_576762798_TaskState.10" hidden="1">"'AcPdJeLcvdeU8Bdrkfiu2Qq7Po0vxtO07fWX1Tl48rZy7dnoihizWAR+uVt4Hph1P+F8iaHNx5TP89NRpeBgzQuj2FnbO96THw1d73lqJK0dh9OuJq6VTguoYrt0ddfJ521PVWorAo/TU6toeCrMvWxT7yO9VjJKp9yqTpE2Yr7TUKjG6Mbph/nj2qRavOLae+zp1bmxeXPKur5m9/S+wO6VDJ+BqYlY0XmmYjL3kwHSJzYPMoIN70E7Ee4'"</definedName>
    <definedName name="_AMO_SingleValue_576762798_TaskState.11" hidden="1">"'2+Nx25b8FhH+Xwomt6cYc+O9s2W8AO7Zllhoa8/ma64Flj8TKUeDw3rAThSktt7RRAMdT6CXvLYUkZeP283L04ZFrYcOnKcHfk52nxr8xjnxKVaTe4BA7zY5d+ta5S1OSSXHGlZ7CIHJJe4jW+qLqnGglkta4sO806CV1AU8jbP6YamzZ/hKTEE1SX5F9ZJ/vcOvlwtJKNm1tDCoLIfd45kGy6b3JtWfEu2l2yd3vUPXukjoszxcbn2PnSb'"</definedName>
    <definedName name="_AMO_SingleValue_576762798_TaskState.12" hidden="1">"'6Au447t8dwxiAszil3UrZs3amv26X/0u46NCRklPVRfjdYb0uzSaT33bPzrGPyc7wVEMmHlU91hu8d/Qc='"</definedName>
    <definedName name="_AMO_SingleValue_576762798_TaskState.2" hidden="1">"'5lYJNLdLoLlTAs3dEmjulUBzvwSaByXQPCzFJ2wURFW0yl36hjQR8RTl5b8h5yOwCKp3dnQ0P9VqouhDQV9zGz7m+GmKeCddpKJyuyMUHeMR7kYcdbqxHOFJk9N7wDhiWIFP5Lrn+8Esfc0VcU649VcxYBPnCf4rHKM9M2YF49XKKWvWisnrQOk6DZMqTOorXCv9XeDfwp2ux28c01xwOfWYriOpO78VWYJuSC+FM+QYAbeQSchjMRXx5D5'"</definedName>
    <definedName name="_AMO_SingleValue_576762798_TaskState.3" hidden="1">"'EznBcDfva0jBNA7VdTcG/X7dBuktnXcpyrnC+Y9gal3mPa5rs16yiVcm+1CXSvPI66Wv8RHqMdT68/TG9N+b0uCS03rsSMFPOIer9AD8BW6WX3FvqsLesINcD8zKc9cEqgKjSC/oNfc5jem1f1XAVFFW/CoSUVGTkn46G3lt4S//AkmrQ7wn+3wLyO9JHoP7ac/1vJCdun5uOH3+79jIQroJDllclAZ7DXLAc5IJlPxcse7lg2c0Fy04uWL'"</definedName>
    <definedName name="_AMO_SingleValue_576762798_TaskState.4" hidden="1">"'ZzwbKVC5bNXLBkw+EemYjD4PWSyTz+iEdy7jxt6Or49WCZFNQlt2a9AI/zM0rbYBvocQvUnY2AfQBszY4enphTGQ3LEcWOLxpZPa00eHQyTCs1Tu0DzuKISOrFHTs617LfMOJYJzxGSx+xJuclnIM849s6nl3QJ9SPRkKZw3E18ezz3FiuoZszxBjz4jmHvR/jOEksWXERd7SdOlZwjV+HY27ps6YFWmgUF8XY5ilKsIn27GZuW7jgmZCke'"</definedName>
    <definedName name="_AMO_SingleValue_576762798_TaskState.5" hidden="1">"'BZnB05f6oxzPQI2WPvSH6hxAiefv2+i5nVasPWP3FeR/RQ5vjFkGUdaz1jnucVQsk/n5SeMD3cOb/vxgkdfXs96u7ezHoTo6zxwS1ThGP8rw/l179dRtlbwHNQEJnef4xz3HRv/z9jyK5ll7+3/Iq3qRevyxnmp1dFDcr+tdFHD/WQ2Glus526g1Y3zt3HjX9ExSwPn2hJ49HQtuyqbGx4r6RQccwZRL8oertgm5m3Hz1DLasB0TG1IcYVf'"</definedName>
    <definedName name="_AMO_SingleValue_576762798_TaskState.6" hidden="1">"'DTKvlg042s+z5xHegkfTTaq7JHMcClrNSaSbB1G53O2USvOvY+hzZFHDteB0wJKrfq6A2QjAkn5FSZIc+rqS6NUkfcakZqbuZ6PB4k7IcOpJyTpfFrcuoXwuNpeEj60l4WN7SfjYWRI+dpeEj70l4WN/Sfg4WBI+DpeED7W+YtGcVFO1YmGrJ7yt+AO3ttnzP/vi8k/g8g9EGrJVHpMajfa32t51Dw7sjWtkI3zWdT1k/DRaUjedWuycrdJ'"</definedName>
    <definedName name="_AMO_SingleValue_576762798_TaskState.7" hidden="1">"'BFkpR8Youed4zzV0cR0ht2JB1HO1MUrRjOI9aL6NbSjaLugbVE+QxNmVsajE2tWmsylhV7la1ZazKWFXuVrVtrMpYVe5WtWOsylhV7la1a6zKWFXuVrVnrMpYVe5WtW+sylhV7lZ1YKzKWFXuVnVorMpY1QJGQTeMXRm7CrSrOMj4WURn7jLZup66vV67xTwv79qeoD1GypiRDttjpQxehGX8KI16k/w73JSzRiBoN4RybCNohwSzWsH9tl'"</definedName>
    <definedName name="_AMO_SingleValue_576762798_TaskState.8" hidden="1">"'Jwq+d4oXlbvjr1WWdWqFbya/uy0Yrzw+W0gNlkacfyH7aGNuydHIePC+rxm5N9Fxb/+v8+e2FvzgpzJPNWPO/LS4/pTvHWJZ3LK4rfFUPu3CD2B8l3Hbf7jdHs6/c/4U7tTyLwifW/dxrOsN01FreK2w/tf/+omtEmFx3NS18mYj7xLueJ8WrGq5Xs1fRIzPg349+y+zfxns8RJDrB1Qf8LoyPMz6udB8X1O82fs74uTz8XIP35DA+zvi4Z'"</definedName>
    <definedName name="_AMO_SingleValue_576762798_TaskState.9" hidden="1">"'fFxcozT+Dfj3+aZdaqjBtbpnMRb3GcmijMebm4Pp2MJ3zGkh/wjEvuDyPFtKbnz7nt4XV7dGneDunYFT9YiuW9Cy9Q4U+NKjyn0OankUcXPXruLn21Xu8Ic0Z+0bPPqxc5nr8KsZbqRMHfZJvHp+l5yjtUn899+n5zdF0fxHuc903nNcErpvNAlyW8jPbh22Dl19R9WYwe2ako9roKPE/8/IluEovxe0jYpnXy6T1tVKauaRMGlX+fYYYq0'"</definedName>
    <definedName name="_AMO_SingleValue_576788546_TaskState" hidden="1">"'Partitions:11'"</definedName>
    <definedName name="_AMO_SingleValue_576788546_TaskState.0" hidden="1">"'SASUNICODE7V1Zb+JIEK7nlfY/oKw0D6PZkJBbO4cI5BgNQ1ggGe0TYgjZQcuRAZOZaLX/fb+udvsCG9sY20EtBNjd1XV0f66uPmy/pQ/0k0Y0pAI9UZ+mNKMBTWhM72iH9mmX9vBfQM6Yeki/R+6Y/ubcORn0QL/TKY4/0Hv6lX6ht9SmLnj8gzJjHI1QUtC2QD3CpwsJz8gTVF8htQ/aHUu2oDyEzAOWq2QLfiOTSxnfXbqgK/wqSTMcV'"</definedName>
    <definedName name="_AMO_SingleValue_576788546_TaskState.1" hidden="1">"'5lTDzwG4NunNyh357HnCHT74LlncRdUFWg2hCVz0Apdx/gVlk3BfcgUDZwLXQfg/wm5z5A8gdw+cxXSjlAHfdRFD5p/pTP8HlIJss5wtmPVzB1bP7Asr4DLkI96kCe19NaagTMDZx1YXuXjrslnFsDZzaXHtn1nm2R9CnvrnCfOezif8ZmSMENJw9RPtNuY6Yoh5U1R7kcqkpos6YnlzJGWhkzDShdtZvBRunLHXDoNmY98TTyliB23xP0M'"</definedName>
    <definedName name="_AMO_SingleValue_576788546_TaskState.10" hidden="1">"'/HyhnivSVNj4zLF1AdpJfrL+w77FahdnTlQb5BzdtUk+RW5m1p56b0D0t2XtooaGNDRH+PLdX15/H88ibyQTX2cvp0WNS0viSL/2KVr83tP/'"</definedName>
    <definedName name="_AMO_SingleValue_576788546_TaskState.2" hidden="1">"'ZJYykHmQgczDDGQeZSDzOAOZJxnIPM1A5lkmPmEvJamiV+7RN6SJiCctL/8NJefgIqTem9HRpqV+R3whvmlbq+RmU9fPyOuYv1nK3pT1xVARp6JucNz2yDGzAc2iRaeqtDMq9XKUMf9npLn52Ok7nCOt3OWPe9zgHTXYIwNJ7R0FCBqDSwhdR/gK2iK95qi+y3VdQKkB6zK2xgoFUBTpFf2GsVGV/jCPyjhaFv29WUoppcgINZoMb1T7jv6'"</definedName>
    <definedName name="_AMO_SingleValue_576788546_TaskState.3" hidden="1">"'lGnLOMe6p4ewVrpk5aAwuZR//F6iJEyfR9Fn0v6+X0hXwke0VXmN/TgVuO683DM+5EMKWs62x5HRrLDnZGkuOt8aSo62x5HBrLDnYGktKW2PJ/tZY8nLtcM52vgQr3DG7N2Y+x9mEZ+edEbOiqrMVfY53e9a88EfQls2oXcyrq/GCkCSjSjnSnFpzpv7y6zw77ie/zKlD0IkocmZqUOMYuc/jFftYjmEmXD/h5d/gWI0+aizDiK2LvwZKul'"</definedName>
    <definedName name="_AMO_SingleValue_576788546_TaskState.4" hidden="1">"'PaLHC05KR061NBXo1uMZ6ph7TZn1cTeV/W5tJA3VwBh+vyuQayqvhchLasGKFGi6HaPh5ObRQ08O1Cet8c/RgpIjRIi3SweYkWbML3tdfGgvBt4fmkh4Ngf3mN0vdIU2P/a3y7nDIN9A/JtL+SWsb51JrrSRcBdVy9SbS/8HJ1/JZziIFgX6Baoc09cDflXmqZ9LRa/oZbf92Wv4IHKYNTlTqw4gbfMmx+WRiwaz/JWKXFdHJ/RBS5Yesuz'"</definedName>
    <definedName name="_AMO_SingleValue_576788546_TaskState.5" hidden="1">"'Aytom5yXtQ9BqqUcxZXpS2uvIvUO7R+kzUdseUqBhU0e0u4RN8DEaaEdydE8P6HIXNS8+oP1rywOBM2XLpS4s78r1pJz16L/ZzoUcqJHgc50eMwJ3oc5USP45zocZITPU5zosdZTvRQOwI2rUkxUi/mtw7s7sUH3NvGL/+8EJffQss/EWnIXvnRmila7LXdq7Y2bZvCrL/u+sy4BFvqlFNeuXqr6iCOpKB4xWt50mvOPXzOkVo3KSv4dGJZ'"</definedName>
    <definedName name="_AMO_SingleValue_576788546_TaskState.6" hidden="1">"'0VmhedBqvxcp8RDVgNQLlNGY0pjaDKb2Nao0qhJHVUmjSqMqcVQdaFRpVCWOqkONKo2qxFF1pFGlUZU4qo41qjSqEkfViUaVRlXiqDrVqNKoShxVZxpVGlUbmAXd07jSuFqKq1WUq1cR7bXLcPt6KuYOzxbrnN+9PcueipHFirTfU0Gy0EUg40dm0pu0+EyWbFpk2Z30eo+A866C5X2Nfe2v299UaMh1NvOtleR6nHiyVnm/bPqdeLZ0Vur'"</definedName>
    <definedName name="_AMO_SingleValue_576788546_TaskState.7" hidden="1">"'vt3P1is/nSPHuJlF61KjP9xINHVyUPU38TvEvrq6BefXYJQuskSxbcN37JP2UM8V9LXm1vKFVu6xbyBO056BOdve08x6qGdsifUy0vdO3OHtgHUfMT+y6vffwfCC5Kzy9vdOL1DYebJp4mNx0DC19mYi0xD1XF9qraa+WsVfzxj/av2n/Ft+/ibtrzmHRBY4+4lvTPk77uMx93LLRrvZz2s8l4efqfO+89nHax+XFx8mZRe3ftH9bx79dw7'"</definedName>
    <definedName name="_AMO_SingleValue_576788546_TaskState.8" hidden="1">"'ZbfoK5uHe6pT2c9nCZezjvDHl4H+f/nI0+dJ2QeKqGnEuXtWzf3e7vN/J0dae/4qaeDHFOf1He1tbSXdN6CWso0cblzrYN49PVmy1aqLNPLj8ezn8v+uT4vjhI91XeM5rXDJKUl1XzosPH+5ersFc1kDZiuvtQV6zzSRyiJncC+TVY/96CP9lMG3TM3SlFly8OZ6Uq0ba8SLS6sMs5sW2ntgL42DFBwcOnwNr3uRd9COyZwkm65B7RQNqE9'"</definedName>
    <definedName name="_AMO_SingleValue_576788546_TaskState.9" hidden="1">"'Y4iobiibuwef9GDhq3FGxJvtam64gcnN3fJCVPvmDHFV+BD2fAFnJrwSnaeuvqdOSOkT00dpK/0j9VsX1qCniVH+TtQLD4TZ2rWdH0N/vem7W3QPpo2yxp65N8GXx8zcwQiRz/+cZd4F9Czg0eV31LkjDftUY235d2t4Je+KVSIZ0WGxYTfMyW9CKnhWhCtUqUy1/0iUiRFk9R7oObsrWxt3VrMPIgKgxf3lbastYXljxbK/Vsk+ClLooUn'"</definedName>
    <definedName name="_AMO_SingleValue_587946619_TaskState" hidden="1">"'Partitions:13'"</definedName>
    <definedName name="_AMO_SingleValue_587946619_TaskState.0" hidden="1">"'SASUNICODE7V1Zb9s4EObzAvsfjCzQh6Ib5z7QC45zFU2crJ2m2CfDcZzWWF+1nGSDxf73/TgURYm6ZVmyu4RgWaKGc3E4HB6i3rGP7G82ZANWYU+sx6bMYn02ZiP2nq2xTbbONvBfwZMR6yL9Hk9H7Bs9fWQz9sB+Zwe4/sg+sF/ZL+wdu2Ed4PgLeUa4GiInh20BeoijAwoveMah7kC1B9g1hzaH3AHNbaIraXN8QxtLDb91dsLOcJaUL'"</definedName>
    <definedName name="_AMO_SingleValue_587946619_TaskState.1" hidden="1">"'FwfE6YucPSBt8feIN+tJs8u4DaBc8PBzqHq4GwASR4By3kd4cwlmwL7gCCucc957QP/Zzx9AeUx6PYIK6e2Cx30oIsuOL9jhzjvsC3QOsTdmqOZW5K+70heB5YBXXVBT3Cpa22Guxnu2pD8mK47Nh4rArMXS5dk+0EyCX1yeRv0jN93cW/RnaRgIefM5o+X24jgqgnpTZHvuRBKTaL0RHQekVYEzZmTzstsRlfF0h1R7iJoTqhOPBVoO16K'"</definedName>
    <definedName name="_AMO_SingleValue_587946619_TaskState.10" hidden="1">"'kDYkuPtEnLv3muL+Yi0S3zVZYden8cV4mra9/rI6B0/eVq7tjK7wMYtF4Be7heeBWfcT6ksMbTpmdJ6fjiwFhTUvjHxnbe94T340dL3nqZG0dhxOu5q4VqoWUMZ26equyudtT2VqKwKP6qlVNDwV4l60qQ+RXisZpVNqVWdIGxPfaShUY3Sj+mH+uDapFq+o9h57enVubN6coq6v2T29O9i9lOErMDURK6pnMiZzPxkifWrzICLY8B60inC'"</definedName>
    <definedName name="_AMO_SingleValue_587946619_TaskState.11" hidden="1">"'3wecWrhWGW8D49ymc2rpuzEXh3pb/BtATW26hpQmdr6kuWPZorBgJDu8Rq0hMarqljQQob6GXvrckkpSP29eLEYhHqokNn644f092nhr9JjjyKVmeeoOD7zY7cWlc5y5NWSbFGVd6EgPPJSwiWuuLqne8pUha68K+1aCX1AW8Dbf6Y1Yj2/aXmIBoMvkl2Ufy+4pbLxeWVrLpa2RQaXDJJ44fyab5JtWfMe2p2WXu3oeseZesQxLd2fiUpS'"</definedName>
    <definedName name="_AMO_SingleValue_587946619_TaskState.12" hidden="1">"'f5Du467txeQ41EWJRT7Kds2dqT37hL/73ddWiIyyhqpPh6sN6iZpNI78Fn51nH5Od4KyCeDyufqoPvA/sP'"</definedName>
    <definedName name="_AMO_SingleValue_587946619_TaskState.2" hidden="1">"'myXQ3CqB5nYJNHdKoLlbAs29Emjul0DzoASah6X4hI2CqPJWucu+I41HPEV5+e/I+QgsnOq9HR3NT7WaKPqQ0NfUhk8ofpoh3kkXqcjc7ghFx3iEuzFFnW4sR3jSpPQeMI4JluPjuR7ofuikr7kizim1/jIGbOI8xX+FYrQXwixhvFo5Jc1aMXkVlK7TMKnCpL7CtdTfBf4t3Ol6/E4xzQWVU4/oKknd+a3IEnRDeimcIccYuLlMXB6LqPA'"</definedName>
    <definedName name="_AMO_SingleValue_587946619_TaskState.3" hidden="1">"'nDyFyhuNq2NeWhmkWqO1qCv79ug3SXTrrkpZzhfM9wdaozHtU00S/ZhWtSvSlLpHmlVelr9ET4THW6fD2x/TemOpxCWi9d8VhZpSD1/shfhy2yl5Tb6lD3rKCXH3iZeT0wSqAqLJX7Df0OY/ZW/uqhqugqPpNIKSgIiL/dDT03sJ79g8sqQb9nuD/PSB/IH0M6m891/9GcuL2uen48bdrrwPhKjhEeVUS4DnMBctBLlj2c8GylwuW3Vyw7O'"</definedName>
    <definedName name="_AMO_SingleValue_587946619_TaskState.4" hidden="1">"'SCZTsXLFu5YNnMBUs2HO6RiTgMXi+ZzOOPaSTn3tOGro5fD5ZJQl1Sa9YL8Dg/o7QNsoEetUBdZwTsE2BrdvTwRJyKaFiMKHZ80cjqaaVBo5NhWqlR6gBwFkVEQi/u2FFdi37DmGKd8BgtfcSanJdwDvKMb+t4dsG+oH40EsocjquJZ1/nxnIN3ZwhxpgXzzns/RjHSWLJiou4o+1UWcE1fh2KuYXPmhVooVFcFGObpyjBJtqzm7lt4YJmQ'"</definedName>
    <definedName name="_AMO_SingleValue_587946619_TaskState.5" hidden="1">"'pLiWZwdqL7UGeV6BGyw9oU/kOMEKp+/byLndVqw9c/UVxH9FDG+MSIZx1rPWOe5RVCiT+flJ4wPdw5v+/GKRl/eOr3dW6cHwfs6fWqJKhTjfyM4v+79OsrWCp6DGsfk7nOc475j4/8ZW34ps+i9/V+klb1oXd44L7U6ekjut6UuarifOqOxxXruBlrdOH8bN/4VHbM0cK4tgUdP17LLsrmhsZJOwTFnEPWi7OGKbGLedvwMtawGTMesDSmu'"</definedName>
    <definedName name="_AMO_SingleValue_587946619_TaskState.6" hidden="1">"'8KtB5tWyAaX9PHse4S14NN2kuksyxyGh5ZxEunkQmcvdTsk0/zqGAUUWNVxzTockuezncpiNACzpV5QkyaGvK4leTTIgTHJm6sEZDeZ3XIZTT0rW+bK4dQnlc7G5JHxsLQkf20vCx86S8LG7JHzsLQkf+0vCx8GS8HG4JHzI9RWL5qSaqhULWz3hbcX71Npmz//ii8u/gMs/EGmIVnnC5Gi0v9X2rntQsDeukY3wWdf1kPHTaEnddGqxc7Z'"</definedName>
    <definedName name="_AMO_SingleValue_587946619_TaskState.7" hidden="1">"'SB1koRcUruuR5zzR3cRwhtWFD1nG0M0nRjuE8ar2MbinZLOoaVE+Qx9iUsanF2NSmsSpjVblb1ZaxKmNVuVvVtrEqY1W5W9WOsSpjVblb1a6xKmNVuVvVnrEqY1W5W9W+sSpjVblb1YGxKmNVuVvVobEqY1ULGAXdMHZl7CrQruIg42cR1dxlsnU9dXu9dot4Xt61PUF7jJQxIx22x0oZvHDLeC6NepP5d7gpZ41A0G4I5dhG0A4JZrWC+2'"</definedName>
    <definedName name="_AMO_SingleValue_587946619_TaskState.8" hidden="1">"'2l4FZPeaF5W746G5DOrFCt5Nf2ZaMV54fLaQGzydKO5T9sDW3YOzmKjwvWozcnBy4s/vX/A/LC3pwV4kjkrXjelxce053irUs6l1csflcMsXMD3x8k33Xc7jdGs6/f/4I7uT8Jx8fX/95rOMN211jcKm4/tP/9o2pGm1x0NC98GY/5+LucJ8arGa9WslfTIzHj34x/y+7f+Hs+R5DoBFef8LswPs74uNJ9XFC/2/g54+fy8HMN2pPD+Djj4'"</definedName>
    <definedName name="_AMO_SingleValue_587946619_TaskState.9" hidden="1">"'5bFx4kxTuPfjH+bZ9apjhpYZ+eMv8V9ZqI44+Hm9nA6lvAdQ3rIP2Z8fxAxvi0kV+++h9fl1a1xN6hrV/BkLSb2TWiZGmdqXOkxhT4nlTyq+Nlrd/Gz7XJXmCP2J1u2efVi57NXYdYy3UiYu2yT+HR9Lzll9cn8t98nZ/fFUbzHec90XjOcUjovdMnEt5H6rh12Tl39h9XYga2aUo+r4OP4/3Nki1CU30vaJqWTT/dpqyplVZMouPTrFDvM'"</definedName>
    <definedName name="_AMO_SingleValue_617623402_TaskState" hidden="1">"'Partitions:13'"</definedName>
    <definedName name="_AMO_SingleValue_617623402_TaskState.0" hidden="1">"'SASUNICODE7V3pb+I4FPfnlfZ/QF1pPoxmS+9Dc4nSazQt7UKno/2EKKUzaLmGQGer1f7v+/NzHCfOQRJCAqwVAYnz/C4/Pz+/OOYd+8j+Zn3WYyX2zDpszCzWZUM2YO/ZBttmm2wLvyXcGbA2yh9xd8C+0d0pm7An9js7wvlH9oH9yn5h79gdawHHX6gzwFkfNTlsA9B9HC1QeME9DvUAqh3Abji0OeQeaO4SXUmb4+vbWCr4bLIzdoFvS'"</definedName>
    <definedName name="_AMO_SingleValue_617623402_TaskState.1" hidden="1">"'cnC+SlhagNHF3g77A3q3Wvy7ANuGzi3HOwcqgrOepBkCljO6wDfXLIxsPcI4hbXnNcu8H/G3RdQHoJuh7ByavvQQQe6aIPzB3aM7z22A1rHuNpwNHNP0ncdyavA0qOzNugJLnWtTXA1wVUTkp/SecvGY0Vg9mJpk2w/SCahTy5vje7x6zauLbqSFCzUnNj88XYbEFw5Jr0x6v3MhVKdKD0TnSnK8qA5ccp5m03oLF+6A6qdB80R9YnnHG3H'"</definedName>
    <definedName name="_AMO_SingleValue_617623402_TaskState.10" hidden="1">"'OSLk5ffijknJ5NN92qpKWdYkCm79KsUOE5T1Ce4xFufuvaa4v9iIxHdLVtj2aXwxnqZpr78sz8GTd5RrOtkVnrNYBH6xW3gWmHU/of65p0nHhL7npyNbQWHNCiPfWdub78mOhq73LDWS1I7DaZdj90o1AsrYLlnfVfW846ksbUTgUTO1koanRNyLMfUp0mvFo3ROo+oEZUPiezaFKY3iV85MM+ifAXSdR+tQzdf88W9cbd9QLz/1zP7c2Lw'"</definedName>
    <definedName name="_AMO_SingleValue_617623402_TaskState.11" hidden="1">"'1hU/YsGeED+gfUtavwFRHTKnuydjNfaeP8rHNg4h0w2faKhLeBZ87uFIY7gHj389wbLdJbS4Kj7b8d4Ae2XILLY3o+5b6jGVnbUXGOHzmrCI2qemGljFQXkVvfW9LxGkf95ggMhVT6rE1n644f892nQp9RjiyaVleeoeD70o7cmlc5y5JW8bFOav1JAZeS1hEtNYX1e/4iBK314X9p4PeUlfwStzqT1mFbNvfYgKizuQ/lE9pfFDcermwtJ'"</definedName>
    <definedName name="_AMO_SingleValue_617623402_TaskState.12" hidden="1">"'ZN3iODWoNLPnL8SDrN16n/DGnvzTZzz1Jkz7tmLZLowcanLD3O/6tv4srtNVTGwqKaYt9ly9ae/O/U5P/jvgkNcRlFjxT/Sq+PvOkk0mf66XnWMfk53gmI+8Pap+zg+8D+Aw=='"</definedName>
    <definedName name="_AMO_SingleValue_617623402_TaskState.2" hidden="1">"'S3G7AJo7BdDcLYDmXgE09wugeVAAzcMCaB4VQPO4EJ+wlRNVPiq32XeU8YgnLy//HTWnwMKpPtrR0fxUy7GiDwl9S2P4iOKnCeKdZJGKrO2OUHSMJ7gaUtTpxnKCO3Uq7wDjkGA5Pl7ria77TvmGK+Ic0+gvY8A6vsf4LVGM9kKYJYxXK+ekWWtGXQWl6zRMqjCpb3Au9XeFXwtXuh6/U0xzRe3UIbpKUnd9K7IF3ZBeCheoMQRuLhOXxyI'"</definedName>
    <definedName name="_AMO_SingleValue_617623402_TaskState.3" hidden="1">"'q/M5TiJzhuGr2uaVhmgRqu5yAf79ug3SXzLqk5dzg+5FgK9TmHeppYl6zilYl5lLXKPPKq8o36I7wGJt0eOdj+mxMzbgEtD674jATqsH7fR8fDltmr2m21CJvWUKtLvEycOZgJUCU2Sv2G+acp+ytfVbBWVBU/SYQUlARkX8yGvps4T37B5ZUgX7P8PsekD9QPgT1t57zfyM5cfvcZPz4x7XXgXAlHKK94nMcjqlEbaePMvExl2LIcrw2kh'"</definedName>
    <definedName name="_AMO_SingleValue_617623402_TaskState.4" hidden="1">"'ytjSSHayPJwdpIsr82kuytjSS7ayPJztpIsr02kqyuHO4s8ipI4Y2q480QhpT5f/TMuVZnHhAsk4S6ptlPJyBCXUdpa2SHHZqxtJ0nJp8AW7Fnm8/EqciecF7EvMA7e109rdToaVaYVipU2gOcRTNooRd3rkGdizzTkPpd+Jw+eYYjPi/hHGSZD6ni3hX7gv5RiylzOK467n2dG8stdHMB/zYvnkvY+ymOs9iS5ZehibZTZQW3+LQoRyN81'"</definedName>
    <definedName name="_AMO_SingleValue_617623402_TaskState.5" hidden="1">"'iRHC43iIh/bPEcL1jGm3s1tC3zMjI9ncXagcm8XVGsK2GDtC38g88qqnj+XJdcBNGDrnym3JfJaIh8+IBmHWiZV57lBUCIH6OUnjA93De/48Yqy9W+d7Oi9k3HiubEujUQlygl9Izi/7v06SjcKXoIax+TOUV3iumXjX8eRX8ossn3/F2ll1lWXd5aXWh09xPfbUhcVXI+dp3f5eu4aRt1Z/nbW85LomKWG78oSePRkI7tsmzuap7VyjjmD'"</definedName>
    <definedName name="_AMO_SingleValue_617623402_TaskState.6" hidden="1">"'qOdlDzdkE/OO4xfoZRVgOmVNSHGDTwUyr5YNKO1nOfMIH8Gj6cbVXZxn4hJaPsNO9txc1nKPU7LMv+6tR5FFBeec0z5JLue5HGYrAEvyFYhxaujrEKNXH/YIk1zJ8OQ8PeRXXIZzT0na9RWz1rEVz8X2kvCxsyR87C4JH3tLwsf+kvBxsCR8HC4JH0dLwsfxkvAh1+MtmpNyolEsbLWddxTv0mibvv6LLy7/Ai7/QKQhRuURk9lo/6jtXSe'"</definedName>
    <definedName name="_AMO_SingleValue_617623402_TaskState.7" hidden="1">"'nYO9cmY3wVTqbIfnTaEnddPjap+g1PlIHaShFxSu65FmvTGrjOEFpzYas4mimkqI5g/Oo9ZW6paSzqFtQPUMdY1PGphZjU9vGqoxVZW5VO8aqjFVlblW7xqqMVWVuVXvGqoxVZW5V+8aqjFVlblUHxqqMVWVuVYfGqoxVZW5VR8aqjFVlblXHxqqMVS0gC7pl7MrYVaBdzYKc/RRRPbuMt66naq/XbhDPy7u2J2hPqiKeSIftyVUEL9wyfh'"</definedName>
    <definedName name="_AMO_SingleValue_617623402_TaskState.8" hidden="1">"'ZGvc78O6IVs0YgaPecYmwjaEcds1rB/bZS8KinvNC8I1+V9UhnVqhWshv70tGa5YeLGQHTydKcyX/YGtqwd3IUH1esQ29O9lxY/Ov/e+SFvTVLxJGoW/K8qys8prvE25d0Lm/Y7F2UxE4/fD+pbNdxu98YTb9+/wuu5H5WHB9f//uo4QzbjWlxq7j90P73j8opbXLR0bzwZTzm4+9ynhmvZrxawV5Nj8SMfzP+Lb1/4+/5nECiM5x9wufK+'"</definedName>
    <definedName name="_AMO_SingleValue_617623402_TaskState.9" hidden="1">"'Djj4wr3cUHzbuPnjJ/Lws/VaE8O4+OMj1sWHydynMa/Gf82z1OnKnpglV0y/hb3hYnijIeb28PpWMJ3DOmg/pDx/UFEfltIrt59D+/Lq9vj7tDXbuDJGkzsm9AwPc70uMJjCv2ZVPyoYt17d/5P2+WuMCfsT7Zsz9XzfZ69Ck8tk2XC3G0bx6fre8kpq4/nv/0+Ob0vjuJ9lvdM5jXDKSXzQtdM/Jde17XDzrlr/rAaO7CVE+pxFXwc//0Z'"</definedName>
    <definedName name="_AMO_SingleValue_621796666_TaskState" hidden="1">"'Partitions:13'"</definedName>
    <definedName name="_AMO_SingleValue_621796666_TaskState.0" hidden="1">"'SASUNICODE7V1ZbyI5EPbzSvsfUFaah9FsyH1oLhHIMRpCspDJaJ8QATKDlmtoSDZa7X/fz+V2H+67abph1moBfZTrcrlcZbvNO/aR/c1GbMhK7In12YwZbMAmbMzesy22y7bZDn5LeDJmXdzv4emYfaOnCzZnj+x3doLzj+wD+5X9wt6xO9YBjr9QZoyzEUpy2BagRzg6oPCCZxzqAVT7gN2yaHPIA9DcJ7qSNsc3MrFU8Nlm5+wS35KSg'"</definedName>
    <definedName name="_AMO_SingleValue_621796666_TaskState.1" hidden="1">"'fMaYeoCxwB4++wNyt0r8hwCbhc4dyzsHKoKzoaQZAFYzusY31yyGbAPCeIW15zXAfB/xtMXUJ6Abp+wcmqH0EEfuuiC8wd2iu8Dtgdap7jasjRzT9IPLMmrwDKksy7oCS5Vrc1xNcdVG5LX6Lxj4jFCMLuxdEm2HyST0CeXt0HP+HUX1wZdSQoGSs5N/ni9jQmuHJPeDOWec6HUJEpPRGeBe3nQnFv3eZ3N6SxfumMqnQfNKbWJpxxtx01x'"</definedName>
    <definedName name="_AMO_SingleValue_621796666_TaskState.10" hidden="1">"'iOB6sTh37jXF/cVWKL5bssKuR+Or8TRtc/1leQme3L1c2xpd4WMWq8AvdgvPArPqJ+x/YmjTMafv5enIWrCxZoWR76ztHu/JjkZSWwvWWDl2y7F7KRl/JWtfdjl3nyfvtkLw2NlUScFTIu5Fv/cY6lniUbqgnm+OexPiO5rCgnraupUN+u3Br+o8XId2TuWNUeNq+4ZaYs2VoTmxuUuKdrtlZm0PsGEp61dgaiLus5/J+Mr5ZIT7M5MHEY0'"</definedName>
    <definedName name="_AMO_SingleValue_621796666_TaskState.11" hidden="1">"'GZ8N2tLoPPk9wZWO4B4x3z8GZWSeNpSj0TPnvAD015RZamtL3LbUZwxxZFaO6wdmtHVVJTbeUrN5u+Wrtu2siTv04/bYYTVhQi214dMX5ezLLVOgzxZFNzfK7dzj4zrFTh8ZV7pLUZVycUbUnMfBSwiLCtb6qdse9ftxWF/S/C2pN1eGVuNXXWIVs21tjAqLJ5L/CLqh/sLl1c2EoNZu8RfrVBpd8avmRdJpvUvuZ0P6YXebMJGTLu2Ydku'"</definedName>
    <definedName name="_AMO_SingleValue_621796666_TaskState.12" hidden="1">"'jBxGdbepz/tN3GldNr2KMKBpUUeyMbpvbk/9Ul/+/cbWiIyyhapPgnYLXnTSeRmo2n51nF5OV4zyc2D6qfsoXvA/sP'"</definedName>
    <definedName name="_AMO_SingleValue_621796666_TaskState.2" hidden="1">"'twCaewXQ3C+A5kEBNA8LoHlUAM3jAmieFEDztBCfsJMTVd4rd9l33OMRT15e/jtKLoCFU+2Z0dHyVMuxog8JfUt9+JTipzninWSRiiztjFBUjGe4mlDU6cRyhidNut8HxgnBcny81CNdj6z7W46Ic0a9v4wBm/ie4bdEMdoLYZYwbq1ckGaNiLI2lKrTIKmCpL7BudRfHb8GrlQ9fqeYpk711Ce6tqTO8kZoDToh3RQuUWIC3FwmLo9BVPi'"</definedName>
    <definedName name="_AMO_SingleValue_621796666_TaskState.3" hidden="1">"'TxwA5g3E1zHNDwTT31XY5Af9e3frpLpl1Scu5wXePYCtU531qaSKv2USrErnUNe655bXvb9ET4TG26XDnY2o2ZmdcAlrNrjjMnErwdj/Ch8OW2WvKljrkLUsoNSBexlYOVgJEmb1ivyHnrLG35lkFZ35R9RtfSEFFRP7JaKjZwnv2DyypAv2e4/c9IH/g/gTU37rO/w3lxOlzk/Hj7dde+8KVcIj6KsXAc5oJlpNMsBxnguUoEyyHmWA5yA'"</definedName>
    <definedName name="_AMO_SingleValue_621796666_TaskState.4" hidden="1">"'TLfiZY9jLBspsJlnQ4nCMTURjcXjKex5/QSE7P1Ydujl/3l0lCXVNv1vfxOD+jtA2ygT71QF1rBOwTYCtm9PBEnIpoWIwodjzRyOZppUGjk0FaqdDdIeAMioiEXpyxo30u8oYJxTrBMVryiDU+L8EcZBnfVvGszr6gfTRiyhyMq4lnX5fGcgvdXCLGWBbPFey9huM8tmT5RdzhdmpbwS0+HYq5hc+a52ihYVzkY5sXqMEm+rO7pW2hTjMhc'"</definedName>
    <definedName name="_AMO_SingleValue_621796666_TaskState.5" hidden="1">"'fGszg7sXOqSSi0A66994Q/kOIFdzpubyHmdFmz9M+UqIk8R4xtjknGiZMYqzy2CEjmdm58gPpwl3P3HKxp9eWtlu/dWBsFznQH1RCWK8b8RnFf3Xh2l6wWvQI1jcuYcV7jumPh/xp5fyiyyt/+LtDKLVuWN8lKbo4f4flvqooLrmTUam6/nbqDXjfK3UeNf4TFLA9+VNfDoyXp2WTd3NFbSyTnm9KOelz3ckE0s249fopVVgKnG2pDiBp8K'"</definedName>
    <definedName name="_AMO_SingleValue_621796666_TaskState.6" hidden="1">"'ZN4sG7C1n2XmEdyDh9ONq7s4cxwSWs5JJJsHkaWc/ZS8513HMKTIooJzzumIJJd5LofZ8cGSfEVJnBLqupLw1SRDwiRnph6t0WB+xWW4cN1JO18WtS6heC5214SPvTXhY39N+DhYEz4O14SPozXh43hN+DhZEz5O14QPub5i1ZyUE/ViQasn3L34gHrb9OVfPHH5F3D5ByIN0StPmRyN9vba7nUPNuydY2QjeNZ1O2D8NFxSJ51K5Jyt1EE'"</definedName>
    <definedName name="_AMO_SingleValue_621796666_TaskState.7" hidden="1">"'aSmHxiip51jPNXRxnuNswIas42qmkaEdwHrZeRrWUdBZ1C6rnKKNtStvUamxqV1uVtqrMrWpPW5W2qsytal9blbaqzK3qQFuVtqrMrepQW5W2qsyt6khblbaqzK3qWFuVtqrMrepEW5W2qsyt6lRblbaqFYyC7mi70nbla1dRkNGziPbcZbx1PVVzvXaLeF7ftT1+e4wUMSMdtMdKEbxwy3gujHqTeXe4KWaNgN9uCMXYht8OCXq1gvNtJf'"</definedName>
    <definedName name="_AMO_SingleValue_621796666_TaskState.8" hidden="1">"'9ez/ZCy/Z8VTYknRmBWsmu70tHK8oPF9MDppOlHcl/0BraoHdybD7qrE9vTg4dWLzr/4fkhd0lS8SRKFtyvS8vPKbzjrstqVzesOhdMcTODXx/kGzXcTvfGE2/fv8LruT+JBwfX//bU3AG7a6xulXcXmjv+0fllDa56mhe+DIe8/F3Oc+1V9NerWCvpkZi2r9p/5bev/H3fM4g0TnOPuFT1z5O+7jCfZxf3q39nPZzWfi5Bu3JoX2c9nHr4'"</definedName>
    <definedName name="_AMO_SingleValue_621796666_TaskState.9" hidden="1">"'uPEGKf2b9q/LTPrVEULrLIrxt/ivtRRnPZwS3s4FUvwjiF9lJ8wvj+IGN8Wktvvvge35c1tcXdoazfwZC0m9k1o6RanW1zhMYU6JxU/qvjZW3f+s+1yV5gz9idbt3n1fOezN2HWMtlImLNu4/h0dS852+rj+W+vT07vi8N4j/KeybxmMKVkXuiaif9GGjh22Llw5A+bsQNbOaEeN8HH8d/n0B4hL78Xt09KJp/q0zZVyrIikX/tVyl2mOPe'"</definedName>
    <definedName name="_AMO_SingleValue_65748969_TaskState" hidden="1">"'Partitions:11'"</definedName>
    <definedName name="_AMO_SingleValue_65748969_TaskState.0" hidden="1">"'SASUNICODE7V1bb9pIFD7PK+1/QFlpH6puSMhd24sIpElVSligqfYJUUK2aLmkYNqNVvvf95szHt+wjW2M7aARAuzxmXOZ+ebMmYvtV/SW/qEJjalE32lIc1rQiGY0pde0R4e0Twf4L+HKlAZIv8fVKf3FV5dk0AP9Ruc4fktv6Gf6iV5Rl/rg8TfyTHE0QU5B2wH1BJ8+JDzhmqD6AqlD0O5ZsgXlMWQesVwlW/CbmFyq+O7TFV3jV0la4'"</definedName>
    <definedName name="_AMO_SingleValue_65748969_TaskState.1" hidden="1">"'LjOnAbgMQLfIb1EvjuPPSegOwTPA4u7oKpBszEsWYJW6DrFr7BsDu5jpmjhXOg6Av8PuPoEyTPIHTJXIe0EZTBEWQyg+Re6wO8xVSDrAmd7VsncsfUjy/IauIz5aAB5UktvqRk4M3DWg+V1Pu6bfBYhnN1cBmzbN7ZJlqewt8nXxPkA5ws+UxIWyGmY+ol6mzJdOaK8OfL9yERSmyV9ZzlLpGUh07DSRZ0ZfJSt3CnnzkLmI7eJ7xlixy3x'"</definedName>
    <definedName name="_AMO_SingleValue_65748969_TaskState.10" hidden="1">"'gVuyx7K1dWux8KAqGmbc7c2vvoXtjxbWg+sk/Dlroo5n/ISxgSveVOj4yBF2CdpJfrIGor7Hbh9nTmQb5BzjdUk+R3Jhlp96c0j89+Xto4TGNDZn1uTb/7xeP5lF3ngmuc5eTqsaV3yiyaD6KVv83tD/'"</definedName>
    <definedName name="_AMO_SingleValue_65748969_TaskState.2" hidden="1">"'MAeZlRxkHuUg8zgHmSc5yDzNQeZZDjLPc5B5kYtPOMhIquiVB/QVaSLiycrLf0XOJbgIqfdmdLRtqd8QX4hv1tYqufmU9ROu9czfPGVvy/pypIhTUbc4bnvkmNmAZvGiU5XbGZV6OcqY/yPS3Hzs9D2+Iq3c54973OAdNdgjA0ntHQUIGoNzCF0n+AraMr3gqL7PZV1CrhHrMrXGCiVQlOlX+gVjozr9bh5VceQX/b30pZRSZIQaT4Y3qn1'"</definedName>
    <definedName name="_AMO_SingleValue_65748969_TaskState.3" hidden="1">"'N/1IDVy4x7mng7Fe0mSVoDM5lH/8XqokTJ/H0WfW/L3zpSvjI+oqucTCnEted1xtG51yKYMvFzlhyvjOWnO2MJac7Y8nJzlhyvDOWHO2MJZWdseRwZyx5vnY4ZzufgxXumN0bM1/ibMaz886IWVE12Yohx7sDa174PWirZtQu5tXVeEFIklGlHGnOrTnTYPlNnh0Pkl/l1DHoRBS5MDVocIw85PGKfSzHMDMun+jyb3GsRh8NlmEk1iVYAy'"</definedName>
    <definedName name="_AMO_SingleValue_65748969_TaskState.4" hidden="1">"'XdKW0ROlpyUrr1qeFagz5hPNOMaHMwrzaufd6YSwtlcw0cbsrnBsiq43MV2bJyjBItR6r7ZDi1UdDCtw/pQ3P0Y2SI0DAtssHmO9RgG76vuzEWhG+Lzic7HIT7yxvkvkeaGvvf4NvnlHmof0in/pXUKs7n1lxPtghoovWmUf/CyzXxWy0gBsJ9gaqFLvfA/Yx7KT/pWdX8Ldf+pjV/DQ9SBac69WDFLb5V2Py8MGCXfpqxSofp5P6IOHKjl'"</definedName>
    <definedName name="_AMO_SingleValue_65748969_TaskState.5" hidden="1">"'l2UGVpF3eZrcfcYqFzOWVyVtrryLlLvUPtt1nTClqsYVNAc+HCJvwciSg7vTojw/Q9j5qTm1R+seWFxJmx450pJOvO/biU9fy0OC6JHpSB6HBVEj+OC6HFSED1OC6LHWUH0OC+IHhcF0UPtCNi2JuVYvVjQOrC7Fx9xb5s8/9NKXP4JWv6BSEP2yo/WTNFqr+1etbVpuxRl/XU/YMYl3FKnnOra1VtVBkkkhcUrXsvTXnMe4HOJ1KZJWcOn'"</definedName>
    <definedName name="_AMO_SingleValue_65748969_TaskState.6" hidden="1">"'l8iK3hrNw1b7vUhJhqgWpF4hj8aUxtR2MHWoUaVRlTqqKhpVGlWpo+pIo0qjKnVUHWtUaVSljqoTjSqNqtRRdapRpVGVOqrONKo0qlJH1blGlUZV6qi60KjSqNrCLOiBxpXGlS+u1lGuX0W01y6j7eupmTs8O6xzcff2+D0VI48V6aCnguShi0DGj9ykt2n1mSz57BHwu6s6H2z43dOvdys472/w7/VsL7Rpz1ejMZfZIrBU0uv7ksla54f'"</definedName>
    <definedName name="_AMO_SingleValue_65748969_TaskState.7" hidden="1">"'z6QGT2dJbq3/QHtprPl8ixbuvRenRoCHf1TR2cFH2tPE7x79oXSOz9dg5S6yRzFty3YUlPaYzxd2WvFre0rr93h1cE7SXoE53H7fzbq4F2yJ9TLxd3J9w9sA6Tpif2P977+H5QHJ/ena7uFepbTzYNMkwue1oXvoyEfOJu7+utFfTXi1nr+aNxLR/0/4tuX8T9/lcwqIrHL3Ht6F9nPZxufs4v3G39nPaz6Xh55p8F7/2cdrHFcXHyTlO7d'"</definedName>
    <definedName name="_AMO_SingleValue_65748969_TaskState.8" hidden="1">"'+0f9tk1amGFlijGxJ3cV/rKE57uI09nJdL8FM4hsg/I/HMDTm/LS23730PbsvPt8V10dZu4ck6JJ+b0NEtTre43GMK75pU9Khi11t39qvt6qkwl/QnFW1dPdv17OewahlvJsxZt1F8unqrTQdl9sHlx6P571WfnNwXh+m+znvG85phkoqyY6bs8PHB+WrsVQ2kTZjuPlKLdT6FR5TkXii/Fus/WPEn26mDnrkzrezyxdGsVDm6lheJVxZ2P'"</definedName>
    <definedName name="_AMO_SingleValue_65748969_TaskState.9" hidden="1">"'ie27dROCB87Jih5+JRY+yH3og+hPVM0Se+4RzSQNmO940gorykbu8df9aBRS/GWxBut6q74wcnNnXPG1HtmTPEF+FA2fAanNrySfU21fueVCdLnpg7SVwbHarYvrUDPMxzbHO5As/pErLlZ1s2NJNyb9ndB/WjaLUvpkX9b3EYW5rhfzjkEx17iXWBPDh51fkuZM+a05xK8te+uiaD0bSFDPCs2Ki6CninrRUkD7UHUS52qXPqraJEUbVLv'"</definedName>
    <definedName name="_AMO_SingleValue_662231970_TaskState" hidden="1">"'Partitions:11'"</definedName>
    <definedName name="_AMO_SingleValue_662231970_TaskState.0" hidden="1">"'SASUNICODE7V1Zbxs3EJ7nAv0PggvkoUgtHwnaoDkgW74QRVYl2UGfDFmWG6G6osOuUfS/9+NwufeuuKs1VwYIQSsewznI4cyQS9Pv6RP9Q2MaUYUeaEBzWtCQpjShD7RD+7RLe/itoGZCfZTfoXZCf3HtipZ0T7/Qb0h/oo/0I/1A76lLPeD4G20mSI3RUsB2AD3GpwcKT6gTULegOgDsjktbQL4BzUOmq2gLfGMHSw3fXTqhMzwVpQXSd'"</definedName>
    <definedName name="_AMO_SingleValue_662231970_TaskState.1" hidden="1">"'cbUB44h8A7oNdpdh+R5C7h94NxzsQuoY3A2giQrwApeJ3gKyebAPmKIFvKC1yHwf0btEyhPQXfAWAW1t+iDAfqiD85v6R2eb+gAtN4ht+P2zDVLP3QlPwaWEaf6oCe5DPfaErklcjeQvM7pnoNnkYI5iKXPsn1nmWR/CnmbXCfyfeQXnFMUFmi5dPgT4zZhuKomvTnaPRqh1GZKD0xnhTITNJduuRizJadM0J1xvz7w/Osbl3XCrU3QbDly'"</definedName>
    <definedName name="_AMO_SingleValue_662231970_TaskState.10" hidden="1">"'I9b8PIcxRTk+iPHvSeNTdfF9pP8B'"</definedName>
    <definedName name="_AMO_SingleValue_662231970_TaskState.2" hidden="1">"'mqPonx/7xikeGKd4aExfBxhHc3YnSNHMSAZpmhnLIE1Toyl8VJ++oUz4f1P25xtaroBFUL1zYoXNqVa1fLGClhZpxtHEEt4/m99Wrf3+OoxRRkNfUBbE45XvcI2Ucpc/wYgqHE95MZOEDsdHAmbJLQSvY3wFbJV+5ninxyNcQash8zJxo6gKIKr0in5C1Fin351UDak4v/g6FlJSkb47G42wD/xA/1IDNUeICBvIvcKcWAFiya289H/AGIe'"</definedName>
    <definedName name="_AMO_SingleValue_662231970_TaskState.3" hidden="1">"'v4vLhxRD6ONOk8+tedhn9szuZc6kB+vxWNOgdGKa3b5jec1ML+lmT1J5/5IJxkklqxdEK+oGwHT5Cbspr4WhEOoPHWXHZnFeCahV2Adia4wnEKlb5ILmqFVZFerK5u0JJpt/ktWgS/RqXjgAnrMjC4aDBdnfAPtBLS784Za+pT/8SaeXRGkxjmZuXZA4UdT+1RaoH9kMG+TlGXYOu4CObmjIn42qj7uvGWFromzPo4aZ4zqFZdXxOtCWrZu'"</definedName>
    <definedName name="_AMO_SingleValue_662231970_TaskState.4" hidden="1">"'jRqtbY59NTTwta+PbYU0vvtzSooWlcmNHNU4xgGxaqu7EuNHjfSxePOT1It5fnaH2HMhVPnuPb45J5qn0oZvwV1Rryc3fVYlYDmpi9RYy/sHJNPGtbqAPptkCNQpc9cM+wl4qjbmrkL3n0Nx35M1iQGjDVsZLsAq6LXOOF6YDX+0XGKh2Gk28jstDV7TudVb+CbnNd1h191cq/M6DKovvcovQao99mTscsuYpBBcxeDJbsbxx0WoTfO6S/b'"</definedName>
    <definedName name="_AMO_SingleValue_662231970_TaskState.5" hidden="1">"'RgxJrVXc+/uNYickOE0UJJ3B2ndjm7ZXBxsBReHpXER3Q0un4vyNCNu17h8PsxoRzWTdUraJw5a5yFb0fztnyLx1hW4/AMeRFrbmbsDELXGwR1eD7artVe7m7CSTpfUT6e2dqdX9UEeSml+KCx50fvTfXyOUNp0II/xucklxc0aztPeDIQ1ZXON2rc6ZXWqYJ06sDpldapgnTq0OmV1qgCdaoHqCdrYeMrq1PPolI2orFYVr1U2prJaVbxW'"</definedName>
    <definedName name="_AMO_SingleValue_662231970_TaskState.6" hidden="1">"'2ajKalW8Vq2DXL/L5e2t6b1POHbeLHeY5+19pxB3Dr2M/dKks/9l8CI047E06m2K/uVFGXzIGfJQsl6Ez6Wa4OMl7KN7J6ri/Z1nfzb1ecc04j5bJPZKcV4vH611Frgc35dPlpu1/Ce9tT/j/Aol4X0nxUeDBnyOcuTDouRp4znHr5hdQ2f2eC0rzJFsWwmc+5S20l8SnEvZT5h0UCdgjwBd7MkR//nRBcsiPU+2cyNXyN0zj2PGJ04c3IV'"</definedName>
    <definedName name="_AMO_SingleValue_662231970_TaskState.7" hidden="1">"'w3pM8EWPu3EgU2tMHDyafTj53FC9tmYj2xHnTE2vVrFUr2aqFYzBr36x9y2/fxMnCI0h0gtQFvg1r46yNK93Gxa24rZ2zdm6z3dhLtLngE/XWxlkbV7aNC+8eWftm7VsRcVyT/y7S2jdr37YlhpO79Na+Wfu2efxmrZu1bttg3YJvIK1ts7at3DMd6m+ej+hP2rbTG2ZPTbyEN+TZdl39Y6vj1dQNqR302eeAJ9PzYFGvlN8bpfG+zn9k8x'"</definedName>
    <definedName name="_AMO_SingleValue_662231970_TaskState.8" hidden="1">"'tplF7GuSzx++j0jPeX6n5bampeJ3MQP9N0z50F5+xLlbIakih+9MUNw8JDTcGVgLvT4tx/U4CYDzup+Fqshf1Ijz/PTLpxbmauBjyqnpSqRdf1Bdn6wmvnt1BeaScFjxfbVkJ4Ksz9gKPB+1Qt0KN0SlOOAif8HGhQWHH82XBj87gbz8J9nt6HXoQb9Ze6vX1J4i7seiBe9mMLtpwy9I4TQ99Cj5SsX4GpDR/k1Slb768Zo3zu8CA9Y/Lax'"</definedName>
    <definedName name="_AMO_SingleValue_662231970_TaskState.9" hidden="1">"'POcv+LXa32N+ujNHnNnPJq5sd85cncBOXPklb0z42eL5L1GMhqVkXDyGkPcHv7kw1Hne839aysvwg2PenAEksqfSyPEfXe6+pB0L15YOxqYL2JM6lTjno9qiYRok7o5fsUWzeM2yMUipE3rdSU4F+PGWsg9c/U7eTzS74kR4zvlGzn65F9RKM34Qj2W59bBJ3tf99b7XeT8Gr0k/z5Gl+Q9WAun79Qdvtlv199FD41o5Kz15P8KCHuEfBKF'"</definedName>
    <definedName name="_AMO_SingleValue_671486722_TaskState" hidden="1">"'Partitions:13'"</definedName>
    <definedName name="_AMO_SingleValue_671486722_TaskState.0" hidden="1">"'SASUNICODE7V1Zb9s4EJ7nBfY/GFmgD0U3zn2gFxznKpo4WTtNsU+G4zitsb5iOekGi/3v+3EoWhJ1WJJlye4Sgm2JGs7F4XCGouh39JH+pj71qETP1KExWdSlIQ3oPa3RJq3TBn5LuDOgNsrvcXdA3/juE03ogX6nA5x/pA/0K/1C7+iGWsDxF+oMcNZHTQHbAHQfRwsUXnBPQN2Bagewa1PaAnIHNLeZrqIt8PVtLBV81umEzvCtKFk4P'"</definedName>
    <definedName name="_AMO_SingleValue_671486722_TaskState.1" hidden="1">"'2ZMbeDoAm+H3qDerSbPLuA2gXNjil1AVcFZD5I8AVbwOsC3kGwM7D2GuMa14LUL/J9x9wWUh6DbYayC2i500IEu2uD8jg7xvUNboHWIq7WpZm5Z+u5U8iqw9PisDXqSS11rE1xNcNWE5Md83rLxWBGYvVjaLNsjyyT1KeSt8T1x3ca1xVeKgoWaE5s/0W4DhivHpDdGvR+5UKozpWem84SyPGhOpuWizSZ8li/dAdfOg+aI+8RzjrbjpbhZ'"</definedName>
    <definedName name="_AMO_SingleValue_671486722_TaskState.10" hidden="1">"'3aetqpRlTaLg1q9y7DBBWZ/h7mNx7t5rSviLtUh812yFbZ/GF+Npmvb6y/IcPHlHueZ0dkXMWSwCv9wtPAvMup9w/qGhyceEv+eno1rBwZoVRrGztne+Jzsaut6z1EhSOw6nXY7dK50RUMV2yfquU887nqrSRgQeJ1MraXhKzL0cUx8ivVY8Sqc8qk5QNmS+k1Aoz9CNk4f549q4Wrzi3nvsyerc2Lw1ZV9fszO9O9i9kuErMNURKzr3VEz'"</definedName>
    <definedName name="_AMO_SingleValue_671486722_TaskState.11" hidden="1">"'mvtNH+djmQUaw4Rm0E+Fug89DV/1bQPh3KRzbmq7Ngf/elv0GsCNbZqmhEX9fcz+w7JlYOQscng07UZjSckObBXA8hd7y3laI0zZuPy9nH564F9Z8mhL8Pdt1KvwZ4cimVUXpDQ6x0+zIpW+duyQtGRfnrNZTGEQtaQ/RWl9UnxOjRNweF/Y/DXpLXcDTCJs/pgpbtr/FJESd1L/rPrHPd7j1cmFpLZu0Nwa1hZB7NPUg6fRe594z5N002+'"</definedName>
    <definedName name="_AMO_SingleValue_671486722_TaskState.12" hidden="1">"'TOO1S/u6QWy3Nn43PsPM4/A6/jyu0xnDkIi2vKnZQtW3fq/+eS/wPxOjQkZJT9Uf6fsj6WppNIz93T86xj8nO8FRDJh7VPeYrvA/0H'"</definedName>
    <definedName name="_AMO_SingleValue_671486722_TaskState.2" hidden="1">"'AM2tAmhuF0BzpwCauwXQ3CuA5n4BNA8KoHlYiE/YyImqGJXb9B1lIuLJy8t/R80nYBFU7+3oaNFUHxFfiE8xMr/gXtP+XhQH5VjRl4K+5hhmxPHjBJwli9RUbXeEpmM8wtWQo243liPcqXN5BxiHDCvwiVoPfN2flq+5Iu4xRz8qBq7je4zfEseoL4xZwXi1csqatWbUdaB0nYZJFSb1Fc6V/i7wa+FK1+N3jukuuJ06TNeR1F3fimxBN6S'"</definedName>
    <definedName name="_AMO_SingleValue_671486722_TaskState.3" hidden="1">"'XwhlqDIFbyCTksZiKuPMQImc4rpp9bmmYJoHaLifg36/bIN0lsy5lOVf4vmfYCrd5hz2NzOtW0apkLnmJMq+8Tvka35EeY50Pbz6qZ6NOximh9exSwEy4huj3fXwEbJlec7bYYr9VQq0u8zKY5qAlQJTpFf2GnPuY3tpnFZwFZRVvAiElFZn5JKOhZ0vv6R9YUgX6PcHve0A+onwI6m895/9GcuL2ucn48Y/rrwPhSjhke5Vi4DnMBMtBJl'"</definedName>
    <definedName name="_AMO_SingleValue_671486722_TaskState.4" hidden="1">"'j2M8GylwmW3Uyw7GSCZTsTLFuZYNnMBEs6HO6ZmXQYapr3jDcSDHmG694ztq6Ovw+WSUFd8ijXCfBEP6O0NbaNDo9M7enM4CfAVuyo4pk5lVGynGlt+aKU1dNKjWdtw7RS4dIe4CyOlKRe3DGlcy7ziSHHQOGxW/JINj4v4RxkGfdWce+CvqB/1GLKHI6rjntf58ZyDd2cIfaYF8857P0Yx0lsyfKLxKPt1LGCa3xaHItLnzXJ0UKjuMjHN'"</definedName>
    <definedName name="_AMO_SingleValue_671486722_TaskState.5" hidden="1">"'k/RgnWMczdz24KIZ+PjWZwdODnWGdd6Amyw9qU/UPMHTj1/zqKedzVg6585h5H5i5z3GLCMQy1j1nluMJTM9bz8hPHhruEdP17xrMzbaRZ8O80sRA7U5ZGoxLH/N4bz696vo3Sj4DmoCUzuXOQc1y0b/8848iuZZVb3f5FWZde6vLO81OroIb7fVrqo4Ho8nS/N13PXMOrO8rez5sWiY5YavitL4NGTjeyqbW54DqWVc8wZRD0ve7him5h3'"</definedName>
    <definedName name="_AMO_SingleValue_671486722_TaskState.6" hidden="1">"'HD9DL6sA0zE1IcUVPhXIvFo24Gg/y8wjfASPphtXd3GefSho9awi2fMRVcs9Tqky//qOHkcWFZwLTvssucpzBcxGAJbkK23i1NDX20SvsukxJvXE6mE6SyyuhAynnpK0z9RmrdconovNJeFja0n42F4SPnaWhI/dJeFjb0n42F8SPg6WhI/DJeFDrTtZNCflRKNY2AoL7yje5dE2ff0XX1z+BVz+gUhDjsojUrPR/lHbux7Cgb1xzWyEP41'"</definedName>
    <definedName name="_AMO_SingleValue_671486722_TaskState.7" hidden="1">"'dD5k/jZbUTacy81mu0kEaSlHxii551k+g2ziOUFqzIas4mqmkaM7gPGodjW4p6SzqGlRPUMfYlLGpxdjUprEqY1WZW9WWsSpjVZlb1baxKmNVmVvVjrEqY1WZW9WusSpjVZlb1Z6xKmNVmVvVvrEqY1WZW9WBsSpjVZlb1aGxKmNVC5gF3TB2Zewq0K5mQc5+iug8u4y3rqdqr9duMM/Lu7YnaO+VIp5Ih+09UwQvwjJ+FEa9Tv6df4pZIx'"</definedName>
    <definedName name="_AMO_SingleValue_671486722_TaskState.8" hidden="1">"'C0X0ExthG0c4RZreB+Wyl41HO80LwjX5V6rDMrVCvZjX3paM3yw8WMgOlkac7kP2wNbdg7OQ4fF9ThNyd7Liz+9f899sLemiXmSNYted6jlx7TXeLtSzqXVzR7twy5o4PYNyTbddzuN0bTr9//giu1b4nAJ9b/3ms4w3bdWNwqbj+0//2jckqbXHQ0L32ZiPnEu5wnxqsZr1awV9MjMePfjH9L79/Eez5HkOgEZ5/wuTA+zvi4wn1cUN5t/'"</definedName>
    <definedName name="_AMO_SingleValue_671486722_TaskState.9" hidden="1">"'Jzxc1n4uRrvyWF8nPFxy+Lj5Byn8W/Gv83z1KmKHlilcxJvcZ+ZKM54uLk9nI4lfMeQDuoPSewPIue3peTOu+/hfXl1e9wN+toVPFmD5L4JDdPjTI8rPKbQn0nFjyp+9t6d/9N2tSvMEf1Jy/ZcPd/n2avw1DLZTJi7beP4dH0vOcfq4/lvv09O74ujeJ/lPZN5zXBKybzQJcn/jOq6dtg5deUPq7EDWzmhHlfBx4nfH5EjQl5+L+6YlEw+'"</definedName>
    <definedName name="_AMO_SingleValue_732119577_TaskState" hidden="1">"'Partitions:13'"</definedName>
    <definedName name="_AMO_SingleValue_732119577_TaskState.0" hidden="1">"'SASUNICODE7V1ZbxpJEO7nlfY/IK+UhyhrfB/KJQw+omDsBcfRPiEMOEHLFQbstVb73/fr6uk5eu5hmIFsawTMUV1XV1dVH9O8Yx/Z32zEhqzEnlifzZjBBmzCxuw922K7bJvt4LeEJ2PWxf0eno7ZN3q6YHP2yH5nJzj/yD6wX9kv7B27Yx3g+AtlxjgboSSHbQF6hKMDCi94xqEeQLUP2C2LNoc8AM19oitpc3wjE0sFn212zi7xLSkZO'"</definedName>
    <definedName name="_AMO_SingleValue_732119577_TaskState.1" hidden="1">"'K8Rpi5wDIC3z96g3L0izyHgdoFzx8LOoargbAhJFoDlvI7xzSWbAfuQIG5xzXkdAP9nPH0B5Qno9gkrp3YIHfShiy44f2Cn+D5ge6B1iqstSzP3JP3AkrwKLEM664Ke4FLV2hxXc1y1IXmNzjsmHiMEsxtLl2T7QTIJfXJ5G/SMX3dxbdCVpGCg5Nzkj9fbmODKMenNUO45F0pNovREdBa4lwfNuXWf19mczvKlO6bSedCcUpt4ytF23BR3'"</definedName>
    <definedName name="_AMO_SingleValue_732119577_TaskState.10" hidden="1">"'I4LrxeLcudcU9xdbofhuyQq7Ho2vxtO0zfWX5SV4cke5tjW6wscsVoFf7BaeBWbVT9j/0NCmY07fy9ORtWBjzQoj31nbPd6THQ1V71lqJKkdB9Mux26VdgSUuV2ytmuXc8dTebcVgsfuqZUUPCXiXsTUx1CvFY/SBUXVOe5NiO9oCguK4nWrp+m3r7+q83Ad2v01b/4bV9s31Mprrt6fE5u7pPAJW2aP8AHtQ8r6FZiayCntZzJ3cz4Z4f7'"</definedName>
    <definedName name="_AMO_SingleValue_732119577_TaskState.11" hidden="1">"'M5EFkusE9bTsT3gefJ+TRJYZ7wHj3M5yZddJYikLPlP8O0FNTbqGlKX3fUpsxzFFbMWIc3HO2Mzap6ZYyYmB7FbX23TURp36cMUGMVCyoxTY8uuL8PZllKvSZ4simZvndOxx8V9qpQ+Mqd0nqMi7OqNqTGHgpYRHhWl9Vu+MRJW6rC/pPB7Wm6vBK3OprrEK27a0xAdFk8p9oFxQfbG7dXBhKzSZvkX61wSWfWn4kneab1H4mtPdmlzl7Kb'"</definedName>
    <definedName name="_AMO_SingleValue_732119577_TaskState.12" hidden="1">"'LlXbMOSfRg4rMtPc7/6G7jyuk17BELg0qKfZcNU3vyP/KS/1/vNjTEZRQtUvz7sBp500mk9vTT86xi8nK855P3B9VP2cL3gf0H'"</definedName>
    <definedName name="_AMO_SingleValue_732119577_TaskState.2" hidden="1">"'C6C5VwDN/QJoHhRA87AAmkcF0DwugOZJATRPC/EJOzlR5VG5y77jHs948vLy31FyASycas/MjpanWo6VfUjoW4rhU8qf5sh3kmUqsrQzQ1ExnuFqQlmnE8sZnjTpfh8YJwTL8fFSj3Q9su5vOTLOGUV/mQM28T3Db4lytBfCLGHcWrkgzRoRZW0oVadBUgVJfYNzqb86fg1cqXr8TjlNneqpT3RtSZ3ljdAadEK6KVyixAS4uUxcHoOo8Ce'"</definedName>
    <definedName name="_AMO_SingleValue_732119577_TaskState.3" hidden="1">"'PAXIG42qY54aCae6r7XIC/r269dNdMuuSlnOD7x7BVqjO+9TSRL9mE61K9KWucc8tr31/i54Ij7FNh7s/pvbG7B6XgFZ7VxxmTiV4ux/hw2HL7DX1ljrkLUsoNSBexlYfrASIMnvFfkOfs8bemmcVnPll1W98IQUVkfkno6H2Ft6zf2BJFej3HL/vAfkD9yeg/tZ1/m8oJ06fm4wfb1x77QtXwiHqqxQDz2kmWE4ywXKcCZajTLAcZoLlIB'"</definedName>
    <definedName name="_AMO_SingleValue_732119577_TaskState.4" hidden="1">"'Ms+5lg2csEy24mWNLhcI5MpMPQULxnvEgwoRGeniu2bo6/95dJQl1TlOv7eKKfUdoG2UafIlPXGhn7BNiKmVU8EaciSxYjjR1PlrJ5WmnQqGWQVip0dwg4gzIloRdnTmmfi/7EhHKg4NwteSYbn5dgDrLMe6t4Vmdf0D4aMWUOxtXEs69LY7mFbi6ReyyL5wr2XsNxHluy/DLxcDu1reAWnw7l4sJnzXO00DAu8rHNC9RgE3HubmlbqNMMS'"</definedName>
    <definedName name="_AMO_SingleValue_732119577_TaskState.5" hidden="1">"'Vw8q7MDu491SaUWgPXXvvAHcvzALufts8j5nhZs/TP1YUT/RYx7jEnGidJjVnluEZTo67n5CeLDWcIdP17RqMxbqxd8b/UseB9oQJGoRLn/N4Lz6t6ro3RR8ArUOCZnX+QK1x0T/88Y+aXMolf3f5FW9q5VeaO81OboIb7flrqo4HpmjdLm67kbiLpR/jZqXCw8Z2ngu7IGHj1ZZJd1c0djKJ2cc04/6nnZww3ZxLJx/BKtrAJMNdaGFDf4'"</definedName>
    <definedName name="_AMO_SingleValue_732119577_TaskState.6" hidden="1">"'VCDzZtmArf0sex7BETycblzdxZn7kNByriLZ/Igs5YxT8p53fcOQMosKzjmnI5Jc9nM5zI4PluQrTeKUUNebhK8yGRImOWP1aI0S8ysuw4XrTtp5tKj1CsVzsbsmfOytCR/7a8LHwZrwcbgmfBytCR/Ha8LHyZrwcbomfMh1F6vmpJwoigWtqnBH8QFF2/TlXzx5+Rdw+QcyDRGVp0yORnujtns9hA175xjZCJ6N3Q4YPw2X1EmnEjmXK3W'"</definedName>
    <definedName name="_AMO_SingleValue_732119577_TaskState.7" hidden="1">"'QhlJYvqJKnvUMdBfHGe42TMgqjnYqKdoRnIeto1EtJZ1F3YLqOcpom9I2tRqb2tVWpa0qc6va01alrSpzq9rXVqWtKnOrOtBWpa0qc6s61FalrSpzqzrSVqWtKnOrOtZWpa0qc6s60ValrSpzqzrVVqWtagWjoDvarrRd+dpVFGT0LKI9dxlvXU/VXK/dIp7Xd22P394jRcxIB+29UgQv3DKeC6PeZN6db4pZI+C3S0IxtuG3c4JereB8W8'"</definedName>
    <definedName name="_AMO_SingleValue_732119577_TaskState.8" hidden="1">"'k/6tleaNnIV2VD0pkRqJXsYl86WlF+uJgImE6WdiT/QWtog97Jsfmosz69OTl0YPGu/x+SF3aXLBFHomzJ9R698JjOO+62pHJ5w6J3yxA7OvB9Q7Jdx+18YzT9+v0vuJL7lnB8fP1vT8EZtOvG6lZxe6G97x+VU9rkqrN54ct4zsff5TzXXk17tYK9mpqJaf+m/Vt6/8bf8zmDROc4+4RPXfs47eMK93F+/W7t57Sfy8LPNWhPDu3jtI9bF'"</definedName>
    <definedName name="_AMO_SingleValue_732119577_TaskState.9" hidden="1">"'x8nxji1f9P+bZlZpypaYJVdMf4W96XO4rSHW9rDqViCdwzpo/yE8f1BxPi2kNx+9z24LW9ui7tDW7uBJ2sxsW9CS7c43eIKzynUOan4WcXP3rrzn22Xu8KcsT/Zus2r5zufvQmzlslGwpx1G8enq3vJ2VYfz397fXJ6XxzGe5T3TOY1gykl80LXTPxn0sCxw86Fo/+wGTuwlRPqcRN8HP99Do0Iefm9uDEpmXyqT9tUKcuKRP61X6XcYY57'"</definedName>
    <definedName name="_AMO_SingleValue_779436236_TaskState" hidden="1">"'Partitions:13'"</definedName>
    <definedName name="_AMO_SingleValue_779436236_TaskState.0" hidden="1">"'SASUNICODE7V3pb+I4FPfnlfZ/QKw0H0azpRc9NJcovUbTUhY6He0nRCmdQctVAp2tVvu/78/PcQ7nDiGBWSsCEuf5XX5+fs9xzDv2kf3NRmzISuyZ9dmMGWzAJmzM3rMy22FbbBu/JdwZsx7KH3B3zL7R3QWbs0f2OzvC+Uf2gf3KfmHv2C3rAsdfqDPG2Qg1OWwb0CMcXVB4wT0OdQ+qfcCWLdocch8094iupM3xjUwsNXy22Bm7wLekZ'"</definedName>
    <definedName name="_AMO_SingleValue_779436236_TaskState.1" hidden="1">"'OD8lDD1gGMAvH32BvXuFHmqgNsBzm0LO4eqg7MhJFkAlvM6xjeXbAbsQ4Jo4przOgD+z7j7AsoT0O0TVk6tCh30oYseOL9nx/jeZ7ugdYyrsqWZO5J+YEleB5YhnfVAT3Cpam2OqzmuOpD8lM67Jh4jBLMbS49keyKZhD65vA26x697uDboSlIwUHNu8sfbbUxwlZj0Zqj3IxdKLaL0THQWKMuD5twq5202p7N86Y6pdh40p9QnnnO0HTfF'"</definedName>
    <definedName name="_AMO_SingleValue_779436236_TaskState.10" hidden="1">"'0zZVyooikX/r1yl2mKNsRHAPsTh37jXF/UU5FF+TrLDn0fhqPE3HXH9ZWYIn9yjXsWZX+JzFKvCL3cKzwKz6CfufGDp0zOl7eTqyFWysWWHkO2u753uyo6HqPUuNJLXjYNqV2L3SHgFlbJes79r13OOpLG2H4LEztZKCp0TcizH1MdRrxaN0TqPqHGUT4juawoJG8Ssr0/Tb31/VebgO7XzNG//G1fYN9fJTV/bnxOauKXxC2cwI79E/pKx'"</definedName>
    <definedName name="_AMO_SingleValue_779436236_TaskState.11" hidden="1">"'fgamFmNK+J2M3550RymcmDyLSDc607Ui46qh7h7venQxnZms0UuJ+MGW+BdzUlFVoZkrfTeonhjlTK2aJg7NlO0qT2m0rswS2J1Fb3K39OG3iHAfE7MSCemnDoyXO37NZp0afKY5sWpOX3uLgO9FOHbpWuUvSinFxRrWexMBrCVsI1/qq+hofReL2tKD/cVBb6gqeiNv7KauRVXtbTEC0mPyX3QWNCTa3bi4MpWWT9EK/duAyTy2vkU7nLe'"</definedName>
    <definedName name="_AMO_SingleValue_779436236_TaskState.12" hidden="1">"'o5E9pps8ecOYnsc9esS7Lcm/hsG4/z78BbuHJ6Cnt+wqCaYpdlw9Sb/A+65P9CvAUNcRlFXxT/qayOs+kkUvP69DyrmLwc7/pE+UHtU7HwfWD/AQ=='"</definedName>
    <definedName name="_AMO_SingleValue_779436236_TaskState.2" hidden="1">"'nQJo7hZAc68AmvsF0KwWQPOgAJqHBdA8KoDmcSE+YTsnqnxU7rHvKOMRT15e/jtqLoCFU30wo6NVU31CfME/xcj8gnsd83tVHFRiRV8SukkxzJTixzk4SxapydrOCE3FeIKrCUXdTiwnuNOi8j4wTgiW4+O1Hul6ZJWXHRH3jKIfGQO38D3Db4li1BfCLGHcWjknzRoRdW0oVadBUgVJfYNzqb8r/Bq4UvX4nWK6K2qnPtG1JXXWN0Jb0An'"</definedName>
    <definedName name="_AMO_SingleValue_779436236_TaskState.3" hidden="1">"'ppnCBGhPg5jJxeQyiwu88BsgZjKthnhsKprmvtisJ+Pfq1k93yaxLWs4Nvh8ItkZt3idPI/K6TbQqkUteo8wtr11epjvCY2zR4c5H1WzUzjgFtJpdcpg51eD9foQPh62w15QtdslvlVBrQLyMrRy0BIgKe8V+Q859yt6aZzWc+WUVb3whBRWR+SSjoWZL79k/sKQa9HuG3/eAfEL5BNTfus7/DeXE6XOT8eMd11/7wpVwiPYqxcBznAmWo0'"</definedName>
    <definedName name="_AMO_SingleValue_779436236_TaskState.4" hidden="1">"'ywHGaC5SATLNVMsOxngmUvEyy7mWDZyQRLOhzOmZkoDG4vGc/jT2gm68E1hm6OX/eXSUJd02jW9/E4P6O0DbKBPo1APWsG8BNga2b08EycimhYzKh2PdHI5mmlQbOzQVqpUekQcAZFREIvztjRPhd5w4RineAYLXnEGp+XYA6yjG/ruHfFvqB/NGLKHIyrhXtfl8bShG4uEGMsi+cS9n6K4yy2ZPlF3OF2altBE58uxdzCZ81ztNAwLvKxz'"</definedName>
    <definedName name="_AMO_SingleValue_779436236_TaskState.5" hidden="1">"'XO0YAvj2e3StsDj1vh4VmcHdi51QbUWgPXXvvAHcp7ArufNTeRzrTZs/TPlKiJPEfMbY5JxomTGKs9tghI5nZufID6cNdzjxyuafXlrZbt3VgbBc50BjUQlivG/EZxX914dpRsFL0GNY3LmHJe47pr4f8aRX8ossrf/i7Qyi1bljfJSm6OH+H5b6qKG65k1L5qv525g1I3yt1HzX+ExSwPftTXw6MlGdtk2tzRX0s055vSjnpc93JBNLDuO'"</definedName>
    <definedName name="_AMO_SingleValue_779436236_TaskState.6" hidden="1">"'X6CX1YDplHUgxQ0+Nci8WTZgaz/LzCN4BA+nG1d3cZ5xSGj5TCLZcxBZyzlOyTLvOo4hRRY1nHNORyS5zHM5zLYPluQrauLUUNfVhK+mGRIm+WTq0ZoN5ldchnNXSdpnZ1HrMornYmdN+NhdEz721oSP/TXho7omfBysCR+Ha8LH0ZrwcbwmfMj1JavmpJJoFAtaSeEexQc02qav/+KJy7+Ayz8QaYhRecrkbLR31Have7Bhbx0zG8FPXbc'"</definedName>
    <definedName name="_AMO_SingleValue_779436236_TaskState.7" hidden="1">"'C5k/DJXXSqUU+s5U6SEMpLF5RJc/6SXMPxwlKGyZkHUcnlRSdCM7D1suolpLOopqgeoY62qa0Ta3Gpna0VWmrytyqdrVVaavK3Kr2tFVpq8rcqva1VWmrytyqqtqqtFVlblUH2qq0VWVuVYfaqrRVZW5VR9qqtFVlblXH2qq0Va1gFnRb25W2K1+7ioKMfopoP7uMt66nbq7XbhPP67u2x2+PlSKeSAftMVMEL9wyfhRGvcW8O/wUs0bAb1'"</definedName>
    <definedName name="_AMO_SingleValue_779436236_TaskState.8" hidden="1">"'+CYmzDb4cIvVrB+baS/6hne6FlR746G5LOjECtZDf2paMV5YeLGQHTydKJ5D9oDW3QOzk2H1esT29ODh1YvOv/h+SF3TVLxJGoW3K9Ly88prPE3ZdULm9Y9K4YYucGvj9Ituu4nW+Mpl+//wVXcn8Sjo+v/31QcAbtrrG6VdxeaO/7R5WUNrnqaF74Mh7z8Xc5z7RX016tYK+mRmLav2n/lt6/8fd8TiDRGc4+4XOlfZz2cYX7OL+8W/s57'"</definedName>
    <definedName name="_AMO_SingleValue_779436236_TaskState.9" hidden="1">"'eey8HMN2pND+zjt49bFx4k5Tu3ftH9b5qlTHT2wzi4Zf4v7Qkdx2sMt7eFULME7hvRRf8L4/iBifltIbr/7HtyXN7fH3aKv3cCTtZnYN6Gte5zucYXHFOozqfhRxc/eu/N/2i53hTlhf7J1e66e7/PsTXhqmWwmzNm2cXy6upecbfXx/LfXJ6f3xWG8R3nPZF4zmFIyL3TNxH9DDRw77Jw78ofN2IGtklCPm+Dj+O+P0BEhL78Xd0xKJp/q'"</definedName>
    <definedName name="_AMO_SingleValue_805804074_TaskState" hidden="1">"'Partitions:11'"</definedName>
    <definedName name="_AMO_SingleValue_805804074_TaskState.0" hidden="1">"'SASUNICODE7V1bb9pIFD7PK+1/QFlpH6puSMhd24sIpElVSligqfYpooRs0XJJsWk3Wu1/32/OeHzDNrYxNqARAuzxmXOZ+ebM8cx4/Ire0j80phGV6DsNaEYGDWlKE3pNe3RI+3SA/xKuTKiP9AdcndBffHVOJj3Sb3SO47f0hn6mn+gVdakHHn8jzwRHY+QUtB1Qj/HpQcIzrgmqL5A6AO2eLVtQHkPmEctVsgW/scWliu8+XdE1fpUkA'"</definedName>
    <definedName name="_AMO_SingleValue_805804074_TaskState.1" hidden="1">"'8d15tQHjyH4Dugl8t357DkB3SF4HtjcBVUNmo1gyRy0QtcJfoVlM3AfMUUL50LXIfh/wNVnSJ5C7oC5CmknKIMByqIPzb/QBX6PqQJZFzjbs0vmjq0f2pbXwGXER33Ik1r6S83EmYmze1he5+OexceI4Ozl0mfbvrFNsjyFvU2+Js77ODf4TEkwkNO09BP1NmG6ckx5M+T7kYukNkv6znLmSMtDpmmnizoz+ShfuRPOnYfMJ24T33PEjlfi'"</definedName>
    <definedName name="_AMO_SingleValue_805804074_TaskState.10" hidden="1">"'HuxHSANtRtRKnapc9otIkRRtUu+8m7NXc7T1amH4EBUHL94WGVTbwvInG+XhNRK9n56o4SnvJNcn932FwsZHvpMqQTvJT5Z/3Df27ePMjWqT3PfyXZL7hRpW6ak3xCR/M+A+SmhEcodDg+R7Dv39QjqL/HFrep39nBY1rgT08mH1U7b5vaH/AQ=='"</definedName>
    <definedName name="_AMO_SingleValue_805804074_TaskState.2" hidden="1">"'YQEyKwXIPCpA5nEBMk8KkHlagMyzAmSeFyDzohCfcJCTVNEr9+kr0kTEk5eX/4qcc3ARUh+s6GjdUr8hvhDfvK1VctdV1uVYMZeibnHk8sRRo4koL1l8pnK74zI/Rxn1fkSal4+TvsdXpJX7/PFGzv642YmNJbU/DhY0JucQuo7xFbRlesFxbY/LuoRcQ9ZlYkfLJVCU6Vf6BXcHdfrdOqriKCj+eRlIKaXIGC2ZDH9c95r+pQauXCLyb+D'"</definedName>
    <definedName name="_AMO_SingleValue_805804074_TaskState.3" hidden="1">"'sV6BmDhqTcznH/0Vq4sZJMn0WPdCLQLoSPrK+4msczqnEdef3B/E5l2LYcrEzlpzvjCVnO2PJ6c5YcrIzlhzvjCVHO2NJZWcsOdwZS7bXDvd43zZY4Y3Z/THzJc6mPD7tjpgVVZOtGHC827dHRt+DtmpF7WJkWd0vCEkyqpT3WjN71DBcfpPHh8PkVzl1BDoRRRqWBg2OkQd8v+Icy3uYKZdPfPm3OFZ3Hw2WYabWJVwDJd0tzYi8W3JTev'"</definedName>
    <definedName name="_AMO_SingleValue_805804074_TaskState.4" hidden="1">"'Wp4VqDPuF+phnT5nBebVz7vDKXFsrmGjhclc8NkFXH5yq2ZeUEJVqOVffpcOqgoIVvD9IH1t2PmSNCo7TIB5vvUINt+L7uylgQvi0+n/xwEO0vb5D7AWnq3v8G3x6nzCL9Qzb1r6RWcT6zx3ryRUATrTeL+hderonf6gZiINoXqFrocg/cy7mXCpKeV83fcu2vWvPX8CBVcKrTPay4xbcKm7cLA07pZxmrdJhOrhBIIjdu2cUZoVXUbb6Wd'"</definedName>
    <definedName name="_AMO_SingleValue_805804074_TaskState.5" hidden="1">"'JZd5XKP4qq0xblnkXqH2m+zpmO2XMWgguYggEvyVQBxcvjXAkSvABgxJzWu/miPC4szYcM7T0raUf9lc8nFa3G4IXpUNkSPow3R43hD9DjZED1ON0SPsw3R43xD9LjYED3UnPi6NSkn6sXC5oC9vfiQe9v0+Z8X4vJP0PIPRBqyV36yR4oWe23vrK1D26U486/7ISMu0Za65VSXzt6qMkgjKSpe8Vue9ZxzH59LpDYtyho+96msuF+iedRs'"</definedName>
    <definedName name="_AMO_SingleValue_805804074_TaskState.6" hidden="1">"'vx8p6RDVgtQr5NGY0phaD6YONao0qjJHVUWjSqMqc1QdaVRpVGWOqmONKo2qzFF1olGlUZU5qk41qjSqMkfVmUaVRlXmqDrXqNKoyhxVFxpVGlVrGAU90LjSuArE1TLK5bOIztxlvHU9NWuFZ4d13ty1PUH7QhQxIx22L0YRughk/ChMepsWdyUpZo1A0FPVxWAj6Kl2vVrB/XxDcK/neKFVe74ajbjMjNBSya7vSydrmR8upgdMZ8v9Uv3'"</definedName>
    <definedName name="_AMO_SingleValue_805804074_TaskState.7" hidden="1">"'D1tBe8/kcKf51LUqPBg34qaaRi4uyp43fGf5F6xparcfJWWKNZN6S5yks6THdKd625Nfylpat9+7gmqC9BHW267jdT3MZbIv0MclWcX/C2SPrOGZ+Yv3vg4/nI8n16fmt4l6kdvDg0KTD5LqjeenLRMwnnv660l5Ne7WCvZo/EtP+Tfu39P5NPOdzCYuucPQe34b2cdrHFe7jgu67tZ/Tfi4LP9fkp/i1j9M+blN8nBzj1P5N+7dVZp1qaI'"</definedName>
    <definedName name="_AMO_SingleValue_805804074_TaskState.8" hidden="1">"'E1uiHxFPe1juK0h1vZw/m5hO/CMUD+KYk9N+T4trTcefY9vC1vb4vroq3dwpN1SO6b0NEtTre4wmMK/5xU/Khi11t3/rPtaleYS/qTNm1ePd/57G2YtUw2Euau2zg+Xb3XpYMy++Dx4/H896JPTu+Lo3Rf5j2Tec0oSduxYkb8/4j0eHm167g+N5l9/ja7rVaWfRYF136N+0YTaWOme4iluXsvJdEe9iL5tRiF/YUSX09LurfWF5Y9PWo8K'"</definedName>
    <definedName name="_AMO_SingleValue_805804074_TaskState.9" hidden="1">"'1WOrt0XJCsLJ5/bQzmpnQg+TmRX8vEpsfYDjoUeI1EQT9I7jmtMpE1Z7+US5hx9NezINGiPWH+ZR5ehE98t9pdxS/uWxBu86p5o0c3Nm3PK1HtWBPkFOFK2fganNvog55ry9e4rY6TPLB1kzxgemTs9ZwV6nrry34FicfezmVUjzRX4P1i2d0H7ZNksS+iJf1vcjgxrhEeOLoVH2eK9Z88uHnV+I5v77sIZNfLXvLcWwtLXhQqxK3BcTITt'"</definedName>
    <definedName name="_AMO_SingleValue_825207699_TaskState" hidden="1">"'Partitions:13'"</definedName>
    <definedName name="_AMO_SingleValue_825207699_TaskState.0" hidden="1">"'SASUNICODE7V1ZbxpJEO7nlfY/IFbKQ5Q1vg/lEsZXFIxZcBztE8IYJ2i5woC91mr/+35dPT1Hzz0MM5BtjYA5quvq6qrqY5p37CP7m43YkJXYE+uzGTPYgE3YmL1nZbbDttg2fkt4MmY93H/A0zH7Rk8XbM4e2e/sGOcf2Qf2K/uFvWO3rAscf6HMGGcjlOSwbUCPcHRB4QXPONQ9qPYBW7Zoc8h90NwjupI2xzcysVTx2WLn7BLfkpKB8'"</definedName>
    <definedName name="_AMO_SingleValue_825207699_TaskState.1" hidden="1">"'zPC1AOOAfD22RuUu1PkOQDcDnBuW9g5VA2cDSHJArCc1zG+uWQzYB8SRBPXnNcB8H/G0xdQnoBun7ByagfQQR+66IHze3aC7322C1onuCpbmrkj6QeW5DVgGdJZD/QEl6rW5ria46oDyc/ovGviMUIwu7H0SLYfJJPQJ5e3Qc/4dQ/XBl1JCgZKzk3+eL2NCa4Sk94M5Z5zodQiSk9EZ4F7edCcW/d5nc3pLF+6YyqdB80ptYmnHG3HTXGn'"</definedName>
    <definedName name="_AMO_SingleValue_825207699_TaskState.10" hidden="1">"'4B5ice7ca4r7i3IoviZZYc+j8dV4mo65/rKyBE/uKNexRlf4mMUq8IvdwrPArPoJ+58YOnTM6Xt5OrIWbKxZYeQ7a7vHe7Kjoeo9S40kteNg2pXYrdKOgDK3S9Z27XLueCrvtkPw2D21koKnRNyLmPoY6rXiUbqgqDrHvQnxHU1hQVG8bvU0/fb3V3UerkO7v+bNf+Nq+4Za+Zmr9+fE5i4pfELZ7BHeo31IWb8CUws5pf1M5m7OJyPcn5k'"</definedName>
    <definedName name="_AMO_SingleValue_825207699_TaskState.11" hidden="1">"'8iEw3uKdtZ8J74HPfUf4OEN7dDGdmjTSWwP9gyn4L2Kkps9DQlL6b1F4Mc8RWjBYH95rtbE1qua2MFtgeRa15dy3EqRtnPBCjFAtqrQ2Ppjh/T2aZKn2mOLKpVX73FgffkXbq0LfKXZKajIszqvYkBl5K2EO41lfV5ng0idvigv7PQa2pOjwSt/kzViXL9taYgGgx+W+zC4oNNrduLgylZpO2Rr+64HJPLQ+STu8taj0T2nWzx5z9E9nurl'"</definedName>
    <definedName name="_AMO_SingleValue_825207699_TaskState.12" hidden="1">"'mX5Lk38dl2Huefcrdw5fQY9liFQSXFjsuGqTv5L3jJ/5F3CxriMor2KP5fWI256SRS+/jpeVYxeTne9cn4g+qnYuH7wP4D'"</definedName>
    <definedName name="_AMO_SingleValue_825207699_TaskState.2" hidden="1">"'AJq7BdDcK4DmfgE0DwqgeVgAzaMCaB4XQPOkEJ+wnRNVHpV77Dvu8YwnLy//HSUXwMKpPpjZ0fJUK7GyDwndpBg+pfxpjnwnWaYiSzszFBXjKa4mlHU6sZziSYvu94FxQrAcHy/1SNcj637ZkXHOKPrLHLCF7xl+S5SjvRBmCePWygVp1ogoa0OpOg2SKkjqG5xL/dXxa+BK1eN3ymnqVE99omtL6ixvhNagE9JN4RIlJsDNZeLyGESFP3k'"</definedName>
    <definedName name="_AMO_SingleValue_825207699_TaskState.3" hidden="1">"'MkDMYV8M8NxRMc19tVxLw79Wtn+6SWZe0nBt8PxBsleq8Ty1N9Gs20apEX+oa99zy2vfL9ER4jC063P0xtTdm97gEtNq74jBzKsHb/QgfDlthr6m31CVvWUKpAfEytvpgJUBU2Cv2G/qcZ+yteVbFmV9W/cYXUlARmX8yGmpv4T37B5ZUhX7P8fsekD9wfwLqb13n/4Zy4vS5yfjxxrXXvnAlHKK+SjHwnGSC5TgTLEeZYDnMBMtBJlj2M8'"</definedName>
    <definedName name="_AMO_SingleValue_825207699_TaskState.4" hidden="1">"'GylwmW3Uyw7GSCJR0O58hEFAa3l4zn8Sc0kvPgiqGb49f9ZZJQ1xTN+j4e52eUtkE20KcI1LNGwD4BtmpmD0/EqciGxYhi15ONbJ5WGjQ6GaSVKt0dAs6gjEjoxZk72uei3zChXCc4R0uescbnJZiDLPPbGp7V2Re0j0ZMmYNxtfDs69JYmtDNJXKMZfFcwd7PcJzHliy/jDvcTm0raOLTpZxb+Kx5jhYaxkU+tnmBGmwhnt0ubQt1mgmJi'"</definedName>
    <definedName name="_AMO_SingleValue_825207699_TaskState.5" hidden="1">"'2d1dmD3pS6p1AKw/toX/kCOE9jlvH0TOa/Thq1/pr6K6KeI8Y0xyThResYqz22CEn06Nz9BfDhLuOPHKxp9eWv1du+sHgTv6wwoEpUox/9GcF7de3WULgpegRrH5OxzXOG6a+L/GSO/lFn03v4v0spetCpvlJfaHD3E99tSF1Vcz6zR2Hw9dwNRN8rfRo1/hecsDXxX18CjJ4vssm5uaaykm3PO6Uc9L3u4IZtYNo5fopVVgemMdSDFDT5V'"</definedName>
    <definedName name="_AMO_SingleValue_825207699_TaskState.6" hidden="1">"'yLxZNmBrP8ueR3AED6cbV3dx5jgktJyTSDYPIks545S8513HMKTMoopzzumIJJf9XA6z7YMl+YqSOCXUdSXhq0mGhEnOTD1ao8H8istw4bqTdr4sal1C8VzsrAkfu2vCx96a8LG/JnwcrAkfh2vCx9Ga8HG8JnycrAkfcn3FqjmpJIpiQasn3FF8QNE2ffkXT17+BVz+gUxDROUpk6PR3qjtXvdgw946RjaCZ123AsZPwyV10qlGztlKHaS'"</definedName>
    <definedName name="_AMO_SingleValue_825207699_TaskState.7" hidden="1">"'hFJavqJJnPdPcw3GKuw0Tsoajk0qKTgTnYetlVEtJZ1FNUD1HGW1T2qZWY1M72qq0VWVuVbvaqrRVZW5Ve9qqtFVlblX72qq0VWVuVQfaqrRVZW5Vh9qqtFVlblVH2qq0VWVuVcfaqrRVZW5VJ9qqtFWtYBR0W9uVtitfu4qCjJ5FtOcu463rqZnrtdvE8/qu7fHbY6SIGemgPVaK4IVbxnNh1FvMu8NNMWsE/HZDKMY2/HZI0KsVnG8r+U'"</definedName>
    <definedName name="_AMO_SingleValue_825207699_TaskState.8" hidden="1">"'c92wstG/lqbEg6MwK1kl3sS0cryg8XEwHTydKJ5D9oDW3QOzk2H3XWpzcnhw4s3vX/Q/LC7pIl4kiULbnelxce03nH3ZZULm9Y9K4YYucGvj9Ituu4nW+Mpl+//wVXcn8Sjo+v/31QcAbtrrG6VdxeaO/7R5WUNrnqbF74Mp7z8Xc5z7VX016tYK+mZmLav2n/lt6/8fd8TiHROc4+4VPXPk77uMJ9nF+/W/s57eey8HMN2pND+zjt49bFx'"</definedName>
    <definedName name="_AMO_SingleValue_825207699_TaskState.9" hidden="1">"'4kxTu3ftH9bZtaphhZYY1eMv8V9qbM47eGW9nAqluAdQ/ooP2F8fxAxvi0kt999D27Lm9vibtHWbuDJ2kzsm9DWLU63uMJzCnVOKn5W8bO37vxn2+WuMKfsT7Zu8+r5zmdvwqxlspEwZ93G8enqXnK21cfz316fnN4Xh/Ee5T2Tec1gSsm80DUT/400cOywc+HoP2zGDmyVhHrcBB/Hf59DI0Jefi9uTEomn+rTNlXKiiKRf+3XKHeY496I'"</definedName>
    <definedName name="_AMO_SingleValue_921006515_TaskState" hidden="1">"'Partitions:11'"</definedName>
    <definedName name="_AMO_SingleValue_921006515_TaskState.0" hidden="1">"'SASUNICODE7V1Zb+JIEK7nlfY/oKw0D6PZkJBbO4cI5BgNQ1ggGe0TYgjZQcs1YDITrfa/79fVbl9gYzvGdlALAXZ3dR3dn6urD9tv6QP9pBENqUCP1KcZzWlAExrTO9qhfdqlPfwXkDOmHtLvkTumvzl3QQY90O90iuMP9J5+pV/oLbWpCx7/oMwYRyOUFLQtUI/w6ULCE/IE1VdI7YN2x5ItKA8h84DlKtmC38jkUsZ3ly7oCr9K0hzHV'"</definedName>
    <definedName name="_AMO_SingleValue_921006515_TaskState.1" hidden="1">"'ebUA48B+PbpDcrdeew5At0+eO5Z3AVVBZoNYckCtELXMX6FZTNwHzJFA+dC1wH4f0LuEyRPILfPXIW0I9RBH3XRg+Zf6Qy/h1SCrDOc7Vg1c8fWDyzLK+Ay5KMe5EktvbVm4MzAWQeWV/m4a/KZB3B2c+mxbd/ZJlmfwt4654nzHs7nfKYkzFHSMPUT7TZmumJIeTOU+5GKpCZLemQ5C6SlIdOw0kWbGXyUrtwxl05D5pSviccUseOWuJ+B'"</definedName>
    <definedName name="_AMO_SingleValue_921006515_TaskState.10" hidden="1">"'PVd0qXDxmePpArST/GTdh31z1S7OnGg2yDmia5N8ctzcrDn1roDob8jaRQ0NaWiO6uX7vrw+Pp5F3uglvs5eTssal1bEjn7tU7T4vaf/AQ=='"</definedName>
    <definedName name="_AMO_SingleValue_921006515_TaskState.2" hidden="1">"'zFIGMg8ykHmYgcyjDGQeZyDzJAOZpxnIPMvEJ+ylJFX0yj36hjQR8aTl5b+h5AJchNR7MzratNTviC/EN21rldxs6voJeR3zN0vZm7K+GCriVNQNjtumHDMb0CxadKpKO6NSL0cZ839GmpuPnb7DOdLKXf64xw3eUYM9MpDU3lGAoDG4hNB1hK+gLdJrjuq7XNcFlBqwLmNrrFAARZFe0W8YG1XpD/OojKNV0d+blZRSioxQo8nwRrXv6F+'"</definedName>
    <definedName name="_AMO_SingleValue_921006515_TaskState.3" hidden="1">"'qIecc454azl7hmlmAxuBS9vF/gZo4cRJNn2X/+3olXQEf2V7hNfbnVOC283rD8JwLIWw52xpLTrfGkpOtseR4ayw52hpLDrfGkoOtsaS0NZbsb40lL9cO52znS7DCHbN7Y+ZznE14dt4ZMSuqOlvR53i3Z80LfwRt2Yzaxby6Gi8ISTKqlCPNmTVn6i+/zrPjfvLLnDoEnYgi56YGNY6R+zxesY/lGGbC9RNe/g2O1eijxjKM2Lr4a6CkO6'"</definedName>
    <definedName name="_AMO_SingleValue_921006515_TaskState.4" hidden="1">"'XNA0dLTkq3PhXk1egW45l6SJv9eTWR9+XZXBqomyvg8Ll8roGsKj4XoS0rRqjRYqi2j4dTGwUNfLuQ3jdHP0aKCA3SIh1sXqIFm/B97WdjQfi28HzSw0Gwv7xG6XukqbH/Nb5dTpkF+odk2l9JLeN8Zs31pIuAOq7eJNpfeLk6fss5xECwL1Ct0OYeuJtyL7VKelotf8Ot/9yWv4IHKYNTlTqw4gbfMmx+WRiwaz/JWKXFdHJ/RBS5Yesuz'"</definedName>
    <definedName name="_AMO_SingleValue_921006515_TaskState.5" hidden="1">"'Aytom5yXtQ9BqqUcxZXpS2vvIvUO7R+kzUdseUqBhU0eyu4RN8DEaaEdydE8P6HIXNS8+oP1rywOBM2XLpS4s78r1tJz16L/ZzoUcqJHgc50eMwJ3oc5USP45zocZITPU5zosdZTvRQOwI2rUkxUi/mtw7s7sUH3NvGL/+0FJffQss/EWnIXnlqzRQt99ruVVubtk1h1l93fWZcgi11yimvXb1VdRBHUlC84rU86TXnHj7nSK2blBV8OrGs'"</definedName>
    <definedName name="_AMO_SingleValue_921006515_TaskState.6" hidden="1">"'6KzRPGi134uUeIhqQOoFymhMaUxtBlP7GlUaVYmjqqRRpVGVOKoONKo0qhJH1aFGlUZV4qg60qjSqEocVccaVRpViaPqRKNKoypxVJ1qVGlUJY6qM40qjaoNzILuaVxpXK3E1TrK9auI9tpluH09FXOHZ4t1zu/enlVPxchiRdrvqSBZ6CKQ8SMz6U1afiZLNi2y6k56vUfAeVfB6r7Gvvaf299UaMh1NvetleR6nHiy1nm/bPqdeLZ01ur'"</definedName>
    <definedName name="_AMO_SingleValue_921006515_TaskState.7" hidden="1">"'vt3P1is8XSPHuJlF61KjP9xINHVyUPU38zvAvrq6BefXYJQuskSxbcN37JP2UM8V9LXm1vKF1u6xbyBO056BOdve08x6qOdsifUy0vdO3OHtgHUfMT+y6vffwfCC5Kzy9vdPL1DYebJp4mNx0DC19mYi0xD1XF9qraa+WsVfzxj/av2n/Ft+/ibtrzmHRBY4+4lvTPk77uMx93KrRrvZz2s8l4efqfO+89nHax+XFx8mZRe3ftH97jn+7hm'"</definedName>
    <definedName name="_AMO_SingleValue_921006515_TaskState.8" hidden="1">"'23/ARzce90S3s47eEy93DeGfLwPs7/ORt96Doh8VQNOZcua9m+u93fb+Tp6k5/xU09GeKc/qK8ra2lu6b1EtZQoo3LnW0bxqerN1u0UGefXH48nP9e9snxfXGQ7uu8ZzSvGSQpL6vmRYeP9y9XYa9qIG3EdPehrljnkzhETe4E8muw/r0lf7KZNuiYu1OKLl8czkpVom15kWh1YZdzYttObQXwsWOCgodPgbXvcy/6ENgzhZN0yT2igbQJ6'"</definedName>
    <definedName name="_AMO_SingleValue_921006515_TaskState.9" hidden="1">"'x1FQnFN3dg9/rIHDVuLNyTealN1xQ9Obu6SE6beMWOKr8CHsuELODXhlew8dfU7c0ZIn5k6SF/pH6vZvrTkKHuH3OXn4czMWq7H5H1v2twG3dS0VdbMlH8bfF3MzZGHHPX4x1viHUBPDh5VfjuRM860RzPeFnfXvl/6ptAgnhEZFgt+z5L0IqOGa0C0SJXKXO/LCJEUTVLvf1qwl7K1dWsx9yBpHU7cV9eqlhZWTy1k+7dG8JOVROtO+JlC'"</definedName>
    <definedName name="_AMO_SingleValue_991905274_TaskState" hidden="1">"'Partitions:13'"</definedName>
    <definedName name="_AMO_SingleValue_991905274_TaskState.0" hidden="1">"'SASUNICODE7V3pb+I4FPfnlfZ/QF1pPoxmS+ldzSUKPUZDoQudjvYTopTOoOUaAp2tVvu/78/PcQ7nIAkhAdaKgMR5fpefn59fHPOOfWR/syEbsAJ7Zj02ZQbrszEbsfdsh5XYLtvDbwF3RqyL8kfcHbFvdHfOZuyJ/c5Ocf6RfWC/sl/YO3bHOsDxF+qMcDZETQ7bAvQQRwcUXnCPQz2Aag+wOxZtDnkImgdEV9Lm+IYmljI+u+yCXeFbU'"</definedName>
    <definedName name="_AMO_SingleValue_991905274_TaskState.1" hidden="1">"'jJwXiVMXeDoA2+PvUG9e0WeI8CVgHPPws6hKuBsAEnmgOW8jvDNJZsC+4AgbnHNee0D/2fcfQHlMej2CCundgQd9KCLLjh/YGf4PmT7oHWGqx1LM/ckfd+SvAIsAzrrgp7gUtXaDFczXLUheZXOOyYeIwSzG0uXZPtBMgl9cnnrdI9fd3Ft0JWkYKDmzOSPt9uI4IoR6U1R72cmlJpE6ZnozFGWBc2ZVc7bbEZn2dIdUe0saE6oTzxnaDtu'"</definedName>
    <definedName name="_AMO_SingleValue_991905274_TaskState.10" hidden="1">"'ImTl96KOSfHkU33apkpZVCTyb/0KxQ4zlA0J7jES5869pri/2AnFd0tW2PVofDWepm2uvywuwZN7lGtb2RWes1gFfrFbeBqYVT9h/3NPm44ZfS9PR7aCjTUtjHxnbXe+Jz0aqt7T1EhcOw6mXYzcK+0RUMZ28fquXc89nsrSVggee6ZWUPAUiHsxpj6Feq1olC5pVJ2hbEx8L6Ywp1G8Zs00/f4ZQNV5uA7t+Zo3/o2q7Qb18qpr9ufE5q4'"</definedName>
    <definedName name="_AMO_SingleValue_991905274_TaskState.11" hidden="1">"'pfMKOOSN8QP+Qsn4FpiZiSvuejN2cd4Yon5o8iEg3eKZtR8IH4LPkqH8PCO9uhlOzRepL4H80Zb8D7MSUWWhoQt+31F8MM2MrssXBs2Y7WpNabinZAtujqC3vboUobeMcD0SWYk69te7RFOfv2axTps8ERzqtykvvcPAdaScOfavcxWnJqDgXtZ7EwGsJewjX+qr6HB9Nova4oP9zUFuqBo/Ebb7KymTZ3hYTEE0m/518TmODza2bC0Np2b'"</definedName>
    <definedName name="_AMO_SingleValue_991905274_TaskState.12" hidden="1">"'i90a8tuNwTy4Mk03uTes+Ydt3sMuf8RPa7G9YheR5MfLadR/ln9V1cOT2GnaswqKbYcdkwdSf/NTX+P7jvQkNcRtEfxf/Rq2NuMonUOX5ynlVMXo73fSL+oPYpWvg+sP8A'"</definedName>
    <definedName name="_AMO_SingleValue_991905274_TaskState.2" hidden="1">"'iqUcaO7nQPMgB5qHOdA8yoHmcQ40T3KgeZoDzbNcfMJeRlT5qNxl31HGI56svPx31JwDC6f6aEZHy1MtRoo+JPQtjeETip9miHfiRSqytjNCUTGe42pMUacTyznuNKm8B4xjguX4eK0nuh5a5TuOiHNKo7+MAZv4nuK3QDHaC2GWMG6tXJJmjQV1bShVp0FSBUndwLnUXw2/Bq5UPX6nmKZG7dQjurakzvpGaAs6Id0UrlBjDNxcJi6PQVT'"</definedName>
    <definedName name="_AMO_SingleValue_991905274_TaskState.3" hidden="1">"'4nacAOYNx1c1zQ8E089V2MQb/Xt366S6edUnLaeD7kWDL1OY96mliXrOJViXmUjcoc8trl+/QHeExdulwz8fU2Zg94xLQ6uyKw8yoBu/3Q3w4bJG9ptlSh7xlAbX6xMvImoMVAFFkr9hvmHNW2VvzrIwzv6j6jS+koCIi/3g01NnCe/YPLKkM/V7g9z0gf6B8DOpvXef/hnLi9Lnx+PGOa6994Qo4RHtF5zgYU4HaTh1lomMuRJDlbGskOd'"</definedName>
    <definedName name="_AMO_SingleValue_991905274_TaskState.4" hidden="1">"'0aSU62RpLjrZHkaGskOdwaSQ62RpL9rZGktDWSbK4czizyJkjhjqqjzRDGlPl/dM25Nmce4C+ThLqh2U/PJ0LdRmnrZIc9mrF0rScmnwBbNmebz8SpyJ5wXsS8wD173Tyt1OlpVpBWylQ6AJxBM2ihF2euwT4XeaYx9bvgOX38DEd0XoI5SDMfUsG9GvuC/lGPKHMwribufV0ayy10cwX/tiyea9h7FcdFZMmyy9CE26ltBbf4dChHI3zWL'"</definedName>
    <definedName name="_AMO_SingleValue_991905274_TaskState.5" hidden="1">"'EMLDeMiG9u8RAs2MabeLW0LfMyMjmd1dmDn3q6o1hyw/toX/kDmle163lyWXAfQgq1/ptyWyGuJfPiIZBwrmVSV5xZBiRygm58gPpw13OPHK8rWv7Wyo/dWxonnxvo0EhUoJ/SN4Ly69+oo2Sh4DWockzNHdY3rjol/G0d+KbPI9v1fpJVZV1XeRV5qc/QQ3W9LXZRxPbWe3mXruesYdRf520XPS8Jjljq+y2vg0eON7LJt7mie1sk45vSj'"</definedName>
    <definedName name="_AMO_SingleValue_991905274_TaskState.6" hidden="1">"'npU9NMgmlh3Hr9DLysBUZW1I0cCnDJk3ywZs7ac58wgewcPpRtVdlGfiElo+w4733FzWco5Tssy77m1AkUUZ55zTIUku57kcZs8HS/wViFFqqOsQw1cfDgiTXMnwZD095FdchktXSdL1FYvWseXPRWlN+NhfEz4O1oSPwzXh42hN+DheEz5O1oSP0zXh42xN+JDr8VbNSTHWKBa02s49ivdptE1e/8UTl38Bl38g0hCj8oTJbLR31Havk7N'"</definedName>
    <definedName name="_AMO_SingleValue_991905274_TaskState.7" hidden="1">"'h7xyZjeBVOrsB+dNwSZ10+Nqn8DU+UgdJKIXFK6rkaa9M6uI4R2ndhKzgaCeSor2A87D1laqlJLOoW1C9QB1tU9qmVmNTJW1V2qpSt6p9bVXaqlK3qgNtVdqqUreqQ21V2qpSt6ojbVXaqlK3qmNtVdqqUreqE21V2qpSt6pTbVXaqlK3qjNtVdqqVpAF3dN2pe3K164WQS5+img/u4y2rqdirtduEc/ru7bHb0+qPJ5IB+3JlQcv3DJ+5k'"</definedName>
    <definedName name="_AMO_SingleValue_991905274_TaskState.8" hidden="1">"'a9ybw7ouWzRsBv95x8bMNvRx29WsH5tpL/qGd7oWVHvgobkM6MQK2kN/Ylo7XID+czAiaTpb2Q/6A1tEHv5Nh81FiP3pwcOLB41/8PyAu7axaII1G34HpXV3hMZ4m7L6lcNtjiXZTETj98P6l013E73xhNvn7/C67kflYcH1//+6jgDNqNaXWruL3Q3vePigltctXRvPBlPObj73JeaK+mvVrOXk2NxLR/0/4tuX/j7/mcQ6ILnH3Cp6Z9n'"</definedName>
    <definedName name="_AMO_SingleValue_991905274_TaskState.9" hidden="1">"'PZxufs4v3m39nPaz6Xh5+q0J4f2cdrHrYuPEzlO7d+0f1vmqVMFPbDCrhl/i/tKR3Hawy3t4VQswTuG9FB/zPj+ICK/LSS3330P7sub2+Pu0Nca8GQtJvZNaOkep3tc7jGF+kwqelSx7b07+6ftcleYc/YnW7fn6tk+z96Ep5bxMmHOto3i09W95Gyrj+a/vT45uS8O432R94znNYMpxfNCN0z8l17fscPOpWP+sBk7sBVj6nETfBz//Rk6'"</definedName>
    <definedName name="_AMO_UniqueIdentifier" hidden="1">"'1b747e39-c320-4639-b18d-8c13a71b5592'"</definedName>
    <definedName name="_AMO_XmlVersion" hidden="1">"'1'"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7</definedName>
    <definedName name="_AtRisk_SimSetting_ReportsList" hidden="1">1832</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a">#REF!</definedName>
    <definedName name="aa">'[2]Oil Consumption – barrels'!#REF!</definedName>
    <definedName name="aaa">[3]EAF!#REF!</definedName>
    <definedName name="AGR" localSheetId="6">[4]Index_SATIM!$C$7</definedName>
    <definedName name="AGR" localSheetId="0">[4]Index_SATIM!$C$7</definedName>
    <definedName name="AGR" localSheetId="4">[4]Index_SATIM!$C$7</definedName>
    <definedName name="AGR" localSheetId="3">[4]Index_SATIM!$C$7</definedName>
    <definedName name="AGR" localSheetId="7">[4]Index_SATIM!$C$7</definedName>
    <definedName name="AGR">[5]Index!$C$7</definedName>
    <definedName name="ALswitch">[6]IND!$M$13</definedName>
    <definedName name="appendixD">#REF!</definedName>
    <definedName name="area">'[7]Burn Rates'!$A$3:$R$47</definedName>
    <definedName name="assump">[7]Assumptions!$A$1:$J$19</definedName>
    <definedName name="av">'[8]1999 PLAN'!$DJ$1</definedName>
    <definedName name="AVAIL">#REF!</definedName>
    <definedName name="AVAILABILITY">#REF!</definedName>
    <definedName name="b">#REF!</definedName>
    <definedName name="base.year">[9]NT_TRP!$A$2</definedName>
    <definedName name="BB">[7]PLAN!$U$1:$AO$36</definedName>
    <definedName name="burn">'[8]1999 PLAN'!$S$1:$AG$21</definedName>
    <definedName name="CAP">#REF!</definedName>
    <definedName name="capacity">'[8]1999 PLAN'!$CV$1:$DH$42</definedName>
    <definedName name="cc">#REF!</definedName>
    <definedName name="coal">'[8]1999 PLAN'!$AL$1:$AY$18</definedName>
    <definedName name="COAL_DEL">'[8]1999 PLAN'!$AL$1:$BB$38</definedName>
    <definedName name="COALBURN">#REF!</definedName>
    <definedName name="cold">'[8]1999 PLAN'!$HL$1</definedName>
    <definedName name="COLDER">'[8]1999 PLAN'!$HL$1</definedName>
    <definedName name="COM" localSheetId="6">[4]Index_SATIM!$C$8</definedName>
    <definedName name="COM" localSheetId="0">[4]Index_SATIM!$C$8</definedName>
    <definedName name="COM" localSheetId="4">[4]Index_SATIM!$C$8</definedName>
    <definedName name="COM" localSheetId="3">[4]Index_SATIM!$C$8</definedName>
    <definedName name="COM" localSheetId="7">[4]Index_SATIM!$C$8</definedName>
    <definedName name="COM">[5]Index!$C$8</definedName>
    <definedName name="ComTechs" localSheetId="6">COM_2017!$B$124</definedName>
    <definedName name="cv.diesel.hhv.MJL">[9]Units.CV!$C$9</definedName>
    <definedName name="cv.diesel.lhv.MJL">#REF!</definedName>
    <definedName name="CV.LHV.E85">#REF!</definedName>
    <definedName name="cv.petrol.hhv.MJL">[9]Units.CV!$C$13</definedName>
    <definedName name="CVV_DIESEL">#REF!</definedName>
    <definedName name="CVV_Petrol">#REF!</definedName>
    <definedName name="dd">#REF!</definedName>
    <definedName name="deflate05to10" localSheetId="6">[10]Deflator!$E$14</definedName>
    <definedName name="deflate05to10" localSheetId="7">[11]Deflator!$E$14</definedName>
    <definedName name="deflate05to10">[12]Deflator!$E$14</definedName>
    <definedName name="deflate07to10" localSheetId="6">[10]Deflator!$B$14</definedName>
    <definedName name="deflate07to10" localSheetId="7">[11]Deflator!$B$14</definedName>
    <definedName name="deflate07to10">[12]Deflator!$B$14</definedName>
    <definedName name="DEL">#REF!</definedName>
    <definedName name="del_page1">#REF!</definedName>
    <definedName name="DELIVERY">#REF!</definedName>
    <definedName name="DELIVERY_TOTAL">#REF!</definedName>
    <definedName name="Demand.Sectors">[13]Index!$D$2:$J$2</definedName>
    <definedName name="DieselLHV">[9]Units.CV!$F$46</definedName>
    <definedName name="discount_rate" localSheetId="6">[14]NT_PWR!$H$7</definedName>
    <definedName name="discount_rate" localSheetId="0">[14]NT_PWR!$H$7</definedName>
    <definedName name="discount_rate" localSheetId="4">[14]NT_PWR!$H$7</definedName>
    <definedName name="discount_rate" localSheetId="3">[14]NT_PWR!$H$7</definedName>
    <definedName name="discount_rate" localSheetId="7">[14]NT_PWR!$H$7</definedName>
    <definedName name="discount_rate">#REF!</definedName>
    <definedName name="dr">#REF!</definedName>
    <definedName name="drate">'[15]TechWATv5 (supwat5)'!$E$3</definedName>
    <definedName name="eaf">'[8]1999 PLAN'!$DJ$1:$DW$32</definedName>
    <definedName name="EB.year">#REF!</definedName>
    <definedName name="ee">#REF!</definedName>
    <definedName name="emissions_data">#REF!</definedName>
    <definedName name="emissions_data_parameters">#REF!</definedName>
    <definedName name="emissions_start" localSheetId="5">#REF!</definedName>
    <definedName name="emissions_start">[13]NameConv!$AY$4</definedName>
    <definedName name="emissions_types" localSheetId="5">#REF!</definedName>
    <definedName name="emissions_types">[13]NameConv!$AX$3</definedName>
    <definedName name="eMode">[9]Scenarios!$B$21</definedName>
    <definedName name="ENERGY">'[8]1999 PLAN'!$A$1:$M$49</definedName>
    <definedName name="ENERGY_PRINT">'[8]1999 PLAN'!$A$1:$M$51</definedName>
    <definedName name="Energy_Table">#REF!</definedName>
    <definedName name="ENERGY2">'[8]1999 PLAN'!$A$1:$M$51</definedName>
    <definedName name="EnergyTable200809">#REF!</definedName>
    <definedName name="ENRGY">#REF!</definedName>
    <definedName name="EnSO">'[16]EIS Y-E'!#REF!</definedName>
    <definedName name="environ">'[8]1999 PLAN'!$FU$1:$GL$21</definedName>
    <definedName name="epp_start" localSheetId="6">[14]PWR!$B$45</definedName>
    <definedName name="epp_start" localSheetId="0">[14]PWR!$B$45</definedName>
    <definedName name="epp_start" localSheetId="4">[14]PWR!$B$45</definedName>
    <definedName name="epp_start" localSheetId="2">#REF!</definedName>
    <definedName name="epp_start" localSheetId="3">[14]PWR!$B$45</definedName>
    <definedName name="epp_start" localSheetId="7">[14]PWR!$B$45</definedName>
    <definedName name="epp_start">#REF!</definedName>
    <definedName name="eps" localSheetId="6">[10]NameConv!$F$1</definedName>
    <definedName name="eps" localSheetId="0">[12]NameConv!$F$1</definedName>
    <definedName name="eps" localSheetId="4">[12]NameConv!$F$1</definedName>
    <definedName name="eps" localSheetId="3">[12]NameConv!$F$1</definedName>
    <definedName name="eps" localSheetId="7">[11]NameConv!$F$1</definedName>
    <definedName name="eps" localSheetId="5">#REF!</definedName>
    <definedName name="eps">[6]NameConv!$F$31</definedName>
    <definedName name="ERC.Efficiency">[9]Scenarios!$B$16</definedName>
    <definedName name="eso">'[16]year-end'!#REF!</definedName>
    <definedName name="etech_data" localSheetId="6">[14]PWR!$B$46:$BE$68</definedName>
    <definedName name="etech_data" localSheetId="0">[14]PWR!$B$46:$BE$68</definedName>
    <definedName name="etech_data" localSheetId="4">[14]PWR!$B$46:$BE$68</definedName>
    <definedName name="etech_data" localSheetId="2">#REF!</definedName>
    <definedName name="etech_data" localSheetId="3">[14]PWR!$B$46:$BE$68</definedName>
    <definedName name="etech_data" localSheetId="7">[14]PWR!$B$46:$BE$68</definedName>
    <definedName name="etech_data">#REF!</definedName>
    <definedName name="etech_parameters" localSheetId="6">[14]PWR!$B$42:$BH$42</definedName>
    <definedName name="etech_parameters" localSheetId="0">[14]PWR!$B$42:$BH$42</definedName>
    <definedName name="etech_parameters" localSheetId="4">[14]PWR!$B$42:$BH$42</definedName>
    <definedName name="etech_parameters" localSheetId="2">#REF!</definedName>
    <definedName name="etech_parameters" localSheetId="3">[14]PWR!$B$42:$BH$42</definedName>
    <definedName name="etech_parameters" localSheetId="7">[14]PWR!$B$42:$BH$42</definedName>
    <definedName name="etech_parameters">#REF!</definedName>
    <definedName name="EV.Battery">[9]Scenarios!$B$28</definedName>
    <definedName name="Exist_basic_data_start" localSheetId="6">'[14]Existing capacity basic data'!$B$61</definedName>
    <definedName name="Exist_basic_data_start" localSheetId="0">'[14]Existing capacity basic data'!$B$61</definedName>
    <definedName name="Exist_basic_data_start" localSheetId="4">'[14]Existing capacity basic data'!$B$61</definedName>
    <definedName name="Exist_basic_data_start" localSheetId="3">'[14]Existing capacity basic data'!$B$61</definedName>
    <definedName name="Exist_basic_data_start" localSheetId="7">'[14]Existing capacity basic data'!$B$61</definedName>
    <definedName name="Exist_basic_data_start">#REF!</definedName>
    <definedName name="FF">[7]PLAN!$BA$27:$BO$50</definedName>
    <definedName name="FIVE">#REF!</definedName>
    <definedName name="five_1">#REF!</definedName>
    <definedName name="flagPenetrationOnly">[9]Scenarios!$B$3</definedName>
    <definedName name="forecast">#REF!</definedName>
    <definedName name="FOUR">#REF!</definedName>
    <definedName name="FP2i_All">[17]Footprint!$P$122</definedName>
    <definedName name="FP2i_NPE_Emis">[17]Footprint!$AB$132</definedName>
    <definedName name="FP2i_NPE_onEmis">[17]Footprint!$AB$133</definedName>
    <definedName name="FP2i_OG_Emis">[17]Footprint!$T$123</definedName>
    <definedName name="FP2i_OG_Fuel">[17]Footprint!$T$120</definedName>
    <definedName name="FP2i_OG_onEmis">[17]Footprint!$T$124</definedName>
    <definedName name="FP2i_OG_Output">[17]Footprint!$T$121</definedName>
    <definedName name="FP2i_PE_Emis">[17]Footprint!$AB$124</definedName>
    <definedName name="FP2i_PE_onEmis">[17]Footprint!$AB$125</definedName>
    <definedName name="FP2i_TE_noG">[17]Footprint!$U$127</definedName>
    <definedName name="FP2i_TOemis">[17]Footprint!$V$139</definedName>
    <definedName name="FP2i_Toff_ELC">[17]Footprint!$B$117</definedName>
    <definedName name="FP2i_Toff_ELCFuel">[17]Footprint!$B$119</definedName>
    <definedName name="FP2i_Toff_emis">[17]Footprint!$B$122</definedName>
    <definedName name="FP2i_Toff_Semis">[17]Footprint!$B$127</definedName>
    <definedName name="FP2i_Toff_SGenFuel">[17]Footprint!$B$124</definedName>
    <definedName name="FP2i_TPE">[17]Footprint!$Z$127</definedName>
    <definedName name="FPi_A">[17]Footprint!$I$87</definedName>
    <definedName name="FPi_All">[17]Footprint!$C$87</definedName>
    <definedName name="FPi_B">[17]Footprint!$I$88</definedName>
    <definedName name="FPi_bb">[17]Footprint!$I$90</definedName>
    <definedName name="FPi_C">[17]Footprint!$M$87</definedName>
    <definedName name="FPi_EC_Elec">[17]Footprint!$T$73</definedName>
    <definedName name="FPi_EC_Losses">[17]Footprint!$T$75</definedName>
    <definedName name="FPi_EC_Steam">[17]Footprint!$T$74</definedName>
    <definedName name="FPi_MD_Elec">[17]Footprint!$T$79</definedName>
    <definedName name="FPi_MD_Fuel">[17]Footprint!$T$78</definedName>
    <definedName name="FPi_MD_Steam">[17]Footprint!$T$80</definedName>
    <definedName name="FPi_np_HVAC_Elec">[17]Footprint!$AE$53</definedName>
    <definedName name="FPi_np_HVAC_Fuel">[17]Footprint!$AE$52</definedName>
    <definedName name="FPi_np_HVAC_L">[17]Footprint!$AE$55</definedName>
    <definedName name="FPi_np_HVAC_Steam">[17]Footprint!$AE$54</definedName>
    <definedName name="FPi_np_Lit_Elec">[17]Footprint!$AE$59</definedName>
    <definedName name="FPi_np_Lit_L">[17]Footprint!$AE$60</definedName>
    <definedName name="FPi_np_Oemis">[17]Footprint!$AJ$84</definedName>
    <definedName name="FPi_np_Ofs_Elec">[17]Footprint!$AE$65</definedName>
    <definedName name="FPi_np_Ofs_Fuel">[17]Footprint!$AE$64</definedName>
    <definedName name="FPi_np_Ofs_L">[17]Footprint!$AE$66</definedName>
    <definedName name="FPi_np_Onp_Elec">[17]Footprint!$AE$77</definedName>
    <definedName name="FPi_np_Onp_Fuel">[17]Footprint!$AE$76</definedName>
    <definedName name="FPi_np_Onp_L">[17]Footprint!$AE$79</definedName>
    <definedName name="FPi_np_Onp_Steam">[17]Footprint!$AE$78</definedName>
    <definedName name="FPi_np_Tran_Elec">[17]Footprint!$AE$71</definedName>
    <definedName name="FPi_np_Tran_Fuel">[17]Footprint!$AE$70</definedName>
    <definedName name="FPi_np_Tran_L">[17]Footprint!$AE$72</definedName>
    <definedName name="FPi_OG_B_Elec">[17]Footprint!$C$53</definedName>
    <definedName name="FPi_OG_B_Fuel">[17]Footprint!$C$52</definedName>
    <definedName name="FPi_OG_B_Steam">[17]Footprint!$C$54</definedName>
    <definedName name="FPi_OG_C_Elec">[17]Footprint!$C$61</definedName>
    <definedName name="FPi_OG_C_Fuel">[17]Footprint!$C$60</definedName>
    <definedName name="FPi_OG_C_Steam">[17]Footprint!$C$62</definedName>
    <definedName name="FPi_OG_E_Elec">[17]Footprint!$C$69</definedName>
    <definedName name="FPi_OG_E_Fuel">[17]Footprint!$C$68</definedName>
    <definedName name="FPi_OG_Oemis">[17]Footprint!$H$74</definedName>
    <definedName name="FPi_P_Oemis">[17]Footprint!$AJ$82</definedName>
    <definedName name="FPi_PC_Elec">[17]Footprint!$T$59</definedName>
    <definedName name="FPi_PC_Fuel">[17]Footprint!$T$58</definedName>
    <definedName name="FPi_PC_Losses">[17]Footprint!$T$61</definedName>
    <definedName name="FPi_PC_Steam">[17]Footprint!$T$60</definedName>
    <definedName name="FPi_PH_Elec">[17]Footprint!$T$52</definedName>
    <definedName name="FPi_PH_Fuel">[17]Footprint!$T$51</definedName>
    <definedName name="FPi_PH_Losses">[17]Footprint!$T$54</definedName>
    <definedName name="FPi_PH_Steam">[17]Footprint!$T$53</definedName>
    <definedName name="FPi_PO_Elec">[17]Footprint!$T$66</definedName>
    <definedName name="FPi_PO_Fuel">[17]Footprint!$T$65</definedName>
    <definedName name="FPi_PO_Losses">[17]Footprint!$T$68</definedName>
    <definedName name="FPi_PO_Steam">[17]Footprint!$T$67</definedName>
    <definedName name="FPi_Sloss">[17]Footprint!$O$84</definedName>
    <definedName name="fuel_types" localSheetId="5">#REF!</definedName>
    <definedName name="fuel_types">#REF!</definedName>
    <definedName name="FuelNames" localSheetId="6">[10]NameConv!$D$3:$E$23</definedName>
    <definedName name="FuelNames" localSheetId="0">[12]NameConv!$D$3:$E$23</definedName>
    <definedName name="FuelNames" localSheetId="4">[12]NameConv!$D$3:$E$23</definedName>
    <definedName name="FuelNames" localSheetId="3">[12]NameConv!$D$3:$E$23</definedName>
    <definedName name="FuelNames" localSheetId="7">[11]NameConv!$D$3:$E$23</definedName>
    <definedName name="FuelNames" localSheetId="5">#REF!</definedName>
    <definedName name="FuelNames">[13]NameConv!$B$5:$C$44</definedName>
    <definedName name="GasolineLHV">#REF!</definedName>
    <definedName name="GRAPHAREA">#REF!,#REF!,#REF!</definedName>
    <definedName name="Hist_data_fuels">'[17]Historical data'!$B$111:$B$159</definedName>
    <definedName name="Hist_data_intens">'[17]Historical data'!$E$111:$S$159</definedName>
    <definedName name="Hist_data_procs">'[17]Historical data'!$E$110:$S$110</definedName>
    <definedName name="Hist_data_techs">'[17]Historical data'!$A$111:$A$159</definedName>
    <definedName name="HOME">'[8]1999 PLAN'!$B$1</definedName>
    <definedName name="HTML_CodePage" hidden="1">1252</definedName>
    <definedName name="HTML_Description" hidden="1">""</definedName>
    <definedName name="HTML_Email" hidden="1">""</definedName>
    <definedName name="HTML_Header" hidden="1">"Local sales"</definedName>
    <definedName name="HTML_LastUpdate" hidden="1">"2003/02/17"</definedName>
    <definedName name="HTML_LineAfter" hidden="1">FALSE</definedName>
    <definedName name="HTML_LineBefore" hidden="1">FALSE</definedName>
    <definedName name="HTML_Name" hidden="1">"Susan Botha"</definedName>
    <definedName name="HTML_OBDlg2" hidden="1">TRUE</definedName>
    <definedName name="HTML_OBDlg4" hidden="1">TRUE</definedName>
    <definedName name="HTML_OS" hidden="1">0</definedName>
    <definedName name="HTML_PathFile" hidden="1">"J:\Info Services\Economic Committee\Website\MyHTML.htm"</definedName>
    <definedName name="HTML_Title" hidden="1">"STATISTICS website"</definedName>
    <definedName name="HTML1_1" hidden="1">"'[Syb96.xls]ESI in South Africa'!$A$2:$C$22"</definedName>
    <definedName name="HTML1_11" hidden="1">1</definedName>
    <definedName name="HTML1_12" hidden="1">"C:\NER\ESIFlow.htm"</definedName>
    <definedName name="HTML1_2" hidden="1">-4146</definedName>
    <definedName name="HTML1_3" hidden="1">"C:\NER\Elec\Temp.htm"</definedName>
    <definedName name="HTMLCount" hidden="1">1</definedName>
    <definedName name="impswitch_al">[6]Index!$E$19</definedName>
    <definedName name="impswitch_fa">[6]Index!$E$18</definedName>
    <definedName name="impswitch_is">[6]Index!$E$17</definedName>
    <definedName name="impswitch_NMM">[6]Index!$E$20</definedName>
    <definedName name="impswitch_pp">[6]Index!$E$21</definedName>
    <definedName name="inchtocentimetre">[13]Distribution!$A$17</definedName>
    <definedName name="IND">[5]Index!$C$9</definedName>
    <definedName name="INIT">#REF!</definedName>
    <definedName name="IntensityTable_ex">[17]Data!$J$33:$AC$782</definedName>
    <definedName name="IntensityTable_nw">[17]Data!$J$798:$AC$1397</definedName>
    <definedName name="Interv_nw_FuelIDs">[17]Interventions!$AR$18:$AR$557</definedName>
    <definedName name="Interv_nw_ProcIDs">[17]Interventions!$AQ$18:$AQ$557</definedName>
    <definedName name="Interv_nw_TechIDs">[17]Interventions!$AP$18:$AP$557</definedName>
    <definedName name="Interventions_ex">[17]Interventions!$K$18:$AD$467</definedName>
    <definedName name="Interventions_nw">[17]Interventions!$AZ$18:$BS$557</definedName>
    <definedName name="InvConstraint">#REF!</definedName>
    <definedName name="IS_EE_switch">[6]IND!#REF!</definedName>
    <definedName name="LEAP">#REF!</definedName>
    <definedName name="LF">'[8]1999 PLAN'!$DY$1</definedName>
    <definedName name="LOADFACTOR">#REF!</definedName>
    <definedName name="LOADFACTOR2">#REF!</definedName>
    <definedName name="LOADFACTOR3">#REF!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odel_RUN_code">[13]Index!$A$2</definedName>
    <definedName name="monthlydel">#REF!</definedName>
    <definedName name="MONTHLYDELIVERY">#REF!</definedName>
    <definedName name="New_basic_data_start" localSheetId="6">'[14]New Capacity basic data'!$B$9</definedName>
    <definedName name="New_basic_data_start" localSheetId="0">'[14]New Capacity basic data'!$B$9</definedName>
    <definedName name="New_basic_data_start" localSheetId="4">'[14]New Capacity basic data'!$B$9</definedName>
    <definedName name="New_basic_data_start" localSheetId="3">'[14]New Capacity basic data'!$B$9</definedName>
    <definedName name="New_basic_data_start" localSheetId="7">'[14]New Capacity basic data'!$B$9</definedName>
    <definedName name="New_basic_data_start">'[18]New Capacity basic data'!$B$9</definedName>
    <definedName name="newtech_cat" localSheetId="6">[14]NT_PWR!$A$24:$AW$24</definedName>
    <definedName name="newtech_cat" localSheetId="0">[14]NT_PWR!$A$24:$AW$24</definedName>
    <definedName name="newtech_cat" localSheetId="4">[14]NT_PWR!$A$24:$AW$24</definedName>
    <definedName name="newtech_cat" localSheetId="3">[14]NT_PWR!$A$24:$AW$24</definedName>
    <definedName name="newtech_cat" localSheetId="7">[14]NT_PWR!$A$24:$AW$24</definedName>
    <definedName name="newtech_cat">#REF!</definedName>
    <definedName name="newtech_count" localSheetId="6">[14]NT_PWR!$C$92</definedName>
    <definedName name="newtech_count" localSheetId="0">[14]NT_PWR!$C$92</definedName>
    <definedName name="newtech_count" localSheetId="4">[14]NT_PWR!$C$92</definedName>
    <definedName name="newtech_count" localSheetId="3">[14]NT_PWR!$C$92</definedName>
    <definedName name="newtech_count" localSheetId="7">[14]NT_PWR!$C$92</definedName>
    <definedName name="newtech_count">#REF!</definedName>
    <definedName name="newtech_data" localSheetId="6">[14]NT_PWR!$C$31:$BD$109</definedName>
    <definedName name="newtech_data" localSheetId="0">[14]NT_PWR!$C$31:$BD$109</definedName>
    <definedName name="newtech_data" localSheetId="4">[14]NT_PWR!$C$31:$BD$109</definedName>
    <definedName name="newtech_data" localSheetId="2">#REF!</definedName>
    <definedName name="newtech_data" localSheetId="3">[14]NT_PWR!$C$31:$BD$109</definedName>
    <definedName name="newtech_data" localSheetId="7">[14]NT_PWR!$C$31:$BD$109</definedName>
    <definedName name="newtech_data">#REF!</definedName>
    <definedName name="newtech_parameters" localSheetId="6">[14]NT_PWR!$C$27:$BD$27</definedName>
    <definedName name="newtech_parameters" localSheetId="0">[14]NT_PWR!$C$27:$BD$27</definedName>
    <definedName name="newtech_parameters" localSheetId="4">[14]NT_PWR!$C$27:$BD$27</definedName>
    <definedName name="newtech_parameters" localSheetId="2">#REF!</definedName>
    <definedName name="newtech_parameters" localSheetId="3">[14]NT_PWR!$C$27:$BD$27</definedName>
    <definedName name="newtech_parameters" localSheetId="7">[14]NT_PWR!$C$27:$BD$27</definedName>
    <definedName name="newtech_parameters">#REF!</definedName>
    <definedName name="Newtech_Start" localSheetId="6">[14]NT_PWR!$C$30</definedName>
    <definedName name="Newtech_Start" localSheetId="0">[14]NT_PWR!$C$30</definedName>
    <definedName name="Newtech_Start" localSheetId="4">[14]NT_PWR!$C$30</definedName>
    <definedName name="Newtech_Start" localSheetId="2">#REF!</definedName>
    <definedName name="Newtech_Start" localSheetId="3">[14]NT_PWR!$C$30</definedName>
    <definedName name="Newtech_Start" localSheetId="7">[14]NT_PWR!$C$30</definedName>
    <definedName name="Newtech_Start">#REF!</definedName>
    <definedName name="NMM_EE_switch">[6]IND!#REF!</definedName>
    <definedName name="NNN">#REF!</definedName>
    <definedName name="NONLEAP">#REF!</definedName>
    <definedName name="OCLF">[3]EAF!#REF!</definedName>
    <definedName name="OctoberYearEndProj0809">#REF!</definedName>
    <definedName name="ONE">#REF!</definedName>
    <definedName name="ONE_1">#REF!</definedName>
    <definedName name="Page_1">[7]Burn!$B$2:$U$31</definedName>
    <definedName name="Page_2">[7]Burn!$AB$1:$AM$43</definedName>
    <definedName name="page1">#REF!</definedName>
    <definedName name="PAGE10">#REF!</definedName>
    <definedName name="page2">#REF!</definedName>
    <definedName name="page3">#REF!</definedName>
    <definedName name="page4">#REF!</definedName>
    <definedName name="page5">#REF!</definedName>
    <definedName name="page6">#REF!</definedName>
    <definedName name="page7">#REF!</definedName>
    <definedName name="page8">#REF!</definedName>
    <definedName name="PAGE9">#REF!</definedName>
    <definedName name="PAGEONE">#REF!</definedName>
    <definedName name="PAGETHREE">#REF!</definedName>
    <definedName name="PAGETWO">#REF!</definedName>
    <definedName name="Pal_Workbook_GUID" localSheetId="5" hidden="1">"VPJDZVPESBNLN75EMHY6J774"</definedName>
    <definedName name="Pal_Workbook_GUID" hidden="1">"E2D7SR7Q3BDXUD24G1M1SK63"</definedName>
    <definedName name="pamsindex" localSheetId="1">'[19]PAMS central control panel'!$C$2</definedName>
    <definedName name="pamsindex">#REF!</definedName>
    <definedName name="PAMSlevel" localSheetId="1">'[19]PAMS central control panel'!$D$10</definedName>
    <definedName name="PAMSlevel">[6]IND!$AS$48</definedName>
    <definedName name="par_TID_ETech" localSheetId="6">'[14]TID ETech'!$A$9:$I$13</definedName>
    <definedName name="par_TID_ETech" localSheetId="0">'[14]TID ETech'!$A$9:$I$13</definedName>
    <definedName name="par_TID_ETech" localSheetId="4">'[14]TID ETech'!$A$9:$I$13</definedName>
    <definedName name="par_TID_ETech" localSheetId="3">'[14]TID ETech'!$A$9:$I$13</definedName>
    <definedName name="par_TID_ETech" localSheetId="7">'[14]TID ETech'!$A$9:$I$13</definedName>
    <definedName name="par_TID_ETech">#REF!</definedName>
    <definedName name="par_TID_Ntech" localSheetId="6">'[14]TID NTech'!$A$9:$I$14</definedName>
    <definedName name="par_TID_Ntech" localSheetId="0">'[14]TID NTech'!$A$9:$I$14</definedName>
    <definedName name="par_TID_Ntech" localSheetId="4">'[14]TID NTech'!$A$9:$I$14</definedName>
    <definedName name="par_TID_Ntech" localSheetId="3">'[14]TID NTech'!$A$9:$I$14</definedName>
    <definedName name="par_TID_Ntech" localSheetId="7">'[14]TID NTech'!$A$9:$I$14</definedName>
    <definedName name="par_TID_Ntech">#REF!</definedName>
    <definedName name="par_TS_ETech" localSheetId="6">'[14]TS ETech'!$A$10:$J$18</definedName>
    <definedName name="par_TS_ETech" localSheetId="0">'[14]TS ETech'!$A$10:$J$18</definedName>
    <definedName name="par_TS_ETech" localSheetId="4">'[14]TS ETech'!$A$10:$J$18</definedName>
    <definedName name="par_TS_ETech" localSheetId="3">'[14]TS ETech'!$A$10:$J$18</definedName>
    <definedName name="par_TS_ETech" localSheetId="7">'[14]TS ETech'!$A$10:$J$18</definedName>
    <definedName name="par_TS_ETech">#REF!</definedName>
    <definedName name="PCLF">[20]EAF!$A$1:$O$15</definedName>
    <definedName name="PeakContribution.Wind">#REF!</definedName>
    <definedName name="PEAKING">[3]EAF!#REF!</definedName>
    <definedName name="Plan0809">#REF!</definedName>
    <definedName name="PP_EE_switch">[6]IND!#REF!</definedName>
    <definedName name="print_burnrates">#REF!</definedName>
    <definedName name="PRINT_FULL_BURN">'[8]1999 PLAN'!$S$1:$AJ$24</definedName>
    <definedName name="PRINT_FULL_ENERGY">'[8]1999 PLAN'!$A$1:$Q$53</definedName>
    <definedName name="Print1">#REF!</definedName>
    <definedName name="printarea">#REF!</definedName>
    <definedName name="reftrofits">#REF!</definedName>
    <definedName name="RES" localSheetId="6">[4]Index_SATIM!$C$10</definedName>
    <definedName name="RES" localSheetId="0">[4]Index_SATIM!$C$10</definedName>
    <definedName name="RES" localSheetId="4">[4]Index_SATIM!$C$10</definedName>
    <definedName name="RES" localSheetId="3">[4]Index_SATIM!$C$10</definedName>
    <definedName name="RES" localSheetId="7">[4]Index_SATIM!$C$10</definedName>
    <definedName name="RES">[5]Index!$C$10</definedName>
    <definedName name="retrofits">[9]Scenarios!$B$24</definedName>
    <definedName name="REV_FEBADJ">#REF!</definedName>
    <definedName name="REV_JANADJ">#REF!</definedName>
    <definedName name="REV_MARADJ">#REF!</definedName>
    <definedName name="REV_OCT">#REF!</definedName>
    <definedName name="REV_SAP">#REF!</definedName>
    <definedName name="REV_SEPTADJ">#REF!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db">'[8]1999 PLAN'!$CH$1:$CT$21</definedName>
    <definedName name="Sector.Agriculture">[13]Index!$D$2</definedName>
    <definedName name="Sector.Commercial">[13]Index!$E$2</definedName>
    <definedName name="Sector.Industry">[13]Index!$F$2</definedName>
    <definedName name="Sector.Power">[13]Index!$I$2</definedName>
    <definedName name="Sector.Residential">[13]Index!$H$2</definedName>
    <definedName name="Sector.Supply">[13]Index!$J$2</definedName>
    <definedName name="Sector.Transport">[13]Index!$G$2</definedName>
    <definedName name="sector_prefix" localSheetId="5">#REF!</definedName>
    <definedName name="sector_prefix">[13]UPS!$B$6</definedName>
    <definedName name="SEVEN">[7]PLAN!$CT$1:$DJ$32</definedName>
    <definedName name="SIX">#REF!</definedName>
    <definedName name="slide1">#REF!</definedName>
    <definedName name="slide2">#REF!</definedName>
    <definedName name="st">'[8]1999 PLAN'!$BS$1</definedName>
    <definedName name="sto">'[8]1999 PLAN'!$BD$1</definedName>
    <definedName name="STOCK">#REF!</definedName>
    <definedName name="STOCKDAYS">#REF!</definedName>
    <definedName name="stockp">'[8]1999 PLAN'!$BD$1:$BQ$18</definedName>
    <definedName name="stockt">'[8]1999 PLAN'!$BS$1:$CF$18</definedName>
    <definedName name="STP">[3]EAF!#REF!</definedName>
    <definedName name="SUMMARY">#REF!</definedName>
    <definedName name="Summary_Tables">[1]Table1!#REF!</definedName>
    <definedName name="Summary_Tables_10">#REF!</definedName>
    <definedName name="Summary_Tables_11">[1]Table2.1!#REF!</definedName>
    <definedName name="Summary_Tables_14">#REF!</definedName>
    <definedName name="Summary_Tables_15">#REF!</definedName>
    <definedName name="Summary_Tables_17">[1]Table3.7!#REF!</definedName>
    <definedName name="Summary_Tables_18">[1]Table3.6!#REF!</definedName>
    <definedName name="Summary_Tables_19">#REF!</definedName>
    <definedName name="Summary_Tables_2">[1]Table1!#REF!</definedName>
    <definedName name="Summary_Tables_20">[1]Table4!#REF!</definedName>
    <definedName name="Summary_Tables_24">[1]Table8!#REF!</definedName>
    <definedName name="Summary_Tables_25">[1]Table2.2!#REF!</definedName>
    <definedName name="Summary_Tables_26">[1]Table2.2!#REF!</definedName>
    <definedName name="Summary_Tables_27">#REF!</definedName>
    <definedName name="Summary_Tables_28">'[1]Table 2'!#REF!</definedName>
    <definedName name="Summary_Tables_29">'[1]Table 2'!#REF!</definedName>
    <definedName name="Summary_Tables_3">[21]Table2.2!#REF!</definedName>
    <definedName name="Summary_Tables_30">'[1]Table 2'!#REF!</definedName>
    <definedName name="Summary_Tables_31">'[1]Table 2.3'!#REF!</definedName>
    <definedName name="Summary_Tables_32">'[1]Table 2.3'!#REF!</definedName>
    <definedName name="Summary_Tables_34">[1]Table3.8a!#REF!</definedName>
    <definedName name="Summary_Tables_35">[1]Table3.8b!#REF!</definedName>
    <definedName name="Summary_Tables_36">#REF!</definedName>
    <definedName name="Summary_Tables_37">[1]Table3.8c!#REF!</definedName>
    <definedName name="Summary_Tables_38">[1]Table3.6!#REF!</definedName>
    <definedName name="Summary_Tables_4">[21]Table2.2!#REF!</definedName>
    <definedName name="Summary_Tables_44">[1]Table2.1!#REF!</definedName>
    <definedName name="Summary_Tables_45">[1]Table2.2!#REF!</definedName>
    <definedName name="Summary_Tables_46">[1]Table2.2!#REF!</definedName>
    <definedName name="Summary_Tables_5">[21]Table2.2!#REF!</definedName>
    <definedName name="switch1">'[22]Modelled 2019 Emp'!#REF!</definedName>
    <definedName name="TABLE_11">[20]EAF!$A$1:$A$65536</definedName>
    <definedName name="table_41">'[8]1999 PLAN'!$BD$1:$BQ$49</definedName>
    <definedName name="TABLE1">'[8]1999 PLAN'!$A$1:$N$49</definedName>
    <definedName name="TABLE10">'[8]1999 PLAN'!$FC$1:$FR$24</definedName>
    <definedName name="table10_11">#REF!</definedName>
    <definedName name="TABLE11">[20]EAF!$A$1:$O$15</definedName>
    <definedName name="TABLE12">[20]EAF!$A$17:$O$32</definedName>
    <definedName name="table12_13">[3]EAF!#REF!</definedName>
    <definedName name="TABLE13">[3]EAF!#REF!</definedName>
    <definedName name="TABLE14">[20]EAF!$A$34:$O$34</definedName>
    <definedName name="table14_15">[20]EAF!$A$34:$O$34</definedName>
    <definedName name="TABLE15">[3]EAF!#REF!</definedName>
    <definedName name="TABLE2">'[8]1999 PLAN'!$S$1:$AG$25</definedName>
    <definedName name="TABLE3">'[8]1999 PLAN'!$AL$1:$AY$20</definedName>
    <definedName name="table3a">'[8]1999 PLAN'!$AL$1:$AY$34</definedName>
    <definedName name="table4">'[8]1999 PLAN'!$BD$1:$BQ$20</definedName>
    <definedName name="table5">'[8]1999 PLAN'!$BS$1:$CF$22</definedName>
    <definedName name="table6">'[8]1999 PLAN'!$CH$1:$CT$22</definedName>
    <definedName name="table7">'[8]1999 PLAN'!$CV$1:$DH$46</definedName>
    <definedName name="table8">'[8]1999 PLAN'!$DJ$1:$DW$35</definedName>
    <definedName name="table9">'[8]1999 PLAN'!$DY$1:$EL$34</definedName>
    <definedName name="tale12_13">[20]EAF!$A$1:$O$32</definedName>
    <definedName name="THREE">#REF!</definedName>
    <definedName name="TRA" localSheetId="6">[4]Index_SATIM!$C$11</definedName>
    <definedName name="TRA" localSheetId="0">[4]Index_SATIM!$C$11</definedName>
    <definedName name="TRA" localSheetId="4">[4]Index_SATIM!$C$11</definedName>
    <definedName name="TRA" localSheetId="3">[4]Index_SATIM!$C$11</definedName>
    <definedName name="TRA" localSheetId="7">[4]Index_SATIM!$C$11</definedName>
    <definedName name="TRA">[5]Index!$C$11</definedName>
    <definedName name="TRA.freight.capex">[9]Scenarios!$B$18</definedName>
    <definedName name="TScode" localSheetId="6">[10]Index!$B$1</definedName>
    <definedName name="TScode" localSheetId="4">[12]Index!$B$1</definedName>
    <definedName name="TScode" localSheetId="3">[12]Index!$B$1</definedName>
    <definedName name="TScode" localSheetId="7">[11]Index!$B$1</definedName>
    <definedName name="TScode">Index!$B$1</definedName>
    <definedName name="TWO">#REF!</definedName>
    <definedName name="TX_Losses">'[23]TX Losses'!$B$2</definedName>
    <definedName name="UCLF">[20]EAF!$A$21:$O$32</definedName>
    <definedName name="wastePAM" localSheetId="1">'[19]PAMS central control panel'!$C$3</definedName>
    <definedName name="wastePAM">[6]IND!$AS$56</definedName>
    <definedName name="XLSIMSI" localSheetId="6" hidden="1">{"Sim",3,"Output 1","'Reworked data'!$AI$84","Output 2","'Reworked data'!$AJ$84","Output 3","'Reworked data'!$AK$84","1","2","100","0"}</definedName>
    <definedName name="XLSIMSI" localSheetId="0" hidden="1">{"Sim",3,"Output 1","'Reworked data'!$AI$84","Output 2","'Reworked data'!$AJ$84","Output 3","'Reworked data'!$AK$84","1","2","100","0"}</definedName>
    <definedName name="XLSIMSI" localSheetId="4" hidden="1">{"Sim",3,"Output 1","'Reworked data'!$AI$84","Output 2","'Reworked data'!$AJ$84","Output 3","'Reworked data'!$AK$84","1","2","100","0"}</definedName>
    <definedName name="XLSIMSI" localSheetId="3" hidden="1">{"Sim",3,"Output 1","'Reworked data'!$AI$84","Output 2","'Reworked data'!$AJ$84","Output 3","'Reworked data'!$AK$84","1","2","100","0"}</definedName>
    <definedName name="XLSIMSI" localSheetId="7" hidden="1">{"Sim",3,"Output 1","'Reworked data'!$AI$84","Output 2","'Reworked data'!$AJ$84","Output 3","'Reworked data'!$AK$84","1","2","100","0"}</definedName>
    <definedName name="XLSIMSI" hidden="1">{"Sim",3,"Output 1","'Reworked data'!$AI$84","Output 2","'Reworked data'!$AJ$84","Output 3","'Reworked data'!$AK$84","1","2","100","0"}</definedName>
    <definedName name="XLSIMSIM" localSheetId="6" hidden="1">{"Sim",3,"Output 1","'Reworked data'!$AI$84","Output 2","'Reworked data'!$AJ$84","Output 3","'Reworked data'!$AK$84","1","2","100","0"}</definedName>
    <definedName name="XLSIMSIM" localSheetId="0" hidden="1">{"Sim",3,"Output 1","'Reworked data'!$AI$84","Output 2","'Reworked data'!$AJ$84","Output 3","'Reworked data'!$AK$84","1","2","100","0"}</definedName>
    <definedName name="XLSIMSIM" localSheetId="4" hidden="1">{"Sim",3,"Output 1","'Reworked data'!$AI$84","Output 2","'Reworked data'!$AJ$84","Output 3","'Reworked data'!$AK$84","1","2","100","0"}</definedName>
    <definedName name="XLSIMSIM" localSheetId="3" hidden="1">{"Sim",3,"Output 1","'Reworked data'!$AI$84","Output 2","'Reworked data'!$AJ$84","Output 3","'Reworked data'!$AK$84","1","2","100","0"}</definedName>
    <definedName name="XLSIMSIM" localSheetId="7" hidden="1">{"Sim",3,"Output 1","'Reworked data'!$AI$84","Output 2","'Reworked data'!$AJ$84","Output 3","'Reworked data'!$AK$84","1","2","100","0"}</definedName>
    <definedName name="XLSIMSIM" localSheetId="5" hidden="1">{"Sim",3,"Output 1","'Reworked data'!$AI$84","Output 2","'Reworked data'!$AJ$84","Output 3","'Reworked data'!$AK$84","1","2","100","0"}</definedName>
    <definedName name="XLSIMSIM" hidden="1">{"Sim",3,"Output 1","'Reworked data'!$AI$84","Output 2","'Reworked data'!$AJ$84","Output 3","'Reworked data'!$AK$84","1","2","100","0"}</definedName>
    <definedName name="xvalues">#REF!</definedName>
    <definedName name="Year">#REF!</definedName>
    <definedName name="YTD_ANC">#REF!</definedName>
    <definedName name="YTD_REV">#REF!</definedName>
    <definedName name="zar.2010" localSheetId="1">[19]Index!$B$11</definedName>
    <definedName name="zar.2010" localSheetId="5">#REF!</definedName>
    <definedName name="zar.2010">[6]Index!$B$11</definedName>
    <definedName name="zar.2012">#REF!</definedName>
    <definedName name="zar.2015">#REF!</definedName>
    <definedName name="zar.base">#REF!</definedName>
    <definedName name="zar.year" localSheetId="1">[19]Index!$B$10</definedName>
    <definedName name="zar.year">[6]Index!$B$10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2" i="11" l="1"/>
  <c r="B82" i="11"/>
  <c r="U82" i="11" s="1"/>
  <c r="C81" i="11"/>
  <c r="B81" i="11"/>
  <c r="P81" i="11" s="1"/>
  <c r="C80" i="11"/>
  <c r="B80" i="11"/>
  <c r="T80" i="11" s="1"/>
  <c r="C79" i="11"/>
  <c r="B79" i="11"/>
  <c r="P79" i="11" s="1"/>
  <c r="C78" i="11"/>
  <c r="B78" i="11"/>
  <c r="T78" i="11" s="1"/>
  <c r="C77" i="11"/>
  <c r="B77" i="11"/>
  <c r="P77" i="11" s="1"/>
  <c r="C76" i="11"/>
  <c r="B76" i="11"/>
  <c r="T76" i="11" s="1"/>
  <c r="C75" i="11"/>
  <c r="B75" i="11"/>
  <c r="P75" i="11" s="1"/>
  <c r="C74" i="11"/>
  <c r="B74" i="11"/>
  <c r="R74" i="11" s="1"/>
  <c r="G73" i="11"/>
  <c r="C73" i="11"/>
  <c r="B73" i="11"/>
  <c r="P73" i="11" s="1"/>
  <c r="R72" i="11"/>
  <c r="J72" i="11"/>
  <c r="C72" i="11"/>
  <c r="B72" i="11"/>
  <c r="G71" i="11"/>
  <c r="C71" i="11"/>
  <c r="B71" i="11"/>
  <c r="P71" i="11" s="1"/>
  <c r="R70" i="11"/>
  <c r="J70" i="11"/>
  <c r="C70" i="11"/>
  <c r="B70" i="11"/>
  <c r="C69" i="11"/>
  <c r="B69" i="11"/>
  <c r="P69" i="11" s="1"/>
  <c r="C68" i="11"/>
  <c r="B68" i="11"/>
  <c r="C67" i="11"/>
  <c r="B67" i="11"/>
  <c r="P67" i="11" s="1"/>
  <c r="C66" i="11"/>
  <c r="B66" i="11"/>
  <c r="U66" i="11" s="1"/>
  <c r="C65" i="11"/>
  <c r="B65" i="11"/>
  <c r="L65" i="11" s="1"/>
  <c r="C64" i="11"/>
  <c r="B64" i="11"/>
  <c r="U64" i="11" s="1"/>
  <c r="P63" i="11"/>
  <c r="C63" i="11"/>
  <c r="B63" i="11"/>
  <c r="L63" i="11" s="1"/>
  <c r="I62" i="11"/>
  <c r="C62" i="11"/>
  <c r="B62" i="11"/>
  <c r="U62" i="11" s="1"/>
  <c r="C61" i="11"/>
  <c r="B61" i="11"/>
  <c r="U61" i="11" s="1"/>
  <c r="H60" i="11"/>
  <c r="C60" i="11"/>
  <c r="B60" i="11"/>
  <c r="L60" i="11" s="1"/>
  <c r="C59" i="11"/>
  <c r="B59" i="11"/>
  <c r="S59" i="11" s="1"/>
  <c r="L58" i="11"/>
  <c r="C58" i="11"/>
  <c r="B58" i="11"/>
  <c r="O58" i="11" s="1"/>
  <c r="R57" i="11"/>
  <c r="F57" i="11"/>
  <c r="C57" i="11"/>
  <c r="B57" i="11"/>
  <c r="T57" i="11" s="1"/>
  <c r="C56" i="11"/>
  <c r="B56" i="11"/>
  <c r="K56" i="11" s="1"/>
  <c r="C55" i="11"/>
  <c r="B55" i="11"/>
  <c r="S55" i="11" s="1"/>
  <c r="H54" i="11"/>
  <c r="C54" i="11"/>
  <c r="B54" i="11"/>
  <c r="Q54" i="11" s="1"/>
  <c r="C53" i="11"/>
  <c r="B53" i="11"/>
  <c r="U53" i="11" s="1"/>
  <c r="C52" i="11"/>
  <c r="B52" i="11"/>
  <c r="H52" i="11" s="1"/>
  <c r="C51" i="11"/>
  <c r="B51" i="11"/>
  <c r="C50" i="11"/>
  <c r="B50" i="11"/>
  <c r="G49" i="11"/>
  <c r="C49" i="11"/>
  <c r="B49" i="11"/>
  <c r="T49" i="11" s="1"/>
  <c r="C48" i="11"/>
  <c r="B48" i="11"/>
  <c r="G48" i="11" s="1"/>
  <c r="C47" i="11"/>
  <c r="B47" i="11"/>
  <c r="T47" i="11" s="1"/>
  <c r="C46" i="11"/>
  <c r="B46" i="11"/>
  <c r="K46" i="11" s="1"/>
  <c r="R45" i="11"/>
  <c r="O45" i="11"/>
  <c r="M45" i="11"/>
  <c r="G45" i="11"/>
  <c r="F45" i="11"/>
  <c r="C45" i="11"/>
  <c r="B45" i="11"/>
  <c r="T45" i="11" s="1"/>
  <c r="C44" i="11"/>
  <c r="B44" i="11"/>
  <c r="K44" i="11" s="1"/>
  <c r="U43" i="11"/>
  <c r="F43" i="11"/>
  <c r="C43" i="11"/>
  <c r="B43" i="11"/>
  <c r="T43" i="11" s="1"/>
  <c r="C42" i="11"/>
  <c r="B42" i="11"/>
  <c r="C41" i="11"/>
  <c r="B41" i="11"/>
  <c r="R41" i="11" s="1"/>
  <c r="S40" i="11"/>
  <c r="P40" i="11"/>
  <c r="H40" i="11"/>
  <c r="G40" i="11"/>
  <c r="C40" i="11"/>
  <c r="B40" i="11"/>
  <c r="Q40" i="11" s="1"/>
  <c r="O39" i="11"/>
  <c r="I39" i="11"/>
  <c r="C39" i="11"/>
  <c r="B39" i="11"/>
  <c r="S39" i="11" s="1"/>
  <c r="C38" i="11"/>
  <c r="B38" i="11"/>
  <c r="S38" i="11" s="1"/>
  <c r="C37" i="11"/>
  <c r="B37" i="11"/>
  <c r="P36" i="11"/>
  <c r="H36" i="11"/>
  <c r="C36" i="11"/>
  <c r="B36" i="11"/>
  <c r="U36" i="11" s="1"/>
  <c r="O35" i="11"/>
  <c r="F35" i="11"/>
  <c r="C35" i="11"/>
  <c r="B35" i="11"/>
  <c r="T35" i="11" s="1"/>
  <c r="K34" i="11"/>
  <c r="C34" i="11"/>
  <c r="B34" i="11"/>
  <c r="Q34" i="11" s="1"/>
  <c r="R33" i="11"/>
  <c r="Q33" i="11"/>
  <c r="G33" i="11"/>
  <c r="F33" i="11"/>
  <c r="C33" i="11"/>
  <c r="B33" i="11"/>
  <c r="T33" i="11" s="1"/>
  <c r="S32" i="11"/>
  <c r="H32" i="11"/>
  <c r="C32" i="11"/>
  <c r="B32" i="11"/>
  <c r="Q32" i="11" s="1"/>
  <c r="M31" i="11"/>
  <c r="C31" i="11"/>
  <c r="B31" i="11"/>
  <c r="T31" i="11" s="1"/>
  <c r="H30" i="11"/>
  <c r="C30" i="11"/>
  <c r="B30" i="11"/>
  <c r="S30" i="11" s="1"/>
  <c r="C29" i="11"/>
  <c r="B29" i="11"/>
  <c r="I29" i="11" s="1"/>
  <c r="C28" i="11"/>
  <c r="B28" i="11"/>
  <c r="U28" i="11" s="1"/>
  <c r="O27" i="11"/>
  <c r="C27" i="11"/>
  <c r="B27" i="11"/>
  <c r="T27" i="11" s="1"/>
  <c r="Q26" i="11"/>
  <c r="C26" i="11"/>
  <c r="B26" i="11"/>
  <c r="C25" i="11"/>
  <c r="B25" i="11"/>
  <c r="T25" i="11" s="1"/>
  <c r="C24" i="11"/>
  <c r="B24" i="11"/>
  <c r="Q24" i="11" s="1"/>
  <c r="C23" i="11"/>
  <c r="B23" i="11"/>
  <c r="T23" i="11" s="1"/>
  <c r="H22" i="11"/>
  <c r="C22" i="11"/>
  <c r="B22" i="11"/>
  <c r="S22" i="11" s="1"/>
  <c r="C21" i="11"/>
  <c r="B21" i="11"/>
  <c r="N21" i="11" s="1"/>
  <c r="C20" i="11"/>
  <c r="B20" i="11"/>
  <c r="U20" i="11" s="1"/>
  <c r="R19" i="11"/>
  <c r="O19" i="11"/>
  <c r="M19" i="11"/>
  <c r="G19" i="11"/>
  <c r="F19" i="11"/>
  <c r="C19" i="11"/>
  <c r="B19" i="11"/>
  <c r="T19" i="11" s="1"/>
  <c r="C18" i="11"/>
  <c r="B18" i="11"/>
  <c r="K18" i="11" s="1"/>
  <c r="R17" i="11"/>
  <c r="C17" i="11"/>
  <c r="B17" i="11"/>
  <c r="T17" i="11" s="1"/>
  <c r="C16" i="11"/>
  <c r="B16" i="11"/>
  <c r="Q16" i="11" s="1"/>
  <c r="M15" i="11"/>
  <c r="G15" i="11"/>
  <c r="C15" i="11"/>
  <c r="B15" i="11"/>
  <c r="T15" i="11" s="1"/>
  <c r="C14" i="11"/>
  <c r="B14" i="11"/>
  <c r="M14" i="11" s="1"/>
  <c r="C13" i="11"/>
  <c r="B13" i="11"/>
  <c r="C12" i="11"/>
  <c r="B12" i="11"/>
  <c r="C11" i="11"/>
  <c r="B11" i="11"/>
  <c r="K11" i="11" s="1"/>
  <c r="C10" i="11"/>
  <c r="B10" i="11"/>
  <c r="S10" i="11" s="1"/>
  <c r="G9" i="11"/>
  <c r="C9" i="11"/>
  <c r="B9" i="11"/>
  <c r="U9" i="11" s="1"/>
  <c r="C8" i="11"/>
  <c r="B8" i="11"/>
  <c r="S8" i="11" s="1"/>
  <c r="C7" i="11"/>
  <c r="B7" i="11"/>
  <c r="K7" i="11" s="1"/>
  <c r="C6" i="11"/>
  <c r="B6" i="11"/>
  <c r="S6" i="11" s="1"/>
  <c r="Q25" i="11" l="1"/>
  <c r="F9" i="11"/>
  <c r="G17" i="11"/>
  <c r="K19" i="11"/>
  <c r="U19" i="11"/>
  <c r="P20" i="11"/>
  <c r="S24" i="11"/>
  <c r="G25" i="11"/>
  <c r="G27" i="11"/>
  <c r="G30" i="11"/>
  <c r="G32" i="11"/>
  <c r="M33" i="11"/>
  <c r="M35" i="11"/>
  <c r="M40" i="11"/>
  <c r="O43" i="11"/>
  <c r="K45" i="11"/>
  <c r="U45" i="11"/>
  <c r="M57" i="11"/>
  <c r="I59" i="11"/>
  <c r="O9" i="11"/>
  <c r="R25" i="11"/>
  <c r="U30" i="11"/>
  <c r="P32" i="11"/>
  <c r="G35" i="11"/>
  <c r="R35" i="11"/>
  <c r="G43" i="11"/>
  <c r="O49" i="11"/>
  <c r="S54" i="11"/>
  <c r="G57" i="11"/>
  <c r="U57" i="11"/>
  <c r="J59" i="11"/>
  <c r="S9" i="11"/>
  <c r="H20" i="11"/>
  <c r="I21" i="11"/>
  <c r="H24" i="11"/>
  <c r="F25" i="11"/>
  <c r="K35" i="11"/>
  <c r="U35" i="11"/>
  <c r="M43" i="11"/>
  <c r="K57" i="11"/>
  <c r="U59" i="11"/>
  <c r="G67" i="11"/>
  <c r="N13" i="11"/>
  <c r="I13" i="11"/>
  <c r="U7" i="11"/>
  <c r="S7" i="11"/>
  <c r="G7" i="11"/>
  <c r="O7" i="11"/>
  <c r="F7" i="11"/>
  <c r="N7" i="11"/>
  <c r="U12" i="11"/>
  <c r="P12" i="11"/>
  <c r="H12" i="11"/>
  <c r="S14" i="11"/>
  <c r="H14" i="11"/>
  <c r="G14" i="11"/>
  <c r="U14" i="11"/>
  <c r="P14" i="11"/>
  <c r="T11" i="11"/>
  <c r="S11" i="11"/>
  <c r="G11" i="11"/>
  <c r="F11" i="11"/>
  <c r="N11" i="11"/>
  <c r="O11" i="11"/>
  <c r="G81" i="11"/>
  <c r="M38" i="11"/>
  <c r="J61" i="11"/>
  <c r="Q61" i="11"/>
  <c r="M16" i="11"/>
  <c r="M22" i="11"/>
  <c r="L24" i="11"/>
  <c r="U24" i="11"/>
  <c r="J27" i="11"/>
  <c r="J49" i="11"/>
  <c r="Q49" i="11"/>
  <c r="P52" i="11"/>
  <c r="O60" i="11"/>
  <c r="K61" i="11"/>
  <c r="R61" i="11"/>
  <c r="K9" i="11"/>
  <c r="M17" i="11"/>
  <c r="P22" i="11"/>
  <c r="G23" i="11"/>
  <c r="M24" i="11"/>
  <c r="K25" i="11"/>
  <c r="K27" i="11"/>
  <c r="R27" i="11"/>
  <c r="H28" i="11"/>
  <c r="M30" i="11"/>
  <c r="L32" i="11"/>
  <c r="U32" i="11"/>
  <c r="G38" i="11"/>
  <c r="U38" i="11"/>
  <c r="G41" i="11"/>
  <c r="J43" i="11"/>
  <c r="Q43" i="11"/>
  <c r="F47" i="11"/>
  <c r="M47" i="11"/>
  <c r="U47" i="11"/>
  <c r="K49" i="11"/>
  <c r="R49" i="11"/>
  <c r="G52" i="11"/>
  <c r="Q52" i="11"/>
  <c r="M54" i="11"/>
  <c r="G56" i="11"/>
  <c r="S56" i="11"/>
  <c r="O57" i="11"/>
  <c r="O59" i="11"/>
  <c r="P60" i="11"/>
  <c r="F61" i="11"/>
  <c r="M61" i="11"/>
  <c r="F65" i="11"/>
  <c r="I66" i="11"/>
  <c r="G69" i="11"/>
  <c r="G75" i="11"/>
  <c r="L16" i="11"/>
  <c r="U16" i="11"/>
  <c r="R23" i="11"/>
  <c r="J47" i="11"/>
  <c r="Q47" i="11"/>
  <c r="M52" i="11"/>
  <c r="M56" i="11"/>
  <c r="K17" i="11"/>
  <c r="Q27" i="11"/>
  <c r="R31" i="11"/>
  <c r="P38" i="11"/>
  <c r="K47" i="11"/>
  <c r="R47" i="11"/>
  <c r="L54" i="11"/>
  <c r="U54" i="11"/>
  <c r="Q56" i="11"/>
  <c r="G16" i="11"/>
  <c r="P16" i="11"/>
  <c r="N9" i="11"/>
  <c r="R15" i="11"/>
  <c r="H16" i="11"/>
  <c r="S16" i="11"/>
  <c r="F17" i="11"/>
  <c r="Q17" i="11"/>
  <c r="J19" i="11"/>
  <c r="Q19" i="11"/>
  <c r="G22" i="11"/>
  <c r="U22" i="11"/>
  <c r="M23" i="11"/>
  <c r="G24" i="11"/>
  <c r="P24" i="11"/>
  <c r="M25" i="11"/>
  <c r="F27" i="11"/>
  <c r="M27" i="11"/>
  <c r="U27" i="11"/>
  <c r="P28" i="11"/>
  <c r="P30" i="11"/>
  <c r="G31" i="11"/>
  <c r="M32" i="11"/>
  <c r="K33" i="11"/>
  <c r="J35" i="11"/>
  <c r="Q35" i="11"/>
  <c r="H38" i="11"/>
  <c r="L40" i="11"/>
  <c r="U40" i="11"/>
  <c r="N41" i="11"/>
  <c r="K43" i="11"/>
  <c r="R43" i="11"/>
  <c r="J45" i="11"/>
  <c r="Q45" i="11"/>
  <c r="G47" i="11"/>
  <c r="O47" i="11"/>
  <c r="F49" i="11"/>
  <c r="M49" i="11"/>
  <c r="U49" i="11"/>
  <c r="G54" i="11"/>
  <c r="P54" i="11"/>
  <c r="J57" i="11"/>
  <c r="Q57" i="11"/>
  <c r="G60" i="11"/>
  <c r="T60" i="11"/>
  <c r="G61" i="11"/>
  <c r="O61" i="11"/>
  <c r="F63" i="11"/>
  <c r="I64" i="11"/>
  <c r="P65" i="11"/>
  <c r="G77" i="11"/>
  <c r="G79" i="11"/>
  <c r="F82" i="11"/>
  <c r="T37" i="11"/>
  <c r="R37" i="11"/>
  <c r="M37" i="11"/>
  <c r="G37" i="11"/>
  <c r="Q37" i="11"/>
  <c r="K37" i="11"/>
  <c r="F37" i="11"/>
  <c r="U37" i="11"/>
  <c r="O37" i="11"/>
  <c r="J37" i="11"/>
  <c r="S37" i="11"/>
  <c r="N37" i="11"/>
  <c r="I37" i="11"/>
  <c r="T13" i="11"/>
  <c r="R13" i="11"/>
  <c r="M13" i="11"/>
  <c r="G13" i="11"/>
  <c r="U13" i="11"/>
  <c r="J13" i="11"/>
  <c r="Q13" i="11"/>
  <c r="K13" i="11"/>
  <c r="F13" i="11"/>
  <c r="O13" i="11"/>
  <c r="S13" i="11"/>
  <c r="P34" i="11"/>
  <c r="H34" i="11"/>
  <c r="S34" i="11"/>
  <c r="L34" i="11"/>
  <c r="U34" i="11"/>
  <c r="M34" i="11"/>
  <c r="G34" i="11"/>
  <c r="P18" i="11"/>
  <c r="H18" i="11"/>
  <c r="M18" i="11"/>
  <c r="G18" i="11"/>
  <c r="U18" i="11"/>
  <c r="S18" i="11"/>
  <c r="L18" i="11"/>
  <c r="T29" i="11"/>
  <c r="R29" i="11"/>
  <c r="M29" i="11"/>
  <c r="G29" i="11"/>
  <c r="Q29" i="11"/>
  <c r="K29" i="11"/>
  <c r="F29" i="11"/>
  <c r="U29" i="11"/>
  <c r="O29" i="11"/>
  <c r="J29" i="11"/>
  <c r="S29" i="11"/>
  <c r="P26" i="11"/>
  <c r="H26" i="11"/>
  <c r="U26" i="11"/>
  <c r="M26" i="11"/>
  <c r="G26" i="11"/>
  <c r="S26" i="11"/>
  <c r="L26" i="11"/>
  <c r="Q18" i="11"/>
  <c r="T21" i="11"/>
  <c r="R21" i="11"/>
  <c r="M21" i="11"/>
  <c r="G21" i="11"/>
  <c r="U21" i="11"/>
  <c r="O21" i="11"/>
  <c r="J21" i="11"/>
  <c r="Q21" i="11"/>
  <c r="K21" i="11"/>
  <c r="F21" i="11"/>
  <c r="S21" i="11"/>
  <c r="K26" i="11"/>
  <c r="N29" i="11"/>
  <c r="P42" i="11"/>
  <c r="H42" i="11"/>
  <c r="L42" i="11"/>
  <c r="U42" i="11"/>
  <c r="U50" i="11"/>
  <c r="M50" i="11"/>
  <c r="G50" i="11"/>
  <c r="L50" i="11"/>
  <c r="T51" i="11"/>
  <c r="R51" i="11"/>
  <c r="M51" i="11"/>
  <c r="G51" i="11"/>
  <c r="J51" i="11"/>
  <c r="Q51" i="11"/>
  <c r="T68" i="11"/>
  <c r="Q68" i="11"/>
  <c r="I68" i="11"/>
  <c r="N68" i="11"/>
  <c r="F68" i="11"/>
  <c r="U68" i="11"/>
  <c r="M68" i="11"/>
  <c r="K12" i="11"/>
  <c r="Q12" i="11"/>
  <c r="N15" i="11"/>
  <c r="S15" i="11"/>
  <c r="I23" i="11"/>
  <c r="S23" i="11"/>
  <c r="K28" i="11"/>
  <c r="Q28" i="11"/>
  <c r="K36" i="11"/>
  <c r="K51" i="11"/>
  <c r="S51" i="11"/>
  <c r="T74" i="11"/>
  <c r="Q74" i="11"/>
  <c r="I74" i="11"/>
  <c r="N74" i="11"/>
  <c r="F74" i="11"/>
  <c r="U74" i="11"/>
  <c r="M74" i="11"/>
  <c r="L12" i="11"/>
  <c r="K14" i="11"/>
  <c r="Q14" i="11"/>
  <c r="I17" i="11"/>
  <c r="S17" i="11"/>
  <c r="S20" i="11"/>
  <c r="K22" i="11"/>
  <c r="J23" i="11"/>
  <c r="O23" i="11"/>
  <c r="U23" i="11"/>
  <c r="I25" i="11"/>
  <c r="S25" i="11"/>
  <c r="I33" i="11"/>
  <c r="N33" i="11"/>
  <c r="S33" i="11"/>
  <c r="L36" i="11"/>
  <c r="K38" i="11"/>
  <c r="K41" i="11"/>
  <c r="G42" i="11"/>
  <c r="Q42" i="11"/>
  <c r="K48" i="11"/>
  <c r="H50" i="11"/>
  <c r="Q50" i="11"/>
  <c r="F51" i="11"/>
  <c r="N51" i="11"/>
  <c r="U51" i="11"/>
  <c r="G53" i="11"/>
  <c r="N53" i="11"/>
  <c r="F55" i="11"/>
  <c r="M55" i="11"/>
  <c r="J68" i="11"/>
  <c r="T72" i="11"/>
  <c r="Q72" i="11"/>
  <c r="I72" i="11"/>
  <c r="N72" i="11"/>
  <c r="F72" i="11"/>
  <c r="U72" i="11"/>
  <c r="M72" i="11"/>
  <c r="R44" i="11"/>
  <c r="G44" i="11"/>
  <c r="S44" i="11"/>
  <c r="R46" i="11"/>
  <c r="G46" i="11"/>
  <c r="S46" i="11"/>
  <c r="U48" i="11"/>
  <c r="T53" i="11"/>
  <c r="Q53" i="11"/>
  <c r="K53" i="11"/>
  <c r="F53" i="11"/>
  <c r="J53" i="11"/>
  <c r="R53" i="11"/>
  <c r="T55" i="11"/>
  <c r="U55" i="11"/>
  <c r="O55" i="11"/>
  <c r="J55" i="11"/>
  <c r="I55" i="11"/>
  <c r="Q55" i="11"/>
  <c r="I15" i="11"/>
  <c r="K20" i="11"/>
  <c r="Q20" i="11"/>
  <c r="N23" i="11"/>
  <c r="I31" i="11"/>
  <c r="N31" i="11"/>
  <c r="S31" i="11"/>
  <c r="Q36" i="11"/>
  <c r="T39" i="11"/>
  <c r="Q39" i="11"/>
  <c r="K39" i="11"/>
  <c r="F39" i="11"/>
  <c r="J39" i="11"/>
  <c r="R39" i="11"/>
  <c r="T41" i="11"/>
  <c r="U41" i="11"/>
  <c r="O41" i="11"/>
  <c r="J41" i="11"/>
  <c r="I41" i="11"/>
  <c r="Q41" i="11"/>
  <c r="M42" i="11"/>
  <c r="P50" i="11"/>
  <c r="M53" i="11"/>
  <c r="S53" i="11"/>
  <c r="K55" i="11"/>
  <c r="R55" i="11"/>
  <c r="S12" i="11"/>
  <c r="J15" i="11"/>
  <c r="O15" i="11"/>
  <c r="U15" i="11"/>
  <c r="N17" i="11"/>
  <c r="L20" i="11"/>
  <c r="Q22" i="11"/>
  <c r="N25" i="11"/>
  <c r="L28" i="11"/>
  <c r="S28" i="11"/>
  <c r="K30" i="11"/>
  <c r="Q30" i="11"/>
  <c r="J31" i="11"/>
  <c r="O31" i="11"/>
  <c r="U31" i="11"/>
  <c r="S36" i="11"/>
  <c r="Q38" i="11"/>
  <c r="M39" i="11"/>
  <c r="J7" i="11"/>
  <c r="R7" i="11"/>
  <c r="J9" i="11"/>
  <c r="R9" i="11"/>
  <c r="J11" i="11"/>
  <c r="R11" i="11"/>
  <c r="G12" i="11"/>
  <c r="M12" i="11"/>
  <c r="L14" i="11"/>
  <c r="F15" i="11"/>
  <c r="K15" i="11"/>
  <c r="Q15" i="11"/>
  <c r="K16" i="11"/>
  <c r="J17" i="11"/>
  <c r="O17" i="11"/>
  <c r="U17" i="11"/>
  <c r="I19" i="11"/>
  <c r="N19" i="11"/>
  <c r="S19" i="11"/>
  <c r="G20" i="11"/>
  <c r="M20" i="11"/>
  <c r="L22" i="11"/>
  <c r="F23" i="11"/>
  <c r="K23" i="11"/>
  <c r="Q23" i="11"/>
  <c r="K24" i="11"/>
  <c r="J25" i="11"/>
  <c r="O25" i="11"/>
  <c r="U25" i="11"/>
  <c r="I27" i="11"/>
  <c r="N27" i="11"/>
  <c r="S27" i="11"/>
  <c r="G28" i="11"/>
  <c r="M28" i="11"/>
  <c r="L30" i="11"/>
  <c r="F31" i="11"/>
  <c r="K31" i="11"/>
  <c r="Q31" i="11"/>
  <c r="K32" i="11"/>
  <c r="J33" i="11"/>
  <c r="O33" i="11"/>
  <c r="U33" i="11"/>
  <c r="I35" i="11"/>
  <c r="N35" i="11"/>
  <c r="S35" i="11"/>
  <c r="G36" i="11"/>
  <c r="M36" i="11"/>
  <c r="L38" i="11"/>
  <c r="G39" i="11"/>
  <c r="N39" i="11"/>
  <c r="U39" i="11"/>
  <c r="F41" i="11"/>
  <c r="M41" i="11"/>
  <c r="S41" i="11"/>
  <c r="K42" i="11"/>
  <c r="S42" i="11"/>
  <c r="O44" i="11"/>
  <c r="O46" i="11"/>
  <c r="P48" i="11"/>
  <c r="K50" i="11"/>
  <c r="S50" i="11"/>
  <c r="I51" i="11"/>
  <c r="O51" i="11"/>
  <c r="S52" i="11"/>
  <c r="L52" i="11"/>
  <c r="K52" i="11"/>
  <c r="U52" i="11"/>
  <c r="I53" i="11"/>
  <c r="O53" i="11"/>
  <c r="G55" i="11"/>
  <c r="N55" i="11"/>
  <c r="P56" i="11"/>
  <c r="H56" i="11"/>
  <c r="L56" i="11"/>
  <c r="U56" i="11"/>
  <c r="T58" i="11"/>
  <c r="H58" i="11"/>
  <c r="P58" i="11"/>
  <c r="G58" i="11"/>
  <c r="T59" i="11"/>
  <c r="R59" i="11"/>
  <c r="M59" i="11"/>
  <c r="G59" i="11"/>
  <c r="Q59" i="11"/>
  <c r="K59" i="11"/>
  <c r="F59" i="11"/>
  <c r="N59" i="11"/>
  <c r="R68" i="11"/>
  <c r="T70" i="11"/>
  <c r="Q70" i="11"/>
  <c r="I70" i="11"/>
  <c r="N70" i="11"/>
  <c r="F70" i="11"/>
  <c r="U70" i="11"/>
  <c r="M70" i="11"/>
  <c r="J74" i="11"/>
  <c r="J76" i="11"/>
  <c r="R76" i="11"/>
  <c r="J78" i="11"/>
  <c r="R78" i="11"/>
  <c r="J80" i="11"/>
  <c r="R80" i="11"/>
  <c r="J82" i="11"/>
  <c r="K40" i="11"/>
  <c r="I43" i="11"/>
  <c r="N43" i="11"/>
  <c r="S43" i="11"/>
  <c r="I45" i="11"/>
  <c r="N45" i="11"/>
  <c r="S45" i="11"/>
  <c r="I47" i="11"/>
  <c r="N47" i="11"/>
  <c r="S47" i="11"/>
  <c r="I49" i="11"/>
  <c r="N49" i="11"/>
  <c r="S49" i="11"/>
  <c r="K54" i="11"/>
  <c r="I57" i="11"/>
  <c r="N57" i="11"/>
  <c r="S57" i="11"/>
  <c r="I61" i="11"/>
  <c r="N61" i="11"/>
  <c r="S61" i="11"/>
  <c r="T62" i="11"/>
  <c r="G63" i="11"/>
  <c r="R63" i="11"/>
  <c r="T64" i="11"/>
  <c r="G65" i="11"/>
  <c r="R65" i="11"/>
  <c r="T66" i="11"/>
  <c r="H67" i="11"/>
  <c r="H69" i="11"/>
  <c r="H71" i="11"/>
  <c r="H73" i="11"/>
  <c r="H75" i="11"/>
  <c r="M76" i="11"/>
  <c r="U76" i="11"/>
  <c r="H77" i="11"/>
  <c r="M78" i="11"/>
  <c r="U78" i="11"/>
  <c r="H79" i="11"/>
  <c r="M80" i="11"/>
  <c r="U80" i="11"/>
  <c r="H81" i="11"/>
  <c r="M82" i="11"/>
  <c r="K63" i="11"/>
  <c r="K65" i="11"/>
  <c r="O67" i="11"/>
  <c r="O69" i="11"/>
  <c r="O71" i="11"/>
  <c r="O73" i="11"/>
  <c r="O75" i="11"/>
  <c r="F76" i="11"/>
  <c r="N76" i="11"/>
  <c r="O77" i="11"/>
  <c r="F78" i="11"/>
  <c r="N78" i="11"/>
  <c r="O79" i="11"/>
  <c r="F80" i="11"/>
  <c r="N80" i="11"/>
  <c r="O81" i="11"/>
  <c r="N82" i="11"/>
  <c r="I76" i="11"/>
  <c r="Q76" i="11"/>
  <c r="I78" i="11"/>
  <c r="Q78" i="11"/>
  <c r="I80" i="11"/>
  <c r="Q80" i="11"/>
  <c r="I82" i="11"/>
  <c r="Q82" i="11"/>
  <c r="H8" i="11"/>
  <c r="P8" i="11"/>
  <c r="L10" i="11"/>
  <c r="N6" i="11"/>
  <c r="T6" i="11"/>
  <c r="H10" i="11"/>
  <c r="P10" i="11"/>
  <c r="T10" i="11"/>
  <c r="J6" i="11"/>
  <c r="O6" i="11"/>
  <c r="U6" i="11"/>
  <c r="Q8" i="11"/>
  <c r="I10" i="11"/>
  <c r="M10" i="11"/>
  <c r="Q10" i="11"/>
  <c r="U10" i="11"/>
  <c r="G6" i="11"/>
  <c r="L6" i="11"/>
  <c r="R6" i="11"/>
  <c r="H7" i="11"/>
  <c r="P7" i="11"/>
  <c r="F8" i="11"/>
  <c r="J8" i="11"/>
  <c r="N8" i="11"/>
  <c r="R8" i="11"/>
  <c r="L9" i="11"/>
  <c r="T9" i="11"/>
  <c r="J10" i="11"/>
  <c r="R10" i="11"/>
  <c r="I6" i="11"/>
  <c r="L8" i="11"/>
  <c r="T8" i="11"/>
  <c r="I8" i="11"/>
  <c r="M8" i="11"/>
  <c r="U8" i="11"/>
  <c r="L7" i="11"/>
  <c r="T7" i="11"/>
  <c r="H9" i="11"/>
  <c r="P9" i="11"/>
  <c r="F10" i="11"/>
  <c r="N10" i="11"/>
  <c r="H11" i="11"/>
  <c r="L11" i="11"/>
  <c r="P11" i="11"/>
  <c r="U11" i="11"/>
  <c r="H6" i="11"/>
  <c r="M6" i="11"/>
  <c r="I7" i="11"/>
  <c r="M7" i="11"/>
  <c r="Q7" i="11"/>
  <c r="G8" i="11"/>
  <c r="K8" i="11"/>
  <c r="O8" i="11"/>
  <c r="I9" i="11"/>
  <c r="M9" i="11"/>
  <c r="Q9" i="11"/>
  <c r="G10" i="11"/>
  <c r="K10" i="11"/>
  <c r="O10" i="11"/>
  <c r="I11" i="11"/>
  <c r="M11" i="11"/>
  <c r="Q11" i="11"/>
  <c r="R12" i="11"/>
  <c r="N12" i="11"/>
  <c r="J12" i="11"/>
  <c r="F12" i="11"/>
  <c r="I12" i="11"/>
  <c r="O12" i="11"/>
  <c r="T12" i="11"/>
  <c r="R14" i="11"/>
  <c r="N14" i="11"/>
  <c r="J14" i="11"/>
  <c r="F14" i="11"/>
  <c r="I14" i="11"/>
  <c r="O14" i="11"/>
  <c r="T14" i="11"/>
  <c r="R16" i="11"/>
  <c r="N16" i="11"/>
  <c r="J16" i="11"/>
  <c r="F16" i="11"/>
  <c r="I16" i="11"/>
  <c r="O16" i="11"/>
  <c r="T16" i="11"/>
  <c r="R18" i="11"/>
  <c r="N18" i="11"/>
  <c r="J18" i="11"/>
  <c r="F18" i="11"/>
  <c r="I18" i="11"/>
  <c r="O18" i="11"/>
  <c r="T18" i="11"/>
  <c r="R20" i="11"/>
  <c r="N20" i="11"/>
  <c r="J20" i="11"/>
  <c r="F20" i="11"/>
  <c r="I20" i="11"/>
  <c r="O20" i="11"/>
  <c r="T20" i="11"/>
  <c r="R22" i="11"/>
  <c r="N22" i="11"/>
  <c r="J22" i="11"/>
  <c r="F22" i="11"/>
  <c r="I22" i="11"/>
  <c r="O22" i="11"/>
  <c r="T22" i="11"/>
  <c r="R24" i="11"/>
  <c r="N24" i="11"/>
  <c r="J24" i="11"/>
  <c r="F24" i="11"/>
  <c r="I24" i="11"/>
  <c r="O24" i="11"/>
  <c r="T24" i="11"/>
  <c r="R26" i="11"/>
  <c r="N26" i="11"/>
  <c r="J26" i="11"/>
  <c r="F26" i="11"/>
  <c r="I26" i="11"/>
  <c r="O26" i="11"/>
  <c r="T26" i="11"/>
  <c r="R28" i="11"/>
  <c r="N28" i="11"/>
  <c r="J28" i="11"/>
  <c r="F28" i="11"/>
  <c r="I28" i="11"/>
  <c r="O28" i="11"/>
  <c r="T28" i="11"/>
  <c r="R30" i="11"/>
  <c r="N30" i="11"/>
  <c r="J30" i="11"/>
  <c r="F30" i="11"/>
  <c r="I30" i="11"/>
  <c r="O30" i="11"/>
  <c r="T30" i="11"/>
  <c r="R32" i="11"/>
  <c r="N32" i="11"/>
  <c r="J32" i="11"/>
  <c r="F32" i="11"/>
  <c r="I32" i="11"/>
  <c r="O32" i="11"/>
  <c r="T32" i="11"/>
  <c r="R34" i="11"/>
  <c r="N34" i="11"/>
  <c r="J34" i="11"/>
  <c r="F34" i="11"/>
  <c r="I34" i="11"/>
  <c r="O34" i="11"/>
  <c r="T34" i="11"/>
  <c r="R36" i="11"/>
  <c r="N36" i="11"/>
  <c r="J36" i="11"/>
  <c r="F36" i="11"/>
  <c r="I36" i="11"/>
  <c r="O36" i="11"/>
  <c r="T36" i="11"/>
  <c r="R38" i="11"/>
  <c r="N38" i="11"/>
  <c r="J38" i="11"/>
  <c r="F38" i="11"/>
  <c r="I38" i="11"/>
  <c r="O38" i="11"/>
  <c r="T38" i="11"/>
  <c r="R40" i="11"/>
  <c r="N40" i="11"/>
  <c r="J40" i="11"/>
  <c r="F40" i="11"/>
  <c r="I40" i="11"/>
  <c r="O40" i="11"/>
  <c r="T40" i="11"/>
  <c r="R42" i="11"/>
  <c r="N42" i="11"/>
  <c r="J42" i="11"/>
  <c r="F42" i="11"/>
  <c r="I42" i="11"/>
  <c r="O42" i="11"/>
  <c r="T42" i="11"/>
  <c r="H44" i="11"/>
  <c r="L44" i="11"/>
  <c r="P44" i="11"/>
  <c r="T44" i="11"/>
  <c r="H46" i="11"/>
  <c r="L46" i="11"/>
  <c r="P46" i="11"/>
  <c r="T46" i="11"/>
  <c r="R48" i="11"/>
  <c r="N48" i="11"/>
  <c r="H48" i="11"/>
  <c r="L48" i="11"/>
  <c r="Q48" i="11"/>
  <c r="J62" i="11"/>
  <c r="J64" i="11"/>
  <c r="J66" i="11"/>
  <c r="I44" i="11"/>
  <c r="M44" i="11"/>
  <c r="Q44" i="11"/>
  <c r="U44" i="11"/>
  <c r="I46" i="11"/>
  <c r="M46" i="11"/>
  <c r="Q46" i="11"/>
  <c r="U46" i="11"/>
  <c r="I48" i="11"/>
  <c r="M48" i="11"/>
  <c r="S48" i="11"/>
  <c r="S62" i="11"/>
  <c r="O62" i="11"/>
  <c r="K62" i="11"/>
  <c r="G62" i="11"/>
  <c r="R62" i="11"/>
  <c r="M62" i="11"/>
  <c r="H62" i="11"/>
  <c r="Q62" i="11"/>
  <c r="L62" i="11"/>
  <c r="F62" i="11"/>
  <c r="N62" i="11"/>
  <c r="S64" i="11"/>
  <c r="O64" i="11"/>
  <c r="K64" i="11"/>
  <c r="G64" i="11"/>
  <c r="R64" i="11"/>
  <c r="M64" i="11"/>
  <c r="H64" i="11"/>
  <c r="Q64" i="11"/>
  <c r="L64" i="11"/>
  <c r="F64" i="11"/>
  <c r="N64" i="11"/>
  <c r="S66" i="11"/>
  <c r="O66" i="11"/>
  <c r="K66" i="11"/>
  <c r="G66" i="11"/>
  <c r="R66" i="11"/>
  <c r="M66" i="11"/>
  <c r="H66" i="11"/>
  <c r="Q66" i="11"/>
  <c r="L66" i="11"/>
  <c r="F66" i="11"/>
  <c r="N66" i="11"/>
  <c r="H13" i="11"/>
  <c r="L13" i="11"/>
  <c r="P13" i="11"/>
  <c r="H15" i="11"/>
  <c r="L15" i="11"/>
  <c r="P15" i="11"/>
  <c r="H17" i="11"/>
  <c r="L17" i="11"/>
  <c r="P17" i="11"/>
  <c r="H19" i="11"/>
  <c r="L19" i="11"/>
  <c r="P19" i="11"/>
  <c r="H21" i="11"/>
  <c r="L21" i="11"/>
  <c r="P21" i="11"/>
  <c r="H23" i="11"/>
  <c r="L23" i="11"/>
  <c r="P23" i="11"/>
  <c r="H25" i="11"/>
  <c r="L25" i="11"/>
  <c r="P25" i="11"/>
  <c r="H27" i="11"/>
  <c r="L27" i="11"/>
  <c r="P27" i="11"/>
  <c r="H29" i="11"/>
  <c r="L29" i="11"/>
  <c r="P29" i="11"/>
  <c r="H31" i="11"/>
  <c r="L31" i="11"/>
  <c r="P31" i="11"/>
  <c r="H33" i="11"/>
  <c r="L33" i="11"/>
  <c r="P33" i="11"/>
  <c r="H35" i="11"/>
  <c r="L35" i="11"/>
  <c r="P35" i="11"/>
  <c r="H37" i="11"/>
  <c r="L37" i="11"/>
  <c r="P37" i="11"/>
  <c r="H39" i="11"/>
  <c r="L39" i="11"/>
  <c r="P39" i="11"/>
  <c r="H41" i="11"/>
  <c r="L41" i="11"/>
  <c r="P41" i="11"/>
  <c r="H43" i="11"/>
  <c r="L43" i="11"/>
  <c r="P43" i="11"/>
  <c r="F44" i="11"/>
  <c r="J44" i="11"/>
  <c r="N44" i="11"/>
  <c r="H45" i="11"/>
  <c r="L45" i="11"/>
  <c r="P45" i="11"/>
  <c r="F46" i="11"/>
  <c r="J46" i="11"/>
  <c r="N46" i="11"/>
  <c r="H47" i="11"/>
  <c r="L47" i="11"/>
  <c r="P47" i="11"/>
  <c r="F48" i="11"/>
  <c r="J48" i="11"/>
  <c r="O48" i="11"/>
  <c r="T48" i="11"/>
  <c r="R50" i="11"/>
  <c r="N50" i="11"/>
  <c r="J50" i="11"/>
  <c r="F50" i="11"/>
  <c r="I50" i="11"/>
  <c r="O50" i="11"/>
  <c r="T50" i="11"/>
  <c r="R52" i="11"/>
  <c r="N52" i="11"/>
  <c r="J52" i="11"/>
  <c r="F52" i="11"/>
  <c r="I52" i="11"/>
  <c r="O52" i="11"/>
  <c r="T52" i="11"/>
  <c r="R54" i="11"/>
  <c r="N54" i="11"/>
  <c r="J54" i="11"/>
  <c r="F54" i="11"/>
  <c r="I54" i="11"/>
  <c r="O54" i="11"/>
  <c r="T54" i="11"/>
  <c r="R56" i="11"/>
  <c r="N56" i="11"/>
  <c r="J56" i="11"/>
  <c r="F56" i="11"/>
  <c r="I56" i="11"/>
  <c r="O56" i="11"/>
  <c r="T56" i="11"/>
  <c r="R58" i="11"/>
  <c r="N58" i="11"/>
  <c r="J58" i="11"/>
  <c r="F58" i="11"/>
  <c r="U58" i="11"/>
  <c r="Q58" i="11"/>
  <c r="M58" i="11"/>
  <c r="I58" i="11"/>
  <c r="K58" i="11"/>
  <c r="S58" i="11"/>
  <c r="R60" i="11"/>
  <c r="N60" i="11"/>
  <c r="J60" i="11"/>
  <c r="F60" i="11"/>
  <c r="U60" i="11"/>
  <c r="Q60" i="11"/>
  <c r="M60" i="11"/>
  <c r="I60" i="11"/>
  <c r="K60" i="11"/>
  <c r="S60" i="11"/>
  <c r="P62" i="11"/>
  <c r="P64" i="11"/>
  <c r="P66" i="11"/>
  <c r="U63" i="11"/>
  <c r="Q63" i="11"/>
  <c r="M63" i="11"/>
  <c r="I63" i="11"/>
  <c r="H63" i="11"/>
  <c r="N63" i="11"/>
  <c r="S63" i="11"/>
  <c r="U65" i="11"/>
  <c r="Q65" i="11"/>
  <c r="M65" i="11"/>
  <c r="I65" i="11"/>
  <c r="H65" i="11"/>
  <c r="N65" i="11"/>
  <c r="S65" i="11"/>
  <c r="R67" i="11"/>
  <c r="N67" i="11"/>
  <c r="J67" i="11"/>
  <c r="F67" i="11"/>
  <c r="U67" i="11"/>
  <c r="Q67" i="11"/>
  <c r="M67" i="11"/>
  <c r="I67" i="11"/>
  <c r="K67" i="11"/>
  <c r="S67" i="11"/>
  <c r="R69" i="11"/>
  <c r="N69" i="11"/>
  <c r="J69" i="11"/>
  <c r="F69" i="11"/>
  <c r="U69" i="11"/>
  <c r="Q69" i="11"/>
  <c r="M69" i="11"/>
  <c r="I69" i="11"/>
  <c r="K69" i="11"/>
  <c r="S69" i="11"/>
  <c r="R71" i="11"/>
  <c r="N71" i="11"/>
  <c r="J71" i="11"/>
  <c r="F71" i="11"/>
  <c r="U71" i="11"/>
  <c r="Q71" i="11"/>
  <c r="M71" i="11"/>
  <c r="I71" i="11"/>
  <c r="K71" i="11"/>
  <c r="S71" i="11"/>
  <c r="R73" i="11"/>
  <c r="N73" i="11"/>
  <c r="J73" i="11"/>
  <c r="F73" i="11"/>
  <c r="U73" i="11"/>
  <c r="Q73" i="11"/>
  <c r="M73" i="11"/>
  <c r="I73" i="11"/>
  <c r="K73" i="11"/>
  <c r="S73" i="11"/>
  <c r="R75" i="11"/>
  <c r="N75" i="11"/>
  <c r="J75" i="11"/>
  <c r="F75" i="11"/>
  <c r="U75" i="11"/>
  <c r="Q75" i="11"/>
  <c r="M75" i="11"/>
  <c r="I75" i="11"/>
  <c r="K75" i="11"/>
  <c r="S75" i="11"/>
  <c r="R77" i="11"/>
  <c r="N77" i="11"/>
  <c r="J77" i="11"/>
  <c r="F77" i="11"/>
  <c r="U77" i="11"/>
  <c r="Q77" i="11"/>
  <c r="M77" i="11"/>
  <c r="I77" i="11"/>
  <c r="K77" i="11"/>
  <c r="S77" i="11"/>
  <c r="R79" i="11"/>
  <c r="N79" i="11"/>
  <c r="J79" i="11"/>
  <c r="F79" i="11"/>
  <c r="U79" i="11"/>
  <c r="Q79" i="11"/>
  <c r="M79" i="11"/>
  <c r="I79" i="11"/>
  <c r="K79" i="11"/>
  <c r="S79" i="11"/>
  <c r="R81" i="11"/>
  <c r="N81" i="11"/>
  <c r="J81" i="11"/>
  <c r="F81" i="11"/>
  <c r="U81" i="11"/>
  <c r="Q81" i="11"/>
  <c r="M81" i="11"/>
  <c r="I81" i="11"/>
  <c r="K81" i="11"/>
  <c r="S81" i="11"/>
  <c r="H49" i="11"/>
  <c r="L49" i="11"/>
  <c r="P49" i="11"/>
  <c r="H51" i="11"/>
  <c r="L51" i="11"/>
  <c r="P51" i="11"/>
  <c r="H53" i="11"/>
  <c r="L53" i="11"/>
  <c r="P53" i="11"/>
  <c r="H55" i="11"/>
  <c r="L55" i="11"/>
  <c r="P55" i="11"/>
  <c r="H57" i="11"/>
  <c r="L57" i="11"/>
  <c r="P57" i="11"/>
  <c r="H59" i="11"/>
  <c r="L59" i="11"/>
  <c r="P59" i="11"/>
  <c r="H61" i="11"/>
  <c r="L61" i="11"/>
  <c r="P61" i="11"/>
  <c r="T61" i="11"/>
  <c r="J63" i="11"/>
  <c r="O63" i="11"/>
  <c r="T63" i="11"/>
  <c r="J65" i="11"/>
  <c r="O65" i="11"/>
  <c r="T65" i="11"/>
  <c r="L67" i="11"/>
  <c r="T67" i="11"/>
  <c r="L69" i="11"/>
  <c r="T69" i="11"/>
  <c r="L71" i="11"/>
  <c r="T71" i="11"/>
  <c r="L73" i="11"/>
  <c r="T73" i="11"/>
  <c r="L75" i="11"/>
  <c r="T75" i="11"/>
  <c r="L77" i="11"/>
  <c r="T77" i="11"/>
  <c r="L79" i="11"/>
  <c r="T79" i="11"/>
  <c r="L81" i="11"/>
  <c r="T81" i="11"/>
  <c r="R82" i="11"/>
  <c r="G68" i="11"/>
  <c r="K68" i="11"/>
  <c r="O68" i="11"/>
  <c r="S68" i="11"/>
  <c r="G70" i="11"/>
  <c r="K70" i="11"/>
  <c r="O70" i="11"/>
  <c r="S70" i="11"/>
  <c r="G72" i="11"/>
  <c r="K72" i="11"/>
  <c r="O72" i="11"/>
  <c r="S72" i="11"/>
  <c r="G74" i="11"/>
  <c r="K74" i="11"/>
  <c r="O74" i="11"/>
  <c r="S74" i="11"/>
  <c r="G76" i="11"/>
  <c r="K76" i="11"/>
  <c r="O76" i="11"/>
  <c r="S76" i="11"/>
  <c r="G78" i="11"/>
  <c r="K78" i="11"/>
  <c r="O78" i="11"/>
  <c r="S78" i="11"/>
  <c r="G80" i="11"/>
  <c r="K80" i="11"/>
  <c r="O80" i="11"/>
  <c r="S80" i="11"/>
  <c r="G82" i="11"/>
  <c r="K82" i="11"/>
  <c r="O82" i="11"/>
  <c r="S82" i="11"/>
  <c r="H68" i="11"/>
  <c r="L68" i="11"/>
  <c r="P68" i="11"/>
  <c r="H70" i="11"/>
  <c r="L70" i="11"/>
  <c r="P70" i="11"/>
  <c r="H72" i="11"/>
  <c r="L72" i="11"/>
  <c r="P72" i="11"/>
  <c r="H74" i="11"/>
  <c r="L74" i="11"/>
  <c r="P74" i="11"/>
  <c r="H76" i="11"/>
  <c r="L76" i="11"/>
  <c r="P76" i="11"/>
  <c r="H78" i="11"/>
  <c r="L78" i="11"/>
  <c r="P78" i="11"/>
  <c r="H80" i="11"/>
  <c r="L80" i="11"/>
  <c r="P80" i="11"/>
  <c r="H82" i="11"/>
  <c r="L82" i="11"/>
  <c r="P82" i="11"/>
  <c r="T82" i="11"/>
  <c r="H4" i="3" l="1"/>
  <c r="G4" i="3"/>
  <c r="O124" i="10" l="1"/>
  <c r="L122" i="10"/>
  <c r="L121" i="10"/>
  <c r="L120" i="10"/>
  <c r="L119" i="10"/>
  <c r="L118" i="10"/>
  <c r="E118" i="10"/>
  <c r="L117" i="10"/>
  <c r="E117" i="10"/>
  <c r="L116" i="10"/>
  <c r="E116" i="10"/>
  <c r="AJ113" i="10"/>
  <c r="L113" i="10"/>
  <c r="J113" i="10"/>
  <c r="E110" i="10"/>
  <c r="L109" i="10"/>
  <c r="E109" i="10"/>
  <c r="L108" i="10"/>
  <c r="E108" i="10"/>
  <c r="L107" i="10"/>
  <c r="E107" i="10"/>
  <c r="L106" i="10"/>
  <c r="E106" i="10"/>
  <c r="AJ105" i="10"/>
  <c r="AI105" i="10"/>
  <c r="AH105" i="10"/>
  <c r="AG105" i="10"/>
  <c r="AF105" i="10"/>
  <c r="AE105" i="10"/>
  <c r="AD105" i="10"/>
  <c r="L105" i="10"/>
  <c r="E105" i="10"/>
  <c r="L100" i="10"/>
  <c r="E100" i="10"/>
  <c r="L99" i="10"/>
  <c r="E99" i="10"/>
  <c r="L98" i="10"/>
  <c r="E98" i="10"/>
  <c r="L97" i="10"/>
  <c r="E97" i="10"/>
  <c r="L96" i="10"/>
  <c r="E96" i="10"/>
  <c r="E101" i="10" s="1"/>
  <c r="L92" i="10"/>
  <c r="E92" i="10"/>
  <c r="E93" i="10" s="1"/>
  <c r="I89" i="10"/>
  <c r="I110" i="10" s="1"/>
  <c r="J110" i="10" s="1"/>
  <c r="L88" i="10"/>
  <c r="I88" i="10"/>
  <c r="E88" i="10"/>
  <c r="L87" i="10"/>
  <c r="E87" i="10"/>
  <c r="L86" i="10"/>
  <c r="E86" i="10"/>
  <c r="L85" i="10"/>
  <c r="E85" i="10"/>
  <c r="L84" i="10"/>
  <c r="I84" i="10"/>
  <c r="I87" i="10" s="1"/>
  <c r="E84" i="10"/>
  <c r="L81" i="10"/>
  <c r="E81" i="10"/>
  <c r="L80" i="10"/>
  <c r="E80" i="10"/>
  <c r="L79" i="10"/>
  <c r="L82" i="10" s="1"/>
  <c r="E79" i="10"/>
  <c r="Y77" i="10"/>
  <c r="X77" i="10"/>
  <c r="W77" i="10"/>
  <c r="V77" i="10"/>
  <c r="U77" i="10"/>
  <c r="T77" i="10"/>
  <c r="I76" i="10"/>
  <c r="J76" i="10" s="1"/>
  <c r="E76" i="10"/>
  <c r="L74" i="10"/>
  <c r="E74" i="10"/>
  <c r="L73" i="10"/>
  <c r="E73" i="10"/>
  <c r="E75" i="10" s="1"/>
  <c r="L72" i="10"/>
  <c r="E72" i="10"/>
  <c r="G68" i="10"/>
  <c r="L67" i="10"/>
  <c r="E67" i="10"/>
  <c r="L66" i="10"/>
  <c r="E66" i="10"/>
  <c r="AK65" i="10"/>
  <c r="AK66" i="10" s="1"/>
  <c r="AK67" i="10" s="1"/>
  <c r="AK68" i="10" s="1"/>
  <c r="AK69" i="10" s="1"/>
  <c r="AK70" i="10" s="1"/>
  <c r="AK71" i="10" s="1"/>
  <c r="AK72" i="10" s="1"/>
  <c r="AK73" i="10" s="1"/>
  <c r="AK74" i="10" s="1"/>
  <c r="AK75" i="10" s="1"/>
  <c r="AK76" i="10" s="1"/>
  <c r="AK77" i="10" s="1"/>
  <c r="AK78" i="10" s="1"/>
  <c r="AK79" i="10" s="1"/>
  <c r="AK80" i="10" s="1"/>
  <c r="AK81" i="10" s="1"/>
  <c r="AK82" i="10" s="1"/>
  <c r="AK83" i="10" s="1"/>
  <c r="AK84" i="10" s="1"/>
  <c r="AK85" i="10" s="1"/>
  <c r="AK86" i="10" s="1"/>
  <c r="AK87" i="10" s="1"/>
  <c r="AK88" i="10" s="1"/>
  <c r="AK89" i="10" s="1"/>
  <c r="AK90" i="10" s="1"/>
  <c r="AK91" i="10" s="1"/>
  <c r="AK92" i="10" s="1"/>
  <c r="AK93" i="10" s="1"/>
  <c r="AK94" i="10" s="1"/>
  <c r="AK95" i="10" s="1"/>
  <c r="AK96" i="10" s="1"/>
  <c r="AK97" i="10" s="1"/>
  <c r="AK98" i="10" s="1"/>
  <c r="AK99" i="10" s="1"/>
  <c r="AK100" i="10" s="1"/>
  <c r="AK101" i="10" s="1"/>
  <c r="AK102" i="10" s="1"/>
  <c r="AK103" i="10" s="1"/>
  <c r="AK104" i="10" s="1"/>
  <c r="AK105" i="10" s="1"/>
  <c r="AK106" i="10" s="1"/>
  <c r="AK107" i="10" s="1"/>
  <c r="AK108" i="10" s="1"/>
  <c r="AK109" i="10" s="1"/>
  <c r="AK110" i="10" s="1"/>
  <c r="AK111" i="10" s="1"/>
  <c r="AK112" i="10" s="1"/>
  <c r="AK113" i="10" s="1"/>
  <c r="AK114" i="10" s="1"/>
  <c r="AK115" i="10" s="1"/>
  <c r="AK116" i="10" s="1"/>
  <c r="AK117" i="10" s="1"/>
  <c r="AK118" i="10" s="1"/>
  <c r="AK119" i="10" s="1"/>
  <c r="AK120" i="10" s="1"/>
  <c r="AK121" i="10" s="1"/>
  <c r="AK122" i="10" s="1"/>
  <c r="AK123" i="10" s="1"/>
  <c r="AK124" i="10" s="1"/>
  <c r="L65" i="10"/>
  <c r="E65" i="10"/>
  <c r="E68" i="10" s="1"/>
  <c r="E69" i="10" s="1"/>
  <c r="L64" i="10"/>
  <c r="E64" i="10"/>
  <c r="D62" i="10"/>
  <c r="E62" i="10" s="1"/>
  <c r="F62" i="10" s="1"/>
  <c r="G62" i="10" s="1"/>
  <c r="H62" i="10" s="1"/>
  <c r="I62" i="10" s="1"/>
  <c r="J62" i="10" s="1"/>
  <c r="AJ61" i="10"/>
  <c r="AI61" i="10"/>
  <c r="AH61" i="10"/>
  <c r="AG61" i="10"/>
  <c r="AF61" i="10"/>
  <c r="AE61" i="10"/>
  <c r="AD61" i="10"/>
  <c r="AC61" i="10"/>
  <c r="AB61" i="10"/>
  <c r="Y61" i="10"/>
  <c r="X61" i="10"/>
  <c r="W61" i="10"/>
  <c r="V61" i="10"/>
  <c r="U61" i="10"/>
  <c r="T61" i="10"/>
  <c r="S61" i="10"/>
  <c r="R61" i="10"/>
  <c r="Q61" i="10"/>
  <c r="AM57" i="10"/>
  <c r="AM58" i="10" s="1"/>
  <c r="S55" i="10"/>
  <c r="S77" i="10" s="1"/>
  <c r="A55" i="10"/>
  <c r="G54" i="10"/>
  <c r="G52" i="10"/>
  <c r="G51" i="10"/>
  <c r="G50" i="10"/>
  <c r="G49" i="10"/>
  <c r="G48" i="10"/>
  <c r="G47" i="10"/>
  <c r="G46" i="10"/>
  <c r="G43" i="10"/>
  <c r="J42" i="10"/>
  <c r="J54" i="10" s="1"/>
  <c r="I42" i="10"/>
  <c r="I54" i="10" s="1"/>
  <c r="H42" i="10"/>
  <c r="H54" i="10" s="1"/>
  <c r="F42" i="10"/>
  <c r="F54" i="10" s="1"/>
  <c r="E42" i="10"/>
  <c r="D42" i="10"/>
  <c r="D54" i="10" s="1"/>
  <c r="C42" i="10"/>
  <c r="C54" i="10" s="1"/>
  <c r="B42" i="10"/>
  <c r="B54" i="10" s="1"/>
  <c r="D122" i="10" s="1"/>
  <c r="A42" i="10"/>
  <c r="A54" i="10" s="1"/>
  <c r="J41" i="10"/>
  <c r="I41" i="10"/>
  <c r="H41" i="10"/>
  <c r="F41" i="10"/>
  <c r="E41" i="10"/>
  <c r="D41" i="10"/>
  <c r="C41" i="10"/>
  <c r="B41" i="10"/>
  <c r="B53" i="10" s="1"/>
  <c r="D113" i="10" s="1"/>
  <c r="BA53" i="10" s="1"/>
  <c r="A41" i="10"/>
  <c r="A53" i="10" s="1"/>
  <c r="J40" i="10"/>
  <c r="J52" i="10" s="1"/>
  <c r="I40" i="10"/>
  <c r="I52" i="10" s="1"/>
  <c r="H40" i="10"/>
  <c r="H52" i="10" s="1"/>
  <c r="F40" i="10"/>
  <c r="F52" i="10" s="1"/>
  <c r="E40" i="10"/>
  <c r="D40" i="10"/>
  <c r="D52" i="10" s="1"/>
  <c r="C40" i="10"/>
  <c r="C52" i="10" s="1"/>
  <c r="B40" i="10"/>
  <c r="B52" i="10" s="1"/>
  <c r="D109" i="10" s="1"/>
  <c r="A40" i="10"/>
  <c r="A52" i="10" s="1"/>
  <c r="J39" i="10"/>
  <c r="J51" i="10" s="1"/>
  <c r="I39" i="10"/>
  <c r="I51" i="10" s="1"/>
  <c r="H39" i="10"/>
  <c r="H51" i="10" s="1"/>
  <c r="F39" i="10"/>
  <c r="F51" i="10" s="1"/>
  <c r="E39" i="10"/>
  <c r="D39" i="10"/>
  <c r="D51" i="10" s="1"/>
  <c r="C39" i="10"/>
  <c r="C51" i="10" s="1"/>
  <c r="B39" i="10"/>
  <c r="B51" i="10" s="1"/>
  <c r="A39" i="10"/>
  <c r="A51" i="10" s="1"/>
  <c r="J38" i="10"/>
  <c r="J50" i="10" s="1"/>
  <c r="I38" i="10"/>
  <c r="I50" i="10" s="1"/>
  <c r="H38" i="10"/>
  <c r="H50" i="10" s="1"/>
  <c r="F38" i="10"/>
  <c r="F50" i="10" s="1"/>
  <c r="E38" i="10"/>
  <c r="D38" i="10"/>
  <c r="D50" i="10" s="1"/>
  <c r="C38" i="10"/>
  <c r="C50" i="10" s="1"/>
  <c r="B38" i="10"/>
  <c r="B50" i="10" s="1"/>
  <c r="D92" i="10" s="1"/>
  <c r="A38" i="10"/>
  <c r="A50" i="10" s="1"/>
  <c r="J37" i="10"/>
  <c r="J49" i="10" s="1"/>
  <c r="I37" i="10"/>
  <c r="I49" i="10" s="1"/>
  <c r="H37" i="10"/>
  <c r="H49" i="10" s="1"/>
  <c r="F37" i="10"/>
  <c r="F49" i="10" s="1"/>
  <c r="E37" i="10"/>
  <c r="D37" i="10"/>
  <c r="D49" i="10" s="1"/>
  <c r="C37" i="10"/>
  <c r="C49" i="10" s="1"/>
  <c r="B37" i="10"/>
  <c r="B49" i="10" s="1"/>
  <c r="D84" i="10" s="1"/>
  <c r="A37" i="10"/>
  <c r="A49" i="10" s="1"/>
  <c r="J36" i="10"/>
  <c r="J48" i="10" s="1"/>
  <c r="I36" i="10"/>
  <c r="I48" i="10" s="1"/>
  <c r="H36" i="10"/>
  <c r="H48" i="10" s="1"/>
  <c r="F36" i="10"/>
  <c r="F48" i="10" s="1"/>
  <c r="E36" i="10"/>
  <c r="D36" i="10"/>
  <c r="D48" i="10" s="1"/>
  <c r="C36" i="10"/>
  <c r="C48" i="10" s="1"/>
  <c r="B36" i="10"/>
  <c r="B48" i="10" s="1"/>
  <c r="D80" i="10" s="1"/>
  <c r="A36" i="10"/>
  <c r="A48" i="10" s="1"/>
  <c r="J35" i="10"/>
  <c r="J47" i="10" s="1"/>
  <c r="I35" i="10"/>
  <c r="I47" i="10" s="1"/>
  <c r="H35" i="10"/>
  <c r="H47" i="10" s="1"/>
  <c r="F35" i="10"/>
  <c r="F47" i="10" s="1"/>
  <c r="E35" i="10"/>
  <c r="D35" i="10"/>
  <c r="D47" i="10" s="1"/>
  <c r="C35" i="10"/>
  <c r="C47" i="10" s="1"/>
  <c r="B35" i="10"/>
  <c r="B47" i="10" s="1"/>
  <c r="A35" i="10"/>
  <c r="A47" i="10" s="1"/>
  <c r="J34" i="10"/>
  <c r="J46" i="10" s="1"/>
  <c r="I34" i="10"/>
  <c r="H34" i="10"/>
  <c r="F34" i="10"/>
  <c r="F46" i="10" s="1"/>
  <c r="E34" i="10"/>
  <c r="D34" i="10"/>
  <c r="C34" i="10"/>
  <c r="B34" i="10"/>
  <c r="B46" i="10" s="1"/>
  <c r="A34" i="10"/>
  <c r="A46" i="10" s="1"/>
  <c r="A68" i="10" s="1"/>
  <c r="J33" i="10"/>
  <c r="J45" i="10" s="1"/>
  <c r="I33" i="10"/>
  <c r="I45" i="10" s="1"/>
  <c r="H33" i="10"/>
  <c r="H45" i="10" s="1"/>
  <c r="G33" i="10"/>
  <c r="G45" i="10" s="1"/>
  <c r="F33" i="10"/>
  <c r="F45" i="10" s="1"/>
  <c r="E33" i="10"/>
  <c r="E45" i="10" s="1"/>
  <c r="D33" i="10"/>
  <c r="D45" i="10" s="1"/>
  <c r="C33" i="10"/>
  <c r="C45" i="10" s="1"/>
  <c r="C14" i="10"/>
  <c r="L13" i="10"/>
  <c r="L14" i="10" s="1"/>
  <c r="L15" i="10" s="1"/>
  <c r="L16" i="10" s="1"/>
  <c r="E10" i="10"/>
  <c r="J9" i="10"/>
  <c r="I9" i="10"/>
  <c r="C122" i="10" s="1"/>
  <c r="H9" i="10"/>
  <c r="G9" i="10"/>
  <c r="C120" i="10" s="1"/>
  <c r="F9" i="10"/>
  <c r="E9" i="10"/>
  <c r="C80" i="10" s="1"/>
  <c r="D9" i="10"/>
  <c r="C9" i="10"/>
  <c r="D7" i="10"/>
  <c r="E7" i="10" s="1"/>
  <c r="D43" i="10" l="1"/>
  <c r="E53" i="10"/>
  <c r="K53" i="10" s="1"/>
  <c r="L70" i="10"/>
  <c r="J89" i="10"/>
  <c r="L90" i="10"/>
  <c r="E47" i="10"/>
  <c r="E51" i="10"/>
  <c r="K51" i="10" s="1"/>
  <c r="A66" i="10"/>
  <c r="I74" i="10"/>
  <c r="J74" i="10" s="1"/>
  <c r="A122" i="10"/>
  <c r="D67" i="10"/>
  <c r="F67" i="10" s="1"/>
  <c r="D65" i="10"/>
  <c r="F65" i="10" s="1"/>
  <c r="BA50" i="10"/>
  <c r="F92" i="10"/>
  <c r="D117" i="10"/>
  <c r="M122" i="10"/>
  <c r="N122" i="10" s="1"/>
  <c r="G55" i="10"/>
  <c r="C75" i="10"/>
  <c r="C86" i="10"/>
  <c r="H43" i="10"/>
  <c r="F55" i="10"/>
  <c r="E48" i="10"/>
  <c r="M80" i="10" s="1"/>
  <c r="N80" i="10" s="1"/>
  <c r="E52" i="10"/>
  <c r="K52" i="10" s="1"/>
  <c r="D46" i="10"/>
  <c r="D55" i="10" s="1"/>
  <c r="C107" i="10"/>
  <c r="D119" i="10"/>
  <c r="F119" i="10" s="1"/>
  <c r="K47" i="10"/>
  <c r="E49" i="10"/>
  <c r="M86" i="10" s="1"/>
  <c r="N86" i="10" s="1"/>
  <c r="E50" i="10"/>
  <c r="K50" i="10" s="1"/>
  <c r="E54" i="10"/>
  <c r="K54" i="10" s="1"/>
  <c r="I85" i="10"/>
  <c r="J85" i="10" s="1"/>
  <c r="I86" i="10"/>
  <c r="I108" i="10" s="1"/>
  <c r="K10" i="10"/>
  <c r="C11" i="10" s="1"/>
  <c r="C64" i="10"/>
  <c r="J84" i="10"/>
  <c r="D120" i="10"/>
  <c r="F120" i="10" s="1"/>
  <c r="F109" i="10"/>
  <c r="F7" i="10"/>
  <c r="G7" i="10" s="1"/>
  <c r="H7" i="10" s="1"/>
  <c r="I7" i="10" s="1"/>
  <c r="J7" i="10" s="1"/>
  <c r="D76" i="10"/>
  <c r="D72" i="10"/>
  <c r="D74" i="10"/>
  <c r="D73" i="10"/>
  <c r="D75" i="10"/>
  <c r="D100" i="10"/>
  <c r="D99" i="10"/>
  <c r="D101" i="10"/>
  <c r="D102" i="10"/>
  <c r="D98" i="10"/>
  <c r="A107" i="10"/>
  <c r="F43" i="10"/>
  <c r="D97" i="10"/>
  <c r="C117" i="10"/>
  <c r="A117" i="10" s="1"/>
  <c r="F80" i="10"/>
  <c r="B80" i="10"/>
  <c r="A86" i="10"/>
  <c r="K48" i="10"/>
  <c r="D79" i="10"/>
  <c r="F84" i="10"/>
  <c r="BA49" i="10"/>
  <c r="C109" i="10"/>
  <c r="C118" i="10"/>
  <c r="C113" i="10"/>
  <c r="M113" i="10" s="1"/>
  <c r="C110" i="10"/>
  <c r="M110" i="10" s="1"/>
  <c r="N110" i="10" s="1"/>
  <c r="C101" i="10"/>
  <c r="A101" i="10" s="1"/>
  <c r="C96" i="10"/>
  <c r="C92" i="10"/>
  <c r="A92" i="10" s="1"/>
  <c r="C88" i="10"/>
  <c r="A88" i="10" s="1"/>
  <c r="C108" i="10"/>
  <c r="M108" i="10" s="1"/>
  <c r="N108" i="10" s="1"/>
  <c r="C87" i="10"/>
  <c r="A87" i="10" s="1"/>
  <c r="C73" i="10"/>
  <c r="A73" i="10" s="1"/>
  <c r="C67" i="10"/>
  <c r="B67" i="10" s="1"/>
  <c r="I67" i="10" s="1"/>
  <c r="J67" i="10" s="1"/>
  <c r="C106" i="10"/>
  <c r="M106" i="10" s="1"/>
  <c r="N106" i="10" s="1"/>
  <c r="C105" i="10"/>
  <c r="M105" i="10" s="1"/>
  <c r="C89" i="10"/>
  <c r="C84" i="10"/>
  <c r="C66" i="10"/>
  <c r="C65" i="10"/>
  <c r="C102" i="10"/>
  <c r="A102" i="10" s="1"/>
  <c r="C93" i="10"/>
  <c r="A93" i="10" s="1"/>
  <c r="C85" i="10"/>
  <c r="M85" i="10" s="1"/>
  <c r="N85" i="10" s="1"/>
  <c r="C69" i="10"/>
  <c r="C68" i="10"/>
  <c r="H11" i="10"/>
  <c r="A65" i="10"/>
  <c r="A64" i="10"/>
  <c r="A67" i="10"/>
  <c r="J55" i="10"/>
  <c r="A120" i="10"/>
  <c r="A118" i="10"/>
  <c r="J43" i="10"/>
  <c r="H46" i="10"/>
  <c r="H55" i="10" s="1"/>
  <c r="A100" i="10"/>
  <c r="A96" i="10"/>
  <c r="A69" i="10"/>
  <c r="D81" i="10"/>
  <c r="I105" i="10"/>
  <c r="J105" i="10" s="1"/>
  <c r="J88" i="10"/>
  <c r="D107" i="10"/>
  <c r="F113" i="10"/>
  <c r="C116" i="10"/>
  <c r="A116" i="10" s="1"/>
  <c r="C72" i="10"/>
  <c r="M72" i="10" s="1"/>
  <c r="C46" i="10"/>
  <c r="C43" i="10"/>
  <c r="M100" i="10"/>
  <c r="N100" i="10" s="1"/>
  <c r="M116" i="10"/>
  <c r="C121" i="10"/>
  <c r="M121" i="10" s="1"/>
  <c r="N121" i="10" s="1"/>
  <c r="I43" i="10"/>
  <c r="I46" i="10"/>
  <c r="I55" i="10" s="1"/>
  <c r="D108" i="10"/>
  <c r="D106" i="10"/>
  <c r="D105" i="10"/>
  <c r="D110" i="10"/>
  <c r="C81" i="10"/>
  <c r="M81" i="10" s="1"/>
  <c r="N81" i="10" s="1"/>
  <c r="M96" i="10"/>
  <c r="C119" i="10"/>
  <c r="A119" i="10" s="1"/>
  <c r="C99" i="10"/>
  <c r="M99" i="10" s="1"/>
  <c r="N99" i="10" s="1"/>
  <c r="C76" i="10"/>
  <c r="A76" i="10" s="1"/>
  <c r="C79" i="10"/>
  <c r="M79" i="10" s="1"/>
  <c r="C98" i="10"/>
  <c r="M98" i="10" s="1"/>
  <c r="N98" i="10" s="1"/>
  <c r="D11" i="10"/>
  <c r="A75" i="10"/>
  <c r="D69" i="10"/>
  <c r="D66" i="10"/>
  <c r="D68" i="10"/>
  <c r="D64" i="10"/>
  <c r="M73" i="10"/>
  <c r="N73" i="10" s="1"/>
  <c r="C74" i="10"/>
  <c r="M74" i="10" s="1"/>
  <c r="N74" i="10" s="1"/>
  <c r="A80" i="10"/>
  <c r="I106" i="10"/>
  <c r="J106" i="10" s="1"/>
  <c r="D96" i="10"/>
  <c r="C97" i="10"/>
  <c r="M97" i="10" s="1"/>
  <c r="N97" i="10" s="1"/>
  <c r="F117" i="10"/>
  <c r="E43" i="10"/>
  <c r="D87" i="10"/>
  <c r="D89" i="10"/>
  <c r="E46" i="10"/>
  <c r="D86" i="10"/>
  <c r="L94" i="10"/>
  <c r="B122" i="10"/>
  <c r="F122" i="10"/>
  <c r="D118" i="10"/>
  <c r="D116" i="10"/>
  <c r="D121" i="10"/>
  <c r="I109" i="10"/>
  <c r="J109" i="10" s="1"/>
  <c r="J87" i="10"/>
  <c r="D85" i="10"/>
  <c r="D88" i="10"/>
  <c r="D93" i="10"/>
  <c r="M120" i="10"/>
  <c r="N120" i="10" s="1"/>
  <c r="J86" i="10" l="1"/>
  <c r="M109" i="10"/>
  <c r="N109" i="10" s="1"/>
  <c r="H109" i="10" s="1"/>
  <c r="M107" i="10"/>
  <c r="N107" i="10" s="1"/>
  <c r="M87" i="10"/>
  <c r="N87" i="10" s="1"/>
  <c r="M84" i="10"/>
  <c r="M88" i="10"/>
  <c r="N88" i="10" s="1"/>
  <c r="H122" i="10"/>
  <c r="A72" i="10"/>
  <c r="M89" i="10"/>
  <c r="N89" i="10" s="1"/>
  <c r="A105" i="10"/>
  <c r="B105" i="10" s="1"/>
  <c r="K49" i="10"/>
  <c r="M92" i="10"/>
  <c r="M94" i="10" s="1"/>
  <c r="L50" i="10" s="1"/>
  <c r="M50" i="10" s="1"/>
  <c r="M67" i="10"/>
  <c r="N67" i="10" s="1"/>
  <c r="A98" i="10"/>
  <c r="M118" i="10"/>
  <c r="N118" i="10" s="1"/>
  <c r="M117" i="10"/>
  <c r="N117" i="10" s="1"/>
  <c r="A106" i="10"/>
  <c r="B120" i="10"/>
  <c r="I120" i="10" s="1"/>
  <c r="J120" i="10" s="1"/>
  <c r="I11" i="10"/>
  <c r="F11" i="10"/>
  <c r="G11" i="10"/>
  <c r="E11" i="10"/>
  <c r="E55" i="10"/>
  <c r="B117" i="10"/>
  <c r="I117" i="10" s="1"/>
  <c r="J117" i="10" s="1"/>
  <c r="J11" i="10"/>
  <c r="A79" i="10"/>
  <c r="A84" i="10"/>
  <c r="H80" i="10"/>
  <c r="A110" i="10"/>
  <c r="B7" i="10"/>
  <c r="A74" i="10"/>
  <c r="M82" i="10"/>
  <c r="L48" i="10" s="1"/>
  <c r="M48" i="10" s="1"/>
  <c r="N79" i="10"/>
  <c r="B87" i="10"/>
  <c r="F87" i="10"/>
  <c r="B66" i="10"/>
  <c r="I66" i="10" s="1"/>
  <c r="J66" i="10" s="1"/>
  <c r="F66" i="10"/>
  <c r="M103" i="10"/>
  <c r="L51" i="10" s="1"/>
  <c r="M51" i="10" s="1"/>
  <c r="N96" i="10"/>
  <c r="R98" i="10" s="1"/>
  <c r="F106" i="10"/>
  <c r="H106" i="10" s="1"/>
  <c r="B106" i="10"/>
  <c r="A81" i="10"/>
  <c r="N72" i="10"/>
  <c r="R76" i="10" s="1"/>
  <c r="M77" i="10"/>
  <c r="L47" i="10" s="1"/>
  <c r="M47" i="10" s="1"/>
  <c r="F107" i="10"/>
  <c r="H107" i="10" s="1"/>
  <c r="B107" i="10"/>
  <c r="A99" i="10"/>
  <c r="M66" i="10"/>
  <c r="N66" i="10" s="1"/>
  <c r="B84" i="10"/>
  <c r="A89" i="10"/>
  <c r="A108" i="10"/>
  <c r="B108" i="10" s="1"/>
  <c r="B99" i="10"/>
  <c r="F99" i="10"/>
  <c r="H99" i="10" s="1"/>
  <c r="B75" i="10"/>
  <c r="F75" i="10"/>
  <c r="B76" i="10"/>
  <c r="AL77" i="10" s="1"/>
  <c r="F76" i="10"/>
  <c r="F85" i="10"/>
  <c r="H85" i="10" s="1"/>
  <c r="B85" i="10"/>
  <c r="BA54" i="10"/>
  <c r="B116" i="10"/>
  <c r="I116" i="10" s="1"/>
  <c r="J116" i="10" s="1"/>
  <c r="F116" i="10"/>
  <c r="F86" i="10"/>
  <c r="H86" i="10" s="1"/>
  <c r="B86" i="10"/>
  <c r="N116" i="10"/>
  <c r="K46" i="10"/>
  <c r="C55" i="10"/>
  <c r="F81" i="10"/>
  <c r="H81" i="10" s="1"/>
  <c r="B81" i="10"/>
  <c r="AL82" i="10" s="1"/>
  <c r="N113" i="10"/>
  <c r="L53" i="10"/>
  <c r="M53" i="10" s="1"/>
  <c r="B79" i="10"/>
  <c r="I79" i="10" s="1"/>
  <c r="F79" i="10"/>
  <c r="BA48" i="10"/>
  <c r="B102" i="10"/>
  <c r="AL103" i="10" s="1"/>
  <c r="F102" i="10"/>
  <c r="F74" i="10"/>
  <c r="H74" i="10" s="1"/>
  <c r="B74" i="10"/>
  <c r="N105" i="10"/>
  <c r="R108" i="10" s="1"/>
  <c r="F93" i="10"/>
  <c r="B93" i="10"/>
  <c r="AL94" i="10" s="1"/>
  <c r="F118" i="10"/>
  <c r="B118" i="10"/>
  <c r="I118" i="10" s="1"/>
  <c r="J118" i="10" s="1"/>
  <c r="H67" i="10"/>
  <c r="J108" i="10"/>
  <c r="I107" i="10"/>
  <c r="J107" i="10" s="1"/>
  <c r="B69" i="10"/>
  <c r="AL70" i="10" s="1"/>
  <c r="F69" i="10"/>
  <c r="F108" i="10"/>
  <c r="H108" i="10" s="1"/>
  <c r="A97" i="10"/>
  <c r="B65" i="10"/>
  <c r="I65" i="10" s="1"/>
  <c r="F101" i="10"/>
  <c r="B101" i="10"/>
  <c r="B72" i="10"/>
  <c r="F72" i="10"/>
  <c r="BA47" i="10"/>
  <c r="H120" i="10"/>
  <c r="B92" i="10"/>
  <c r="I92" i="10" s="1"/>
  <c r="B96" i="10"/>
  <c r="I96" i="10" s="1"/>
  <c r="BA51" i="10"/>
  <c r="F96" i="10"/>
  <c r="BA46" i="10"/>
  <c r="B64" i="10"/>
  <c r="F64" i="10"/>
  <c r="B119" i="10"/>
  <c r="I119" i="10" s="1"/>
  <c r="J119" i="10" s="1"/>
  <c r="M119" i="10"/>
  <c r="N119" i="10" s="1"/>
  <c r="F110" i="10"/>
  <c r="B110" i="10"/>
  <c r="AL111" i="10" s="1"/>
  <c r="F88" i="10"/>
  <c r="B88" i="10"/>
  <c r="F121" i="10"/>
  <c r="H121" i="10" s="1"/>
  <c r="B121" i="10"/>
  <c r="I121" i="10" s="1"/>
  <c r="J121" i="10" s="1"/>
  <c r="I122" i="10"/>
  <c r="J122" i="10" s="1"/>
  <c r="AL123" i="10"/>
  <c r="B89" i="10"/>
  <c r="AL90" i="10" s="1"/>
  <c r="F89" i="10"/>
  <c r="F68" i="10"/>
  <c r="B68" i="10"/>
  <c r="F105" i="10"/>
  <c r="BA52" i="10"/>
  <c r="M65" i="10"/>
  <c r="N65" i="10" s="1"/>
  <c r="A113" i="10"/>
  <c r="A121" i="10"/>
  <c r="N84" i="10"/>
  <c r="R87" i="10" s="1"/>
  <c r="B113" i="10"/>
  <c r="AL114" i="10" s="1"/>
  <c r="M64" i="10"/>
  <c r="A85" i="10"/>
  <c r="F97" i="10"/>
  <c r="H97" i="10" s="1"/>
  <c r="B97" i="10"/>
  <c r="I97" i="10" s="1"/>
  <c r="J97" i="10" s="1"/>
  <c r="A109" i="10"/>
  <c r="B109" i="10" s="1"/>
  <c r="F98" i="10"/>
  <c r="H98" i="10" s="1"/>
  <c r="B98" i="10"/>
  <c r="I98" i="10" s="1"/>
  <c r="F100" i="10"/>
  <c r="H100" i="10" s="1"/>
  <c r="B100" i="10"/>
  <c r="B73" i="10"/>
  <c r="I73" i="10" s="1"/>
  <c r="F73" i="10"/>
  <c r="H73" i="10" s="1"/>
  <c r="H88" i="10" l="1"/>
  <c r="M111" i="10"/>
  <c r="L52" i="10" s="1"/>
  <c r="M52" i="10" s="1"/>
  <c r="M90" i="10"/>
  <c r="L49" i="10" s="1"/>
  <c r="M49" i="10" s="1"/>
  <c r="H87" i="10"/>
  <c r="R97" i="10"/>
  <c r="T97" i="10" s="1"/>
  <c r="R75" i="10"/>
  <c r="R100" i="10"/>
  <c r="V100" i="10" s="1"/>
  <c r="K55" i="10"/>
  <c r="R101" i="10"/>
  <c r="R120" i="10"/>
  <c r="H117" i="10"/>
  <c r="N92" i="10"/>
  <c r="R93" i="10" s="1"/>
  <c r="AC93" i="10" s="1"/>
  <c r="R110" i="10"/>
  <c r="T110" i="10" s="1"/>
  <c r="H118" i="10"/>
  <c r="Y108" i="10"/>
  <c r="U108" i="10"/>
  <c r="W108" i="10"/>
  <c r="V108" i="10"/>
  <c r="T108" i="10"/>
  <c r="AC108" i="10"/>
  <c r="S108" i="10"/>
  <c r="X108" i="10"/>
  <c r="I99" i="10"/>
  <c r="J98" i="10"/>
  <c r="W97" i="10"/>
  <c r="S97" i="10"/>
  <c r="X97" i="10"/>
  <c r="AC97" i="10"/>
  <c r="V97" i="10"/>
  <c r="U97" i="10"/>
  <c r="R106" i="10"/>
  <c r="H116" i="10"/>
  <c r="N123" i="10"/>
  <c r="BC54" i="10" s="1"/>
  <c r="R116" i="10"/>
  <c r="R72" i="10"/>
  <c r="H72" i="10"/>
  <c r="N77" i="10"/>
  <c r="BC47" i="10" s="1"/>
  <c r="N103" i="10"/>
  <c r="BC51" i="10" s="1"/>
  <c r="H96" i="10"/>
  <c r="R96" i="10"/>
  <c r="R73" i="10"/>
  <c r="R99" i="10"/>
  <c r="N94" i="10"/>
  <c r="BC50" i="10" s="1"/>
  <c r="H79" i="10"/>
  <c r="N82" i="10"/>
  <c r="BC48" i="10" s="1"/>
  <c r="R79" i="10"/>
  <c r="R81" i="10"/>
  <c r="U110" i="10"/>
  <c r="AC110" i="10"/>
  <c r="X110" i="10"/>
  <c r="W110" i="10"/>
  <c r="X101" i="10"/>
  <c r="T101" i="10"/>
  <c r="Y101" i="10"/>
  <c r="S101" i="10"/>
  <c r="W101" i="10"/>
  <c r="AC101" i="10"/>
  <c r="U101" i="10"/>
  <c r="V101" i="10"/>
  <c r="Y87" i="10"/>
  <c r="U87" i="10"/>
  <c r="X87" i="10"/>
  <c r="S87" i="10"/>
  <c r="W87" i="10"/>
  <c r="V87" i="10"/>
  <c r="AC87" i="10"/>
  <c r="T87" i="10"/>
  <c r="I75" i="10"/>
  <c r="J73" i="10"/>
  <c r="H65" i="10"/>
  <c r="B124" i="10"/>
  <c r="I64" i="10"/>
  <c r="J64" i="10" s="1"/>
  <c r="I102" i="10"/>
  <c r="J102" i="10" s="1"/>
  <c r="I101" i="10"/>
  <c r="J101" i="10" s="1"/>
  <c r="J96" i="10"/>
  <c r="AC120" i="10"/>
  <c r="S120" i="10"/>
  <c r="T120" i="10" s="1"/>
  <c r="U120" i="10" s="1"/>
  <c r="V120" i="10" s="1"/>
  <c r="W120" i="10" s="1"/>
  <c r="X120" i="10" s="1"/>
  <c r="Y120" i="10" s="1"/>
  <c r="I80" i="10"/>
  <c r="J79" i="10"/>
  <c r="H113" i="10"/>
  <c r="BC53" i="10"/>
  <c r="R113" i="10"/>
  <c r="AC75" i="10"/>
  <c r="V75" i="10"/>
  <c r="U75" i="10"/>
  <c r="Y75" i="10"/>
  <c r="T75" i="10"/>
  <c r="S75" i="10"/>
  <c r="X75" i="10"/>
  <c r="W75" i="10"/>
  <c r="H66" i="10"/>
  <c r="M70" i="10"/>
  <c r="L46" i="10" s="1"/>
  <c r="M46" i="10" s="1"/>
  <c r="N64" i="10"/>
  <c r="R65" i="10" s="1"/>
  <c r="N90" i="10"/>
  <c r="BC49" i="10" s="1"/>
  <c r="H84" i="10"/>
  <c r="R84" i="10"/>
  <c r="R119" i="10"/>
  <c r="H119" i="10"/>
  <c r="I93" i="10"/>
  <c r="J93" i="10" s="1"/>
  <c r="J92" i="10"/>
  <c r="J65" i="10"/>
  <c r="J68" i="10" s="1"/>
  <c r="J69" i="10" s="1"/>
  <c r="I68" i="10"/>
  <c r="I69" i="10" s="1"/>
  <c r="N111" i="10"/>
  <c r="BC52" i="10" s="1"/>
  <c r="R105" i="10"/>
  <c r="S105" i="10" s="1"/>
  <c r="T105" i="10" s="1"/>
  <c r="U105" i="10" s="1"/>
  <c r="V105" i="10" s="1"/>
  <c r="W105" i="10" s="1"/>
  <c r="X105" i="10" s="1"/>
  <c r="Y105" i="10" s="1"/>
  <c r="H105" i="10"/>
  <c r="R89" i="10"/>
  <c r="AC98" i="10"/>
  <c r="V98" i="10"/>
  <c r="U98" i="10"/>
  <c r="Y98" i="10"/>
  <c r="T98" i="10"/>
  <c r="X98" i="10"/>
  <c r="W98" i="10"/>
  <c r="S98" i="10"/>
  <c r="Y76" i="10"/>
  <c r="U76" i="10"/>
  <c r="W76" i="10"/>
  <c r="V76" i="10"/>
  <c r="X76" i="10"/>
  <c r="AC76" i="10"/>
  <c r="T76" i="10"/>
  <c r="S76" i="10"/>
  <c r="R121" i="10"/>
  <c r="R74" i="10"/>
  <c r="R86" i="10"/>
  <c r="R117" i="10"/>
  <c r="R88" i="10"/>
  <c r="R118" i="10"/>
  <c r="R109" i="10"/>
  <c r="R102" i="10"/>
  <c r="R107" i="10"/>
  <c r="M123" i="10"/>
  <c r="L54" i="10" s="1"/>
  <c r="M54" i="10" s="1"/>
  <c r="R122" i="10"/>
  <c r="R85" i="10"/>
  <c r="R80" i="10"/>
  <c r="Y97" i="10" l="1"/>
  <c r="X100" i="10"/>
  <c r="W100" i="10"/>
  <c r="S100" i="10"/>
  <c r="U100" i="10"/>
  <c r="Y100" i="10"/>
  <c r="T100" i="10"/>
  <c r="AC100" i="10"/>
  <c r="AF100" i="10" s="1"/>
  <c r="H92" i="10"/>
  <c r="U93" i="10"/>
  <c r="V93" i="10"/>
  <c r="S93" i="10"/>
  <c r="T93" i="10"/>
  <c r="Y93" i="10"/>
  <c r="W93" i="10"/>
  <c r="S110" i="10"/>
  <c r="Y110" i="10"/>
  <c r="V110" i="10"/>
  <c r="R92" i="10"/>
  <c r="T92" i="10" s="1"/>
  <c r="X93" i="10"/>
  <c r="F19" i="10"/>
  <c r="J19" i="10"/>
  <c r="W85" i="10"/>
  <c r="S85" i="10"/>
  <c r="Y85" i="10"/>
  <c r="T85" i="10"/>
  <c r="AC85" i="10"/>
  <c r="X85" i="10"/>
  <c r="U85" i="10"/>
  <c r="V85" i="10"/>
  <c r="AC117" i="10"/>
  <c r="S117" i="10"/>
  <c r="T117" i="10" s="1"/>
  <c r="U117" i="10" s="1"/>
  <c r="V117" i="10" s="1"/>
  <c r="W117" i="10" s="1"/>
  <c r="X117" i="10" s="1"/>
  <c r="Y117" i="10" s="1"/>
  <c r="AG98" i="10"/>
  <c r="AI98" i="10"/>
  <c r="AD98" i="10"/>
  <c r="AH98" i="10"/>
  <c r="AJ98" i="10"/>
  <c r="AF98" i="10"/>
  <c r="AE98" i="10"/>
  <c r="R90" i="10"/>
  <c r="W84" i="10"/>
  <c r="S84" i="10"/>
  <c r="V84" i="10"/>
  <c r="AC84" i="10"/>
  <c r="U84" i="10"/>
  <c r="T84" i="10"/>
  <c r="Y84" i="10"/>
  <c r="X84" i="10"/>
  <c r="AC65" i="10"/>
  <c r="V65" i="10"/>
  <c r="W65" i="10"/>
  <c r="U65" i="10"/>
  <c r="X65" i="10"/>
  <c r="Y65" i="10"/>
  <c r="T65" i="10"/>
  <c r="S65" i="10"/>
  <c r="AJ87" i="10"/>
  <c r="AF87" i="10"/>
  <c r="AG87" i="10"/>
  <c r="AH87" i="10"/>
  <c r="AE87" i="10"/>
  <c r="AI87" i="10"/>
  <c r="AD87" i="10"/>
  <c r="AJ110" i="10"/>
  <c r="AF110" i="10"/>
  <c r="AH110" i="10"/>
  <c r="AD110" i="10"/>
  <c r="AI110" i="10"/>
  <c r="AE110" i="10"/>
  <c r="AG110" i="10"/>
  <c r="X96" i="10"/>
  <c r="T96" i="10"/>
  <c r="W96" i="10"/>
  <c r="U96" i="10"/>
  <c r="AC96" i="10"/>
  <c r="S96" i="10"/>
  <c r="V96" i="10"/>
  <c r="Y96" i="10"/>
  <c r="S122" i="10"/>
  <c r="T122" i="10" s="1"/>
  <c r="U122" i="10" s="1"/>
  <c r="V122" i="10" s="1"/>
  <c r="W122" i="10" s="1"/>
  <c r="X122" i="10" s="1"/>
  <c r="Y122" i="10" s="1"/>
  <c r="AC122" i="10"/>
  <c r="AC86" i="10"/>
  <c r="V86" i="10"/>
  <c r="U86" i="10"/>
  <c r="X86" i="10"/>
  <c r="W86" i="10"/>
  <c r="Y86" i="10"/>
  <c r="T86" i="10"/>
  <c r="S86" i="10"/>
  <c r="G19" i="10"/>
  <c r="AI101" i="10"/>
  <c r="AE101" i="10"/>
  <c r="AG101" i="10"/>
  <c r="AF101" i="10"/>
  <c r="AD101" i="10"/>
  <c r="AH101" i="10"/>
  <c r="AJ101" i="10"/>
  <c r="Y72" i="10"/>
  <c r="U72" i="10"/>
  <c r="AC72" i="10"/>
  <c r="T72" i="10"/>
  <c r="X72" i="10"/>
  <c r="S72" i="10"/>
  <c r="W72" i="10"/>
  <c r="V72" i="10"/>
  <c r="AC106" i="10"/>
  <c r="V106" i="10"/>
  <c r="X106" i="10"/>
  <c r="S106" i="10"/>
  <c r="W106" i="10"/>
  <c r="U106" i="10"/>
  <c r="T106" i="10"/>
  <c r="Y106" i="10"/>
  <c r="W80" i="10"/>
  <c r="S80" i="10"/>
  <c r="Y80" i="10"/>
  <c r="T80" i="10"/>
  <c r="X80" i="10"/>
  <c r="U80" i="10"/>
  <c r="V80" i="10"/>
  <c r="AC80" i="10"/>
  <c r="Y118" i="10"/>
  <c r="U118" i="10"/>
  <c r="X118" i="10"/>
  <c r="S118" i="10"/>
  <c r="T118" i="10"/>
  <c r="AC118" i="10"/>
  <c r="W118" i="10"/>
  <c r="V118" i="10"/>
  <c r="W74" i="10"/>
  <c r="S74" i="10"/>
  <c r="Y74" i="10"/>
  <c r="T74" i="10"/>
  <c r="X74" i="10"/>
  <c r="V74" i="10"/>
  <c r="U74" i="10"/>
  <c r="AC74" i="10"/>
  <c r="E19" i="10"/>
  <c r="AI100" i="10"/>
  <c r="AD100" i="10"/>
  <c r="I19" i="10"/>
  <c r="I72" i="10"/>
  <c r="J72" i="10" s="1"/>
  <c r="J75" i="10"/>
  <c r="Y99" i="10"/>
  <c r="U99" i="10"/>
  <c r="X99" i="10"/>
  <c r="S99" i="10"/>
  <c r="W99" i="10"/>
  <c r="AC99" i="10"/>
  <c r="V99" i="10"/>
  <c r="T99" i="10"/>
  <c r="S116" i="10"/>
  <c r="AC116" i="10"/>
  <c r="X102" i="10"/>
  <c r="T102" i="10"/>
  <c r="V102" i="10"/>
  <c r="AC102" i="10"/>
  <c r="U102" i="10"/>
  <c r="Y102" i="10"/>
  <c r="W102" i="10"/>
  <c r="S102" i="10"/>
  <c r="X79" i="10"/>
  <c r="T79" i="10"/>
  <c r="W79" i="10"/>
  <c r="V79" i="10"/>
  <c r="Y79" i="10"/>
  <c r="S79" i="10"/>
  <c r="AC79" i="10"/>
  <c r="U79" i="10"/>
  <c r="AH97" i="10"/>
  <c r="AD97" i="10"/>
  <c r="AG97" i="10"/>
  <c r="AF97" i="10"/>
  <c r="AE97" i="10"/>
  <c r="AJ97" i="10"/>
  <c r="AI97" i="10"/>
  <c r="X109" i="10"/>
  <c r="T109" i="10"/>
  <c r="AC109" i="10"/>
  <c r="U109" i="10"/>
  <c r="Y109" i="10"/>
  <c r="W109" i="10"/>
  <c r="V109" i="10"/>
  <c r="S109" i="10"/>
  <c r="AC89" i="10"/>
  <c r="V89" i="10"/>
  <c r="U89" i="10"/>
  <c r="X89" i="10"/>
  <c r="W89" i="10"/>
  <c r="Y89" i="10"/>
  <c r="T89" i="10"/>
  <c r="S89" i="10"/>
  <c r="Y113" i="10"/>
  <c r="U113" i="10"/>
  <c r="AC113" i="10"/>
  <c r="T113" i="10"/>
  <c r="V113" i="10"/>
  <c r="S113" i="10"/>
  <c r="X113" i="10"/>
  <c r="W113" i="10"/>
  <c r="J80" i="10"/>
  <c r="I81" i="10"/>
  <c r="J81" i="10" s="1"/>
  <c r="AJ120" i="10"/>
  <c r="AF120" i="10"/>
  <c r="AI120" i="10"/>
  <c r="AD120" i="10"/>
  <c r="AE120" i="10"/>
  <c r="AG120" i="10"/>
  <c r="AH120" i="10"/>
  <c r="C19" i="10"/>
  <c r="AC107" i="10"/>
  <c r="V107" i="10"/>
  <c r="Y107" i="10"/>
  <c r="T107" i="10"/>
  <c r="W107" i="10"/>
  <c r="U107" i="10"/>
  <c r="S107" i="10"/>
  <c r="X107" i="10"/>
  <c r="X88" i="10"/>
  <c r="T88" i="10"/>
  <c r="V88" i="10"/>
  <c r="W88" i="10"/>
  <c r="U88" i="10"/>
  <c r="AC88" i="10"/>
  <c r="Y88" i="10"/>
  <c r="S88" i="10"/>
  <c r="AC121" i="10"/>
  <c r="S121" i="10"/>
  <c r="T121" i="10" s="1"/>
  <c r="U121" i="10" s="1"/>
  <c r="V121" i="10" s="1"/>
  <c r="W121" i="10" s="1"/>
  <c r="X121" i="10" s="1"/>
  <c r="Y121" i="10" s="1"/>
  <c r="AJ76" i="10"/>
  <c r="AF76" i="10"/>
  <c r="AE76" i="10"/>
  <c r="AI76" i="10"/>
  <c r="AD76" i="10"/>
  <c r="AG76" i="10"/>
  <c r="AH76" i="10"/>
  <c r="AC119" i="10"/>
  <c r="S119" i="10"/>
  <c r="T119" i="10" s="1"/>
  <c r="U119" i="10" s="1"/>
  <c r="V119" i="10" s="1"/>
  <c r="W119" i="10" s="1"/>
  <c r="X119" i="10" s="1"/>
  <c r="Y119" i="10" s="1"/>
  <c r="R64" i="10"/>
  <c r="H64" i="10"/>
  <c r="H70" i="10" s="1"/>
  <c r="N70" i="10"/>
  <c r="BC46" i="10" s="1"/>
  <c r="R69" i="10"/>
  <c r="R67" i="10"/>
  <c r="R68" i="10"/>
  <c r="R66" i="10"/>
  <c r="AG75" i="10"/>
  <c r="AI75" i="10"/>
  <c r="AD75" i="10"/>
  <c r="AH75" i="10"/>
  <c r="AF75" i="10"/>
  <c r="AJ75" i="10"/>
  <c r="AE75" i="10"/>
  <c r="D19" i="10"/>
  <c r="AC81" i="10"/>
  <c r="S81" i="10"/>
  <c r="T81" i="10" s="1"/>
  <c r="U81" i="10" s="1"/>
  <c r="V81" i="10" s="1"/>
  <c r="W81" i="10" s="1"/>
  <c r="X81" i="10" s="1"/>
  <c r="Y81" i="10" s="1"/>
  <c r="X92" i="10"/>
  <c r="X73" i="10"/>
  <c r="T73" i="10"/>
  <c r="W73" i="10"/>
  <c r="V73" i="10"/>
  <c r="AC73" i="10"/>
  <c r="U73" i="10"/>
  <c r="Y73" i="10"/>
  <c r="S73" i="10"/>
  <c r="AH93" i="10"/>
  <c r="AD93" i="10"/>
  <c r="AI93" i="10"/>
  <c r="AE93" i="10"/>
  <c r="AJ93" i="10"/>
  <c r="AF93" i="10"/>
  <c r="AG93" i="10"/>
  <c r="I100" i="10"/>
  <c r="J100" i="10" s="1"/>
  <c r="J99" i="10"/>
  <c r="AJ108" i="10"/>
  <c r="AF108" i="10"/>
  <c r="AE108" i="10"/>
  <c r="AG108" i="10"/>
  <c r="AD108" i="10"/>
  <c r="AH108" i="10"/>
  <c r="AI108" i="10"/>
  <c r="H19" i="10"/>
  <c r="AE100" i="10" l="1"/>
  <c r="AG100" i="10"/>
  <c r="AJ100" i="10"/>
  <c r="AH100" i="10"/>
  <c r="W92" i="10"/>
  <c r="U92" i="10"/>
  <c r="S92" i="10"/>
  <c r="AC92" i="10"/>
  <c r="AE92" i="10" s="1"/>
  <c r="Y92" i="10"/>
  <c r="V92" i="10"/>
  <c r="AG86" i="10"/>
  <c r="AI86" i="10"/>
  <c r="AD86" i="10"/>
  <c r="AH86" i="10"/>
  <c r="AF86" i="10"/>
  <c r="AJ86" i="10"/>
  <c r="AE86" i="10"/>
  <c r="AG65" i="10"/>
  <c r="AJ65" i="10"/>
  <c r="AE65" i="10"/>
  <c r="AI65" i="10"/>
  <c r="AD65" i="10"/>
  <c r="AH65" i="10"/>
  <c r="AF65" i="10"/>
  <c r="Y66" i="10"/>
  <c r="U66" i="10"/>
  <c r="X66" i="10"/>
  <c r="S66" i="10"/>
  <c r="W66" i="10"/>
  <c r="AC66" i="10"/>
  <c r="V66" i="10"/>
  <c r="T66" i="10"/>
  <c r="AJ119" i="10"/>
  <c r="AF119" i="10"/>
  <c r="AE119" i="10"/>
  <c r="AD119" i="10"/>
  <c r="AI119" i="10"/>
  <c r="AG119" i="10"/>
  <c r="AH119" i="10"/>
  <c r="AI88" i="10"/>
  <c r="AE88" i="10"/>
  <c r="AJ88" i="10"/>
  <c r="AD88" i="10"/>
  <c r="AG88" i="10"/>
  <c r="AF88" i="10"/>
  <c r="AH88" i="10"/>
  <c r="AI79" i="10"/>
  <c r="AE79" i="10"/>
  <c r="AF79" i="10"/>
  <c r="AJ79" i="10"/>
  <c r="AD79" i="10"/>
  <c r="AH79" i="10"/>
  <c r="AG79" i="10"/>
  <c r="AH74" i="10"/>
  <c r="AD74" i="10"/>
  <c r="AG74" i="10"/>
  <c r="AF74" i="10"/>
  <c r="AJ74" i="10"/>
  <c r="AE74" i="10"/>
  <c r="AI74" i="10"/>
  <c r="AH80" i="10"/>
  <c r="AD80" i="10"/>
  <c r="AG80" i="10"/>
  <c r="AF80" i="10"/>
  <c r="AI80" i="10"/>
  <c r="AE80" i="10"/>
  <c r="AJ80" i="10"/>
  <c r="AJ122" i="10"/>
  <c r="AF122" i="10"/>
  <c r="AG122" i="10"/>
  <c r="AD122" i="10"/>
  <c r="AI122" i="10"/>
  <c r="AE122" i="10"/>
  <c r="AH122" i="10"/>
  <c r="AH84" i="10"/>
  <c r="AD84" i="10"/>
  <c r="AJ84" i="10"/>
  <c r="AE84" i="10"/>
  <c r="AI84" i="10"/>
  <c r="AG84" i="10"/>
  <c r="AF84" i="10"/>
  <c r="AC90" i="10"/>
  <c r="V90" i="10"/>
  <c r="W90" i="10"/>
  <c r="Y90" i="10"/>
  <c r="S90" i="10"/>
  <c r="X90" i="10"/>
  <c r="T90" i="10"/>
  <c r="U90" i="10"/>
  <c r="X67" i="10"/>
  <c r="T67" i="10"/>
  <c r="V67" i="10"/>
  <c r="AC67" i="10"/>
  <c r="U67" i="10"/>
  <c r="S67" i="10"/>
  <c r="Y67" i="10"/>
  <c r="W67" i="10"/>
  <c r="AC64" i="10"/>
  <c r="V64" i="10"/>
  <c r="Y64" i="10"/>
  <c r="T64" i="10"/>
  <c r="X64" i="10"/>
  <c r="S64" i="10"/>
  <c r="U64" i="10"/>
  <c r="W64" i="10"/>
  <c r="AJ118" i="10"/>
  <c r="AF118" i="10"/>
  <c r="AG118" i="10"/>
  <c r="AD118" i="10"/>
  <c r="AI118" i="10"/>
  <c r="AE118" i="10"/>
  <c r="AH118" i="10"/>
  <c r="AG81" i="10"/>
  <c r="AI81" i="10"/>
  <c r="AD81" i="10"/>
  <c r="AH81" i="10"/>
  <c r="AE81" i="10"/>
  <c r="AJ81" i="10"/>
  <c r="AF81" i="10"/>
  <c r="Y69" i="10"/>
  <c r="U69" i="10"/>
  <c r="X69" i="10"/>
  <c r="S69" i="10"/>
  <c r="W69" i="10"/>
  <c r="V69" i="10"/>
  <c r="AC69" i="10"/>
  <c r="T69" i="10"/>
  <c r="AG89" i="10"/>
  <c r="AI89" i="10"/>
  <c r="AD89" i="10"/>
  <c r="AH89" i="10"/>
  <c r="AF89" i="10"/>
  <c r="AJ89" i="10"/>
  <c r="AE89" i="10"/>
  <c r="AI102" i="10"/>
  <c r="AE102" i="10"/>
  <c r="AJ102" i="10"/>
  <c r="AD102" i="10"/>
  <c r="AH102" i="10"/>
  <c r="AF102" i="10"/>
  <c r="AG102" i="10"/>
  <c r="AH116" i="10"/>
  <c r="AD116" i="10"/>
  <c r="AG116" i="10"/>
  <c r="AF116" i="10"/>
  <c r="AE116" i="10"/>
  <c r="AI116" i="10"/>
  <c r="AJ116" i="10"/>
  <c r="AJ99" i="10"/>
  <c r="AF99" i="10"/>
  <c r="AG99" i="10"/>
  <c r="AE99" i="10"/>
  <c r="AD99" i="10"/>
  <c r="AI99" i="10"/>
  <c r="AH99" i="10"/>
  <c r="AG106" i="10"/>
  <c r="AF106" i="10"/>
  <c r="AJ106" i="10"/>
  <c r="AE106" i="10"/>
  <c r="AI106" i="10"/>
  <c r="AH106" i="10"/>
  <c r="AD106" i="10"/>
  <c r="AI73" i="10"/>
  <c r="AE73" i="10"/>
  <c r="AF73" i="10"/>
  <c r="AJ73" i="10"/>
  <c r="AD73" i="10"/>
  <c r="AG73" i="10"/>
  <c r="AH73" i="10"/>
  <c r="AC68" i="10"/>
  <c r="V68" i="10"/>
  <c r="W68" i="10"/>
  <c r="U68" i="10"/>
  <c r="Y68" i="10"/>
  <c r="T68" i="10"/>
  <c r="X68" i="10"/>
  <c r="S68" i="10"/>
  <c r="AJ121" i="10"/>
  <c r="AF121" i="10"/>
  <c r="AH121" i="10"/>
  <c r="AD121" i="10"/>
  <c r="AI121" i="10"/>
  <c r="AE121" i="10"/>
  <c r="AG121" i="10"/>
  <c r="AG107" i="10"/>
  <c r="AH107" i="10"/>
  <c r="AF107" i="10"/>
  <c r="AE107" i="10"/>
  <c r="AJ107" i="10"/>
  <c r="AI107" i="10"/>
  <c r="AD107" i="10"/>
  <c r="AF113" i="10"/>
  <c r="AH113" i="10"/>
  <c r="AE113" i="10"/>
  <c r="AD113" i="10"/>
  <c r="AG113" i="10"/>
  <c r="AI113" i="10"/>
  <c r="AI109" i="10"/>
  <c r="AE109" i="10"/>
  <c r="AH109" i="10"/>
  <c r="AJ109" i="10"/>
  <c r="AG109" i="10"/>
  <c r="AD109" i="10"/>
  <c r="AF109" i="10"/>
  <c r="AJ72" i="10"/>
  <c r="AF72" i="10"/>
  <c r="AH72" i="10"/>
  <c r="AG72" i="10"/>
  <c r="AE72" i="10"/>
  <c r="AI72" i="10"/>
  <c r="AD72" i="10"/>
  <c r="AI96" i="10"/>
  <c r="AE96" i="10"/>
  <c r="AF96" i="10"/>
  <c r="AD96" i="10"/>
  <c r="AJ96" i="10"/>
  <c r="AH96" i="10"/>
  <c r="AG96" i="10"/>
  <c r="AG117" i="10"/>
  <c r="AI117" i="10"/>
  <c r="AD117" i="10"/>
  <c r="AE117" i="10"/>
  <c r="AJ117" i="10"/>
  <c r="AF117" i="10"/>
  <c r="AH117" i="10"/>
  <c r="AH85" i="10"/>
  <c r="AD85" i="10"/>
  <c r="AG85" i="10"/>
  <c r="AJ85" i="10"/>
  <c r="AI85" i="10"/>
  <c r="AE85" i="10"/>
  <c r="AF85" i="10"/>
  <c r="AF92" i="10" l="1"/>
  <c r="AI92" i="10"/>
  <c r="AH92" i="10"/>
  <c r="AJ92" i="10"/>
  <c r="AG92" i="10"/>
  <c r="AD92" i="10"/>
  <c r="AJ66" i="10"/>
  <c r="AF66" i="10"/>
  <c r="AG66" i="10"/>
  <c r="AE66" i="10"/>
  <c r="AI66" i="10"/>
  <c r="AH66" i="10"/>
  <c r="AD66" i="10"/>
  <c r="AG68" i="10"/>
  <c r="AJ68" i="10"/>
  <c r="AE68" i="10"/>
  <c r="AI68" i="10"/>
  <c r="AD68" i="10"/>
  <c r="AF68" i="10"/>
  <c r="AH68" i="10"/>
  <c r="AG64" i="10"/>
  <c r="AH64" i="10"/>
  <c r="AF64" i="10"/>
  <c r="AI64" i="10"/>
  <c r="AJ64" i="10"/>
  <c r="AE64" i="10"/>
  <c r="AD64" i="10"/>
  <c r="AG90" i="10"/>
  <c r="AE90" i="10"/>
  <c r="AI90" i="10"/>
  <c r="AH90" i="10"/>
  <c r="AF90" i="10"/>
  <c r="AD90" i="10"/>
  <c r="AJ69" i="10"/>
  <c r="AF69" i="10"/>
  <c r="AG69" i="10"/>
  <c r="AE69" i="10"/>
  <c r="AI69" i="10"/>
  <c r="AH69" i="10"/>
  <c r="AD69" i="10"/>
  <c r="AI67" i="10"/>
  <c r="AE67" i="10"/>
  <c r="AJ67" i="10"/>
  <c r="AD67" i="10"/>
  <c r="AH67" i="10"/>
  <c r="AG67" i="10"/>
  <c r="AF67" i="10"/>
  <c r="B6" i="5" l="1"/>
  <c r="G24" i="3"/>
  <c r="H9" i="3"/>
  <c r="G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tc={30A19DA6-6ACF-4576-8452-5D9B1DD59CF5}</author>
    <author>Maurizio Gargiulo</author>
    <author>tc={2D8F4943-E0B9-4C25-8919-48E378E71904}</author>
    <author>Bruno Merven</author>
    <author>tc={C5320245-9633-4C29-A294-8951201C0363}</author>
    <author>Bryce McCall</author>
  </authors>
  <commentList>
    <comment ref="Q54" authorId="0" shapeId="0" xr:uid="{4DCFEE18-35B5-4D1E-9CF3-A0B289E2CDAF}">
      <text>
        <r>
          <rPr>
            <b/>
            <sz val="9"/>
            <color indexed="81"/>
            <rFont val="Tahoma"/>
            <family val="2"/>
          </rPr>
          <t>Admin:</t>
        </r>
        <r>
          <rPr>
            <sz val="9"/>
            <color indexed="81"/>
            <rFont val="Tahoma"/>
            <family val="2"/>
          </rPr>
          <t xml:space="preserve">
changed from 2010 to 2015</t>
        </r>
      </text>
    </comment>
    <comment ref="K59" authorId="1" shapeId="0" xr:uid="{30A19DA6-6ACF-4576-8452-5D9B1DD59CF5}">
      <text>
        <t>[Threaded comment]
Your version of Excel allows you to read this threaded comment; however, any edits to it will get removed if the file is opened in a newer version of Excel. Learn more: https://go.microsoft.com/fwlink/?linkid=870924
Comment:
    Allowing any tech to be invested in until we do proper stock modelling.</t>
      </text>
    </comment>
    <comment ref="AV59" authorId="2" shapeId="0" xr:uid="{EB8E59FD-DC82-4882-BBFB-632959792ECA}">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W59" authorId="2" shapeId="0" xr:uid="{47E69977-9E54-4030-B3FE-89F265CCE8C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60" authorId="3" shapeId="0" xr:uid="{2D8F4943-E0B9-4C25-8919-48E378E71904}">
      <text>
        <t>[Threaded comment]
Your version of Excel allows you to read this threaded comment; however, any edits to it will get removed if the file is opened in a newer version of Excel. Learn more: https://go.microsoft.com/fwlink/?linkid=870924
Comment:
    Ncap cost</t>
      </text>
    </comment>
    <comment ref="AQ60" authorId="2" shapeId="0" xr:uid="{52DF7C1C-B577-449F-9142-0F59BCE9764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F64" authorId="4" shapeId="0" xr:uid="{17649B27-FB6D-4761-955F-79FD7DB19030}">
      <text>
        <r>
          <rPr>
            <b/>
            <sz val="8"/>
            <color indexed="81"/>
            <rFont val="Tahoma"/>
            <family val="2"/>
          </rPr>
          <t>Bruno Merven:</t>
        </r>
        <r>
          <rPr>
            <sz val="8"/>
            <color indexed="81"/>
            <rFont val="Tahoma"/>
            <family val="2"/>
          </rPr>
          <t xml:space="preserve">
From load curve data</t>
        </r>
      </text>
    </comment>
    <comment ref="I74" authorId="0" shapeId="0" xr:uid="{6DEABD9B-DFE4-4EC6-8D70-87E78B3173AE}">
      <text>
        <r>
          <rPr>
            <b/>
            <sz val="9"/>
            <color indexed="81"/>
            <rFont val="Tahoma"/>
            <family val="2"/>
          </rPr>
          <t>Admin:</t>
        </r>
        <r>
          <rPr>
            <sz val="9"/>
            <color indexed="81"/>
            <rFont val="Tahoma"/>
            <family val="2"/>
          </rPr>
          <t xml:space="preserve">
Set equal to new</t>
        </r>
      </text>
    </comment>
    <comment ref="I76" authorId="5" shapeId="0" xr:uid="{C5320245-9633-4C29-A294-8951201C0363}">
      <text>
        <t>[Threaded comment]
Your version of Excel allows you to read this threaded comment; however, any edits to it will get removed if the file is opened in a newer version of Excel. Learn more: https://go.microsoft.com/fwlink/?linkid=870924
Comment:
    Purple cells have been manually price adjusted</t>
      </text>
    </comment>
    <comment ref="E102" authorId="6" shapeId="0" xr:uid="{A376E1A8-9FCE-4699-AD94-805AEA6EBB5A}">
      <text>
        <r>
          <rPr>
            <b/>
            <sz val="9"/>
            <color indexed="81"/>
            <rFont val="Tahoma"/>
            <family val="2"/>
          </rPr>
          <t>Bryce McCall:</t>
        </r>
        <r>
          <rPr>
            <sz val="9"/>
            <color indexed="81"/>
            <rFont val="Tahoma"/>
            <family val="2"/>
          </rPr>
          <t xml:space="preserve">
from RES</t>
        </r>
      </text>
    </comment>
    <comment ref="J102" authorId="6" shapeId="0" xr:uid="{E5520E31-F3E6-4931-9770-D46A7C3035E1}">
      <text>
        <r>
          <rPr>
            <b/>
            <sz val="9"/>
            <color indexed="81"/>
            <rFont val="Tahoma"/>
            <family val="2"/>
          </rPr>
          <t>Bryce McCall:</t>
        </r>
        <r>
          <rPr>
            <sz val="9"/>
            <color indexed="81"/>
            <rFont val="Tahoma"/>
            <family val="2"/>
          </rPr>
          <t xml:space="preserve">
Same assumption as RES</t>
        </r>
      </text>
    </comment>
    <comment ref="I113" authorId="6" shapeId="0" xr:uid="{3AF1485C-5033-4A28-8406-741D468F34D9}">
      <text>
        <r>
          <rPr>
            <b/>
            <sz val="9"/>
            <color indexed="81"/>
            <rFont val="Tahoma"/>
            <family val="2"/>
          </rPr>
          <t>Bryce McCall:</t>
        </r>
        <r>
          <rPr>
            <sz val="9"/>
            <color indexed="81"/>
            <rFont val="Tahoma"/>
            <family val="2"/>
          </rPr>
          <t xml:space="preserve">
Just a dummy data value.</t>
        </r>
      </text>
    </comment>
  </commentList>
</comments>
</file>

<file path=xl/sharedStrings.xml><?xml version="1.0" encoding="utf-8"?>
<sst xmlns="http://schemas.openxmlformats.org/spreadsheetml/2006/main" count="1395" uniqueCount="797">
  <si>
    <t>Item</t>
  </si>
  <si>
    <t>Unit</t>
  </si>
  <si>
    <t>Other dimension</t>
  </si>
  <si>
    <t>Notes</t>
  </si>
  <si>
    <t>Value (Range)</t>
  </si>
  <si>
    <t>Reference</t>
  </si>
  <si>
    <t>CCS</t>
  </si>
  <si>
    <t>Capital cost for retrofitting current existing kilns with CCS capture technology</t>
  </si>
  <si>
    <t>ZAR/t CO2 captured</t>
  </si>
  <si>
    <t>By 2030, 2040</t>
  </si>
  <si>
    <t>Are there expected learning rates? If so, would need an idea of this</t>
  </si>
  <si>
    <r>
      <t xml:space="preserve">The capital costs show that to retrofit a </t>
    </r>
    <r>
      <rPr>
        <b/>
        <sz val="12"/>
        <color theme="1"/>
        <rFont val="Aptos Narrow"/>
        <family val="2"/>
        <scheme val="minor"/>
      </rPr>
      <t xml:space="preserve">1 Mt cement plant </t>
    </r>
    <r>
      <rPr>
        <sz val="11"/>
        <color theme="1"/>
        <rFont val="Aptos Narrow"/>
        <family val="2"/>
        <scheme val="minor"/>
      </rPr>
      <t xml:space="preserve">with </t>
    </r>
    <r>
      <rPr>
        <b/>
        <sz val="12"/>
        <color theme="1"/>
        <rFont val="Aptos Narrow"/>
        <family val="2"/>
        <scheme val="minor"/>
      </rPr>
      <t>full oxy-fuel combustion</t>
    </r>
    <r>
      <rPr>
        <sz val="11"/>
        <color theme="1"/>
        <rFont val="Aptos Narrow"/>
        <family val="2"/>
        <scheme val="minor"/>
      </rPr>
      <t xml:space="preserve"> will cost roughly </t>
    </r>
    <r>
      <rPr>
        <b/>
        <sz val="12"/>
        <color theme="1"/>
        <rFont val="Aptos Narrow"/>
        <family val="2"/>
        <scheme val="minor"/>
      </rPr>
      <t>R1.9 billion (2016).</t>
    </r>
    <r>
      <rPr>
        <sz val="11"/>
        <color theme="1"/>
        <rFont val="Aptos Narrow"/>
        <family val="2"/>
        <scheme val="minor"/>
      </rPr>
      <t xml:space="preserve"> Cement Production capacity of</t>
    </r>
    <r>
      <rPr>
        <b/>
        <sz val="12"/>
        <color theme="1"/>
        <rFont val="Aptos Narrow"/>
        <family val="2"/>
        <scheme val="minor"/>
      </rPr>
      <t xml:space="preserve"> 21.5 Mt/year (only 18 Mt/year utilized). </t>
    </r>
    <r>
      <rPr>
        <sz val="11"/>
        <color theme="1"/>
        <rFont val="Aptos Narrow"/>
        <family val="2"/>
        <scheme val="minor"/>
      </rPr>
      <t xml:space="preserve">Thus, to retrofit all plants in SA would cost approx </t>
    </r>
    <r>
      <rPr>
        <b/>
        <sz val="12"/>
        <color theme="1"/>
        <rFont val="Aptos Narrow"/>
        <family val="2"/>
        <scheme val="minor"/>
      </rPr>
      <t>R40,85 Billion at current production capacity</t>
    </r>
  </si>
  <si>
    <t xml:space="preserve">(Hills, et al., 2016; Barker, et al., 2009) </t>
  </si>
  <si>
    <t>Abatement cost: 2010 ZAR 540/tCO2 for 1 Mt cement plant (MPA, 2014). Oxy-fuel retrofit on cement plant: EURO 42.4 per tCO2 avoided (Gardarsdottir et al., 2019 https://www.mdpi.com/1996-1073/12/3/542)</t>
  </si>
  <si>
    <t xml:space="preserve">Max CO2 capture </t>
  </si>
  <si>
    <t>%</t>
  </si>
  <si>
    <t>Presumably the equipment doesn’t capture everything? Or does it?</t>
  </si>
  <si>
    <t>80-93% (2018)</t>
  </si>
  <si>
    <t xml:space="preserve">International Energy Agency (IEA), 2018; Barker, et al., 2009) </t>
  </si>
  <si>
    <t>Energy cost (i.e to use the equipment, or perhaps it drops efficiency of kilns a bit?)</t>
  </si>
  <si>
    <t>PJ/t CO2 captured</t>
  </si>
  <si>
    <t>Coal,</t>
  </si>
  <si>
    <r>
      <t xml:space="preserve">It is estimated that to capture </t>
    </r>
    <r>
      <rPr>
        <b/>
        <sz val="12"/>
        <color theme="1"/>
        <rFont val="Aptos Narrow"/>
        <family val="2"/>
        <scheme val="minor"/>
      </rPr>
      <t>1 ton of CO2 requires 3 GJ of thermal energy</t>
    </r>
    <r>
      <rPr>
        <sz val="11"/>
        <color theme="1"/>
        <rFont val="Aptos Narrow"/>
        <family val="2"/>
        <scheme val="minor"/>
      </rPr>
      <t xml:space="preserve"> . The electrical energy requirement for full oxy-fuel combustion is </t>
    </r>
    <r>
      <rPr>
        <b/>
        <sz val="12"/>
        <color theme="1"/>
        <rFont val="Aptos Narrow"/>
        <family val="2"/>
        <scheme val="minor"/>
      </rPr>
      <t>60 kWh/t (216 GJ/t)</t>
    </r>
    <r>
      <rPr>
        <sz val="11"/>
        <color theme="1"/>
        <rFont val="Aptos Narrow"/>
        <family val="2"/>
        <scheme val="minor"/>
      </rPr>
      <t xml:space="preserve"> clinker which is a 66% increase in the electrical demand of the cement plant.</t>
    </r>
  </si>
  <si>
    <t xml:space="preserve">(International Energy Agency (IEA), 2018) </t>
  </si>
  <si>
    <t xml:space="preserve">0.216 GJ/tonne </t>
  </si>
  <si>
    <t>Gas,</t>
  </si>
  <si>
    <t>Electricity</t>
  </si>
  <si>
    <t>(Hills, et al., 2016)</t>
  </si>
  <si>
    <t>CCS transport to sinks</t>
  </si>
  <si>
    <t>Capital cost for presumably pipelines</t>
  </si>
  <si>
    <t>ZAR/t CO2</t>
  </si>
  <si>
    <t>Might need several of these options  one for each sink (i.e different distances/capacities).</t>
  </si>
  <si>
    <r>
      <rPr>
        <sz val="12"/>
        <color rgb="FFFF0000"/>
        <rFont val="Aptos Narrow"/>
        <family val="2"/>
        <scheme val="minor"/>
      </rPr>
      <t xml:space="preserve">For South Africa, </t>
    </r>
    <r>
      <rPr>
        <b/>
        <sz val="12"/>
        <color rgb="FFFF0000"/>
        <rFont val="Aptos Narrow"/>
        <family val="2"/>
        <scheme val="minor"/>
      </rPr>
      <t>Total et al.,2011</t>
    </r>
    <r>
      <rPr>
        <sz val="12"/>
        <color rgb="FFFF0000"/>
        <rFont val="Aptos Narrow"/>
        <family val="2"/>
        <scheme val="minor"/>
      </rPr>
      <t xml:space="preserve"> estimates average pipeline transportation costs of CO2 over a distance of100 km to be about </t>
    </r>
    <r>
      <rPr>
        <b/>
        <sz val="12"/>
        <color rgb="FFFF0000"/>
        <rFont val="Aptos Narrow"/>
        <family val="2"/>
        <scheme val="minor"/>
      </rPr>
      <t xml:space="preserve">1 USD2011/t. </t>
    </r>
    <r>
      <rPr>
        <sz val="12"/>
        <color rgb="FFFF0000"/>
        <rFont val="Aptos Narrow"/>
        <family val="2"/>
        <scheme val="minor"/>
      </rPr>
      <t>This estimate is significantly below international figures due  to  the  lower  cost  of  labor  and  equipment  in  South  Africa.   Assuming  an  average  transportdistance of about 550 km, CO2 transportation costs totalapproximately 5.5 USD2011/t of CO2. ESTAP, 2010 estimate 2010 USD 10/tCO2.</t>
    </r>
  </si>
  <si>
    <t>(Tot et al., 2011)</t>
  </si>
  <si>
    <t>Tot, M.; Pesut, D.; Hudges, A.; Fedorski, C.; Merven, B.; Trikam, A.; Duerinck, J.; Ferket, H.; Lust, A.Techno-Economic Assessment of Carbon Capture and Storage Deployment in Power Stations in the Southern Africanand Balkan Regions; vito, Energelski institut Hrvoje Pozar, University of Cape Town: Cape Town, SouthAfrica, 2011</t>
  </si>
  <si>
    <t>Energy cost for pipes</t>
  </si>
  <si>
    <t>PJ elec/t CO2</t>
  </si>
  <si>
    <t>CCS transport to Secunda</t>
  </si>
  <si>
    <t>See student’s report.</t>
  </si>
  <si>
    <t>Fuel switching</t>
  </si>
  <si>
    <t xml:space="preserve">Biomass for fuel </t>
  </si>
  <si>
    <t>Max % by 2030, and 2050</t>
  </si>
  <si>
    <t>Only consider what cement could do, leave the supply of biomass up to the other team</t>
  </si>
  <si>
    <r>
      <t xml:space="preserve">Substitution ratios of </t>
    </r>
    <r>
      <rPr>
        <b/>
        <sz val="12"/>
        <color theme="1"/>
        <rFont val="Aptos Narrow"/>
        <family val="2"/>
        <scheme val="minor"/>
      </rPr>
      <t xml:space="preserve">20% </t>
    </r>
    <r>
      <rPr>
        <sz val="11"/>
        <color theme="1"/>
        <rFont val="Aptos Narrow"/>
        <family val="2"/>
        <scheme val="minor"/>
      </rPr>
      <t>in cement kilns are recommended to have no adverse effects on combustibility of the raw materials.</t>
    </r>
  </si>
  <si>
    <t>(Saleh &amp; Abo-Elyazeed, 2019)</t>
  </si>
  <si>
    <r>
      <t xml:space="preserve">In principle the total fuel requirements of cement production </t>
    </r>
    <r>
      <rPr>
        <b/>
        <sz val="12"/>
        <color theme="1"/>
        <rFont val="TimesNewRomanPSMT"/>
      </rPr>
      <t>(14 EJ/annum) could be supplied by biomass</t>
    </r>
    <r>
      <rPr>
        <sz val="12"/>
        <color theme="1"/>
        <rFont val="TimesNewRomanPSMT"/>
      </rPr>
      <t xml:space="preserve">. The problem arises in that the cement industry is not classified as a priority sector. </t>
    </r>
  </si>
  <si>
    <t>Substitutions</t>
  </si>
  <si>
    <t>Blast furnace slag transport cost</t>
  </si>
  <si>
    <t>ZAR/t slag</t>
  </si>
  <si>
    <t>Clinker Substitute</t>
  </si>
  <si>
    <t>COST (R/TON)</t>
  </si>
  <si>
    <t>*Table is the average aggregate cost of the clinker substitute material (including transport costs) on a national level</t>
  </si>
  <si>
    <t>Blast furnace slag</t>
  </si>
  <si>
    <t>Max %</t>
  </si>
  <si>
    <r>
      <t xml:space="preserve">In South Africa, regulation allows for </t>
    </r>
    <r>
      <rPr>
        <b/>
        <sz val="12"/>
        <color theme="1"/>
        <rFont val="Aptos Narrow"/>
        <family val="2"/>
        <scheme val="minor"/>
      </rPr>
      <t>95% clinker substitution with GGBS</t>
    </r>
    <r>
      <rPr>
        <sz val="11"/>
        <color theme="1"/>
        <rFont val="Aptos Narrow"/>
        <family val="2"/>
        <scheme val="minor"/>
      </rPr>
      <t xml:space="preserve"> and there are several grinding plants </t>
    </r>
    <r>
      <rPr>
        <b/>
        <sz val="12"/>
        <color theme="1"/>
        <rFont val="Aptos Narrow"/>
        <family val="2"/>
        <scheme val="minor"/>
      </rPr>
      <t>(Afrisam – Vanderbijlpark, NPC – Newcastle and Cemza - Coega)</t>
    </r>
    <r>
      <rPr>
        <sz val="11"/>
        <color theme="1"/>
        <rFont val="Aptos Narrow"/>
        <family val="2"/>
        <scheme val="minor"/>
      </rPr>
      <t xml:space="preserve"> which are fully devoted to producing GGBS blended cement called slagment. </t>
    </r>
    <r>
      <rPr>
        <b/>
        <sz val="12"/>
        <color theme="1"/>
        <rFont val="Aptos Narrow"/>
        <family val="2"/>
        <scheme val="minor"/>
      </rPr>
      <t>R800-R900/ton</t>
    </r>
  </si>
  <si>
    <t>GGBS (SLAG)</t>
  </si>
  <si>
    <t>Max penetration level</t>
  </si>
  <si>
    <t xml:space="preserve">(Attwell, 2017) </t>
  </si>
  <si>
    <t>FLY ASH</t>
  </si>
  <si>
    <t>(Lowitt, 2020)</t>
  </si>
  <si>
    <t>CLAY</t>
  </si>
  <si>
    <t>Calcined clay</t>
  </si>
  <si>
    <t>ZAR/t clay</t>
  </si>
  <si>
    <r>
      <t xml:space="preserve">Calcined clay blends can achieve clinker substitutions </t>
    </r>
    <r>
      <rPr>
        <b/>
        <sz val="12"/>
        <color theme="1"/>
        <rFont val="Aptos Narrow"/>
        <family val="2"/>
        <scheme val="minor"/>
      </rPr>
      <t xml:space="preserve">greater than 50% </t>
    </r>
    <r>
      <rPr>
        <sz val="11"/>
        <color theme="1"/>
        <rFont val="Aptos Narrow"/>
        <family val="2"/>
        <scheme val="minor"/>
      </rPr>
      <t xml:space="preserve">and can be used </t>
    </r>
    <r>
      <rPr>
        <b/>
        <sz val="12"/>
        <color theme="1"/>
        <rFont val="Aptos Narrow"/>
        <family val="2"/>
        <scheme val="minor"/>
      </rPr>
      <t>alongside fly ash and GGBS in blended cement. R950/ton</t>
    </r>
  </si>
  <si>
    <t>(Scrivener, 2014)</t>
  </si>
  <si>
    <t xml:space="preserve">Clinker </t>
  </si>
  <si>
    <t>Transport cost</t>
  </si>
  <si>
    <t>Calcined clay max penetration level</t>
  </si>
  <si>
    <t xml:space="preserve">(Leo &amp; Alexander, 2020) </t>
  </si>
  <si>
    <t>100km</t>
  </si>
  <si>
    <t>250km</t>
  </si>
  <si>
    <t>500km</t>
  </si>
  <si>
    <t xml:space="preserve">*Cement plants located within 100 km, 250 km and 500 km radius of Secunda </t>
  </si>
  <si>
    <t>Coal plant fly ash transport cost</t>
  </si>
  <si>
    <t>ZAR/t ash</t>
  </si>
  <si>
    <r>
      <t xml:space="preserve">Fly ash of SCM quality costs between </t>
    </r>
    <r>
      <rPr>
        <b/>
        <sz val="12"/>
        <color theme="1"/>
        <rFont val="Aptos Narrow"/>
        <family val="2"/>
        <scheme val="minor"/>
      </rPr>
      <t xml:space="preserve">R400 to R500 per ton while OPC clinker costs between R1100 and R1500 per ton </t>
    </r>
  </si>
  <si>
    <t xml:space="preserve">Sephaku-Delmas </t>
  </si>
  <si>
    <t xml:space="preserve">Sephaku-Delmas, PPC- Pretoria, PPC-Jupiter, Afrisam-Vanderbijlpark, Mamba cement, NPC- Newcastle, Lafarge- Randfontein, Afrisam- Roodepoort </t>
  </si>
  <si>
    <t xml:space="preserve">Sephaku-Delmas, PPC-Pretoria, PPC- Jupiter, Afrisam-Vanderbijlpark, Mamba cement, NPC-Newcastle, Lafarge-Randfontein, Afrisam- Roodepoort, Sephaku-Lictenburg, PPC-Slurry, Afrisam-Lictenburg, PPC-Dwaalbom, Lafarge Lictenburg </t>
  </si>
  <si>
    <t>*The second uncertainty with CCUS in South Africa is the distance and transport costs from cement plants to carbon utilisation sites chiefly Secunda. This is dependent on CO2 transport networks which have yet to be constructed and thus are present as unknowns.</t>
  </si>
  <si>
    <t>Coal plant fly ash max penetration level</t>
  </si>
  <si>
    <r>
      <t xml:space="preserve">In South Africa, clinker substitution with fly ash is limited to </t>
    </r>
    <r>
      <rPr>
        <b/>
        <sz val="12"/>
        <color theme="1"/>
        <rFont val="Aptos Narrow"/>
        <family val="2"/>
        <scheme val="minor"/>
      </rPr>
      <t>35% (Shekhovtsova, 2015)</t>
    </r>
    <r>
      <rPr>
        <sz val="11"/>
        <color theme="1"/>
        <rFont val="Aptos Narrow"/>
        <family val="2"/>
        <scheme val="minor"/>
      </rPr>
      <t xml:space="preserve">. However, projects using cement with </t>
    </r>
    <r>
      <rPr>
        <b/>
        <sz val="12"/>
        <color theme="1"/>
        <rFont val="Aptos Narrow"/>
        <family val="2"/>
        <scheme val="minor"/>
      </rPr>
      <t>65% clinker substitution</t>
    </r>
    <r>
      <rPr>
        <sz val="11"/>
        <color theme="1"/>
        <rFont val="Aptos Narrow"/>
        <family val="2"/>
        <scheme val="minor"/>
      </rPr>
      <t xml:space="preserve"> with fly ash have been successful, most notably the City Deep Container Port in Johannesburg which had </t>
    </r>
    <r>
      <rPr>
        <b/>
        <sz val="12"/>
        <color theme="1"/>
        <rFont val="Aptos Narrow"/>
        <family val="2"/>
        <scheme val="minor"/>
      </rPr>
      <t>68% clinker substitution with fly ash (Attwell, 2017)</t>
    </r>
    <r>
      <rPr>
        <sz val="11"/>
        <color theme="1"/>
        <rFont val="Aptos Narrow"/>
        <family val="2"/>
        <scheme val="minor"/>
      </rPr>
      <t xml:space="preserve">. </t>
    </r>
  </si>
  <si>
    <t xml:space="preserve">(Shekhovtsova, 2015) </t>
  </si>
  <si>
    <t>Substitution limits: if there are particular ratios where slag, and ash cant be used together or something like that etc.</t>
  </si>
  <si>
    <t>% max limits</t>
  </si>
  <si>
    <t>By fly ash</t>
  </si>
  <si>
    <t>https://www.afrisam.co.za/uploads/documents/Cementitious_materials_for_concrete.pdf</t>
  </si>
  <si>
    <t>By slag</t>
  </si>
  <si>
    <t>By calcined clay</t>
  </si>
  <si>
    <t>For each substitute (ash etc.);</t>
  </si>
  <si>
    <t>PJ/t of substitute</t>
  </si>
  <si>
    <t>Electricity,</t>
  </si>
  <si>
    <t>Maybe this doesn’t vary that much between substitutes – if so then just one number.</t>
  </si>
  <si>
    <r>
      <rPr>
        <b/>
        <sz val="12"/>
        <color rgb="FFFF0000"/>
        <rFont val="Aptos Narrow"/>
        <family val="2"/>
        <scheme val="minor"/>
      </rPr>
      <t>Blast furnace slags</t>
    </r>
    <r>
      <rPr>
        <sz val="12"/>
        <color rgb="FFFF0000"/>
        <rFont val="Aptos Narrow"/>
        <family val="2"/>
        <scheme val="minor"/>
      </rPr>
      <t xml:space="preserve"> are harder to grind and hence use more grinding power, between 50 and 70 kWh/tonne (45 and 64 kWh/short ton) for a 3,500 Blaine3 (expressed in cm2/g)</t>
    </r>
  </si>
  <si>
    <t>(Worrell and Galitsky, 2008)</t>
  </si>
  <si>
    <t>Energy cost for preparation of material (grinding I imagine)</t>
  </si>
  <si>
    <t>Needs heat?</t>
  </si>
  <si>
    <t>For each substitution component above (fly ash etc.);</t>
  </si>
  <si>
    <t>Kilo/million tonnes</t>
  </si>
  <si>
    <t>Calcined Clay</t>
  </si>
  <si>
    <r>
      <t xml:space="preserve">Grahamstown - Eastern Cape </t>
    </r>
    <r>
      <rPr>
        <b/>
        <sz val="12"/>
        <color theme="1"/>
        <rFont val="Aptos Narrow"/>
        <family val="2"/>
        <scheme val="minor"/>
      </rPr>
      <t>(65 Mt)</t>
    </r>
    <r>
      <rPr>
        <sz val="11"/>
        <color theme="1"/>
        <rFont val="Aptos Narrow"/>
        <family val="2"/>
        <scheme val="minor"/>
      </rPr>
      <t xml:space="preserve">, Hopefield - Western Cape </t>
    </r>
    <r>
      <rPr>
        <b/>
        <sz val="12"/>
        <color theme="1"/>
        <rFont val="Aptos Narrow"/>
        <family val="2"/>
        <scheme val="minor"/>
      </rPr>
      <t>(500 Mt)</t>
    </r>
    <r>
      <rPr>
        <sz val="11"/>
        <color theme="1"/>
        <rFont val="Aptos Narrow"/>
        <family val="2"/>
        <scheme val="minor"/>
      </rPr>
      <t xml:space="preserve">, and Bronkhorstspruit - Gauteng </t>
    </r>
    <r>
      <rPr>
        <b/>
        <sz val="12"/>
        <color theme="1"/>
        <rFont val="Aptos Narrow"/>
        <family val="2"/>
        <scheme val="minor"/>
      </rPr>
      <t>(35 Mt)</t>
    </r>
  </si>
  <si>
    <t xml:space="preserve"> (Leo &amp; Alexander, 2020) </t>
  </si>
  <si>
    <t>Fly Ash</t>
  </si>
  <si>
    <r>
      <t xml:space="preserve">Roughly </t>
    </r>
    <r>
      <rPr>
        <b/>
        <sz val="12"/>
        <color theme="1"/>
        <rFont val="Aptos Narrow"/>
        <family val="2"/>
        <scheme val="minor"/>
      </rPr>
      <t>10 MT/year</t>
    </r>
    <r>
      <rPr>
        <sz val="11"/>
        <color theme="1"/>
        <rFont val="Aptos Narrow"/>
        <family val="2"/>
        <scheme val="minor"/>
      </rPr>
      <t xml:space="preserve"> fresh fly ash is available for reuse as a SCM in cement production which could allow for a </t>
    </r>
    <r>
      <rPr>
        <b/>
        <sz val="12"/>
        <color theme="1"/>
        <rFont val="Aptos Narrow"/>
        <family val="2"/>
        <scheme val="minor"/>
      </rPr>
      <t>70% clinker substitution for the foreseeable future.</t>
    </r>
    <r>
      <rPr>
        <sz val="11"/>
        <color theme="1"/>
        <rFont val="Aptos Narrow"/>
        <family val="2"/>
        <scheme val="minor"/>
      </rPr>
      <t xml:space="preserve"> This is excluding the hundreds of millions of stockpiled fly ash which can also be reused as a SCM in cement production (Shekhovtsova, 2015). As such there is no limit on the amount of fly ash available as a clinker substitute in South Africa (Lowitt, 2020)</t>
    </r>
  </si>
  <si>
    <t>Current (2020) Stockpile levels</t>
  </si>
  <si>
    <t>Slag</t>
  </si>
  <si>
    <r>
      <t>For South Africa, the Iron World Steel Association production statistics translate to a generation of between</t>
    </r>
    <r>
      <rPr>
        <b/>
        <sz val="12"/>
        <color rgb="FFFF0000"/>
        <rFont val="Aptos Narrow"/>
        <family val="2"/>
        <scheme val="minor"/>
      </rPr>
      <t xml:space="preserve"> 12 and 37 million tons of blast furnace slagover</t>
    </r>
    <r>
      <rPr>
        <sz val="12"/>
        <color rgb="FFFF0000"/>
        <rFont val="Aptos Narrow"/>
        <family val="2"/>
        <scheme val="minor"/>
      </rPr>
      <t xml:space="preserve"> the indicated period (2005 - 2006)</t>
    </r>
  </si>
  <si>
    <t>(Kambole et al., 2019)</t>
  </si>
  <si>
    <t>https://reader.elsevier.com/reader/sd/pii/S2214509518303413?token=9C02E67757E020A8897F7E3228B47BB41E9C767B00A9500D832B7DF25300C0630602C66E088048FAA306583B9B81D5A9</t>
  </si>
  <si>
    <r>
      <t xml:space="preserve">New build - Kiln with preheater </t>
    </r>
    <r>
      <rPr>
        <i/>
        <sz val="11"/>
        <color theme="1"/>
        <rFont val="Aptos Narrow"/>
        <family val="2"/>
        <scheme val="minor"/>
      </rPr>
      <t>and CCS</t>
    </r>
  </si>
  <si>
    <t>Capital cost</t>
  </si>
  <si>
    <t>ZAR/t clinker output</t>
  </si>
  <si>
    <t>Assume similar energy numbers for current system.</t>
  </si>
  <si>
    <t>Presumably it’s cheaper to have CCS built in rather than retrofitted</t>
  </si>
  <si>
    <t>Currently using: R2520/t</t>
  </si>
  <si>
    <r>
      <t xml:space="preserve">New build - Kiln with preheater and prereducer </t>
    </r>
    <r>
      <rPr>
        <i/>
        <sz val="11"/>
        <color theme="1"/>
        <rFont val="Aptos Narrow"/>
        <family val="2"/>
        <scheme val="minor"/>
      </rPr>
      <t>and CCS</t>
    </r>
  </si>
  <si>
    <t>Currently using: R2853/t</t>
  </si>
  <si>
    <t>New build – CCS transport</t>
  </si>
  <si>
    <t>This will depend on the assumption behind location of new build.</t>
  </si>
  <si>
    <t>Sector/Subsector</t>
  </si>
  <si>
    <t>Location</t>
  </si>
  <si>
    <t>Notes/Assumptions</t>
  </si>
  <si>
    <t>Example: CCS</t>
  </si>
  <si>
    <t xml:space="preserve">Solar Power </t>
  </si>
  <si>
    <t>Solar PV tracking (ERSOLPCT-N)</t>
  </si>
  <si>
    <t>Overnight Investment Costs (undiscounted)</t>
  </si>
  <si>
    <t>2022 ZAR/kW (AC)</t>
  </si>
  <si>
    <t>SATIMGE_Veda\VT_REGION1_ELC.xlsx\ProcDataRECostProfile\G9-L19</t>
  </si>
  <si>
    <t>2017 (base year), 2020, 2025, 2030, 2040, 2050</t>
  </si>
  <si>
    <t xml:space="preserve">Department of Mineral Resources and Energy (2019). Integrated Resource Plan (IRP2019). [online] Available at: https://www.energy.gov.za/IRP/2019/IRP-2019.pdf </t>
  </si>
  <si>
    <t xml:space="preserve">Variable O&amp;M Cost </t>
  </si>
  <si>
    <t>2022 ZAR/GJ</t>
  </si>
  <si>
    <t>2017 (base year)</t>
  </si>
  <si>
    <t xml:space="preserve">Fixed O&amp;M Cost </t>
  </si>
  <si>
    <t>2022 ZAR/kW</t>
  </si>
  <si>
    <t>LCOE</t>
  </si>
  <si>
    <t>2022 ZAR/kWh</t>
  </si>
  <si>
    <t>Lead time</t>
  </si>
  <si>
    <t>years</t>
  </si>
  <si>
    <t>SATIMGE_Veda\VT_REGION1_ELC.xlsx\ProcDataRECostProfile\G9-L20</t>
  </si>
  <si>
    <t>Lifetime</t>
  </si>
  <si>
    <t>SATIMGE_Veda\VT_REGION1_ELC.xlsx\ProcDataRECostProfile\G9-L21</t>
  </si>
  <si>
    <t>Capacity to Activity Factor
(PRC_CAPACT)</t>
  </si>
  <si>
    <t>Process efficiency</t>
  </si>
  <si>
    <t>Capacity factor</t>
  </si>
  <si>
    <t>Learning assumptions</t>
  </si>
  <si>
    <t>Build rates</t>
  </si>
  <si>
    <t xml:space="preserve"> The IRP 2018 has imposed annual upper build limits on new renewable energy of 1.6 GW for wind and 1 GW for solar PV throughout the modelled period (to 2050) in most of the scenarios analysed, for which no rationale is given. The ‘IRP 1’ scenario does not, however, impose such a constraint, and the DoE notes that this provides the least-cost option. It is clear that there could be limits to the extent to which annual rollout of renewable energy could be accelerated, which could include technical (grid or Engineering, Procurement and Construction (EPC) capacity), logistical (e.g. port capacity), institutional (start dates and length of procurement processes), legal or financial (prudential) limits. Thus, while there is no rational reason for the specific annual limits used by the DoE, we concur that some limit needs to be imposed on the model to approximate the real-world constraints facing the sector. It is therefore necessary to constrain the model to more accurately represent the real-world barriers to extremely large investments in a single year</t>
  </si>
  <si>
    <t>Upper limits (NCAP_BND UP)</t>
  </si>
  <si>
    <t>2014, 2015, 2016</t>
  </si>
  <si>
    <t>NCAP_BND FX</t>
  </si>
  <si>
    <t>The amount of capacity that has been installed in a pastyear ie. past investment. (NCAP_PASTI)</t>
  </si>
  <si>
    <t>capacity unit</t>
  </si>
  <si>
    <t>Values for 2014, 2015, 2016</t>
  </si>
  <si>
    <t xml:space="preserve"> For a process, an arbitrary number of past investments may be specified to reflect the age structure in the existing capacity stock. This feature therefore supports the
decoupling of the datayears, for which input information is provided, and the definition of the
model horizon for which the model is run, making it relatively easy to change the definition of
the modeling horizon. Parameter describes past investment for a single vintage year.</t>
  </si>
  <si>
    <t>Timeslice level</t>
  </si>
  <si>
    <t xml:space="preserve">Solar Central Receiver 09 hrs storage (ERSOLTC09-N) </t>
  </si>
  <si>
    <t>Solar PV fixed, Solar PV rooftop Agriculture, Solar PV rooftop Mining, Solar PV rooftop Commercial, Solar PV rooftop Residential, Solar PV rooftop Industry)</t>
  </si>
  <si>
    <r>
      <t>The capital costs show that to retrofit a 1 Mt cement plant with full oxy-fuel combustion will cost roughly R1.9 billion (2016). Cement Production capacity of 21.5 Mt/year (only 18 Mt/year utilized). Thus, to retrofit all plants in SA would cost approx R40,85 Billion at current production capacity (</t>
    </r>
    <r>
      <rPr>
        <b/>
        <sz val="8"/>
        <color theme="8"/>
        <rFont val="Arial"/>
        <family val="2"/>
      </rPr>
      <t xml:space="preserve">this should be under Notes/Assumptions and Values should be actual values) </t>
    </r>
  </si>
  <si>
    <t>https://web.jrc.ec.europa.eu/policy-model-inventory/explore/models/model-jrc-eu-times/</t>
  </si>
  <si>
    <t>Change</t>
  </si>
  <si>
    <t>Date</t>
  </si>
  <si>
    <t>Added waste as industrial fuel (IPCC  municipal waste -non biomass fraction - EF)</t>
  </si>
  <si>
    <t>Fadiel</t>
  </si>
  <si>
    <t>Split INDELC into subsector distribution ELC (e.g. xIMIELC)</t>
  </si>
  <si>
    <t>Removed Comm_proj definitions (*) from TS_BYDEM as this resides in DMD_PRJ</t>
  </si>
  <si>
    <t>Set efficiency  of waste as fuel for boilers/process heat equal to biomass</t>
  </si>
  <si>
    <t>Added Back DMD_PRJ to TS_BYDEM as this is useful for base year runs and checks</t>
  </si>
  <si>
    <t>Bruno</t>
  </si>
  <si>
    <t>Added  gas-process material use for CP</t>
  </si>
  <si>
    <t>Fixed ICPTGAS-E to consume ICPGAS instead of INDGAS and coal in mining</t>
  </si>
  <si>
    <t>Added 'Efficiencies' sheet. Part of the CLEAN OUT SHEETS process</t>
  </si>
  <si>
    <t>Bryce</t>
  </si>
  <si>
    <t>Colour coded the tabs to help with organisation of this messy workbook, although some sheets will probably have to be recoloured because I didn’t check thoroughly whats in each</t>
  </si>
  <si>
    <t>Made new sheet - SIC codes. Renamed the old sic codes sheet to 'old'. The sic codes have changed. I am updating it</t>
  </si>
  <si>
    <t>Updated industry to 2012 energy balance</t>
  </si>
  <si>
    <t>Added in ferro alloys subsector to Industry</t>
  </si>
  <si>
    <t>Ferroalloys is now either specific subsector detail or its through the standard industry methodology. There is a toggle switch</t>
  </si>
  <si>
    <t>Readded in Ind efficiency sheets</t>
  </si>
  <si>
    <t xml:space="preserve">Moved about the minimum bounds for fuel share of thermal fuels for NMM. </t>
  </si>
  <si>
    <t>12-09-2017</t>
  </si>
  <si>
    <t xml:space="preserve">They were out of alignment with years but some also didn’t quick look right. </t>
  </si>
  <si>
    <t>Removed lower bound on activity for NMM</t>
  </si>
  <si>
    <t>Changed efficiency scenarios to start from 2016</t>
  </si>
  <si>
    <t>15-09-2017</t>
  </si>
  <si>
    <t>moved ferro alloys back to methodology one group (ie not like tamaryns sectors)</t>
  </si>
  <si>
    <t xml:space="preserve">Coal upper limit share for IndOther fixed to BY value for all years. Industry likely already using as much as they can (cost). </t>
  </si>
  <si>
    <t>12-12-2017</t>
  </si>
  <si>
    <t xml:space="preserve"> mistakenly had IISCKC (Coal for coking) and not IISCKE (Coke) as input . Fixed this</t>
  </si>
  <si>
    <t>Changed boiler/process heating techs from DAYNITE to ANNUAL</t>
  </si>
  <si>
    <t>13-12-2017</t>
  </si>
  <si>
    <t>This is to stop model from switching on and off technologies to avoid dispatching elec during peaks</t>
  </si>
  <si>
    <t>Steel scrap ratio tweaked - now upper bound = lower bound until 2020, from there it creeps up to max 0.5</t>
  </si>
  <si>
    <t>18 -01 - 2018</t>
  </si>
  <si>
    <t xml:space="preserve">added ncap start for IS new builds. Set to 2017. </t>
  </si>
  <si>
    <t>added process emissions for NMM. This is called CO2SP - suffix P, for carbon dioxide process emissiosn</t>
  </si>
  <si>
    <t xml:space="preserve">Added ncap bounds to PP techs for steam boilers mainly. </t>
  </si>
  <si>
    <t>22-01-2018</t>
  </si>
  <si>
    <t>Added lower bound on NCAP_AFA for Iron and steel to prevent it from building techs for one year only.</t>
  </si>
  <si>
    <t>Looks like industry HVAC/lights/cooling etc. were set to ANNUAL commodities. Fixed this to daynite</t>
  </si>
  <si>
    <t>23-01-2018</t>
  </si>
  <si>
    <t>bryce</t>
  </si>
  <si>
    <t xml:space="preserve">fixed the amount of biomass allowed in the P&amp;P sector on XIPPBIB process. </t>
  </si>
  <si>
    <t>26-01-2018</t>
  </si>
  <si>
    <t>Cement finish grinding do not have efficiency or flo_func!!!</t>
  </si>
  <si>
    <t>28-01-2018</t>
  </si>
  <si>
    <t xml:space="preserve">added prc resid for IS - part of annualisation process. </t>
  </si>
  <si>
    <t xml:space="preserve">Switched off Cement (not all NMM) items. This has been moved to it's own spreadsheet. </t>
  </si>
  <si>
    <t xml:space="preserve">Added HDRI (for steel) into this workbook. </t>
  </si>
  <si>
    <t>Removed P&amp;P from this workbook into it's own workbook TCH_IND_PP</t>
  </si>
  <si>
    <t>Removed NMM from this workbook into it’s own workbook TCH_IND_NMM</t>
  </si>
  <si>
    <t>removed I&amp;S from this workbook, put it into it's own workbook TCH_IND_IS</t>
  </si>
  <si>
    <t xml:space="preserve">Have taken the cleaned version from Joseph of this workbook and converted to VEDA format. </t>
  </si>
  <si>
    <t xml:space="preserve">Have also removed I&amp;S, NMM, P&amp;P, FA sectors from the main tech database sheet. </t>
  </si>
  <si>
    <t>The link to the EB is broken. Needs to be fixed</t>
  </si>
  <si>
    <t>To calculate floor area of commercial sector</t>
  </si>
  <si>
    <t>Key assumptions:</t>
  </si>
  <si>
    <t>De Villiers:</t>
  </si>
  <si>
    <t>Project sales output of the commercial sub-sectors (sales output measured in rands).</t>
  </si>
  <si>
    <t>Use commercial sub-sector output projections to project floor-space for different types of buildings (floor-space measured in square metres).</t>
  </si>
  <si>
    <t>The output variable used for the commercial sector was annual sales, since the Industrial Development Corporation (1999) provides sales growth projections for the period 1999 to 2015 for the following commercial sub-sectors:</t>
  </si>
  <si>
    <t>Trade, catering and accommodation (SIC 6).</t>
  </si>
  <si>
    <t>Finance, Property and Business Services (SIC 8).</t>
  </si>
  <si>
    <t>Community, Social and Personal Services (SIC 9).</t>
  </si>
  <si>
    <t>Sales growth for 2015 to 2030 was taken to be the average growth projected for 2010 to 2015.</t>
  </si>
  <si>
    <t xml:space="preserve">Energy consumption in the commercial sector is usually related to floor-space. </t>
  </si>
  <si>
    <t>Floor-space for each type of building was estimated for 1990 based on the floor-space of buildings completed in South Africa over the last 45 years (Statistics South Africa, 1946-1990).</t>
  </si>
  <si>
    <t xml:space="preserve">Floor-space for each building type was projected using annual sales growth in a related commercial sub-sector. </t>
  </si>
  <si>
    <t xml:space="preserve">Due to increasing efficiencies of floor-space use and an increasing number of people working from home, it was assumed that floor-space will grow at 70% of sales growth. </t>
  </si>
  <si>
    <t>Price (1999) calculated commercial floor space in South Africa to be 80 million square metres in 1996 compared with the 71 million square metres calculated in this study.</t>
  </si>
  <si>
    <t>To calculate the energy intensity in MJ/m2 for each end use:</t>
  </si>
  <si>
    <t>Method 6b</t>
  </si>
  <si>
    <t>Electricity:</t>
  </si>
  <si>
    <t>Obtain energy consumption by end use and building activity from CBECS 2003in MJ/m2</t>
  </si>
  <si>
    <t>Calculate weighted average for each end use by multiplying energy consumption MJ/m2 by total floor area of particular building activity for each building activity and adding together and dividing by total floor area of commercial sector</t>
  </si>
  <si>
    <t xml:space="preserve">Calculate the share of fuel by end use by calculating the percentage that each weighted average is of the total weighted average </t>
  </si>
  <si>
    <t xml:space="preserve">Multiply the total electricity consumed in 2006 by the end use percentage and divide by total commercial floor area. </t>
  </si>
  <si>
    <t>Diesel:</t>
  </si>
  <si>
    <t xml:space="preserve">Multiply the total diesel consumed in 2006 by the end use percentages calculated for electricity and divide by total commercial floor area (assumes all diesel is used for back up electrical generators) </t>
  </si>
  <si>
    <t>Other fuels:</t>
  </si>
  <si>
    <t>Obtain energy consumption by end use and building activity from De Villiers 1994 data in MJ/m2</t>
  </si>
  <si>
    <t>Interventions:</t>
  </si>
  <si>
    <t>New build meet SANS 10004XA targets</t>
  </si>
  <si>
    <t>Annual kWh/m2</t>
  </si>
  <si>
    <t>Reduced floor area growth on new build to represent EE measures from meeting SANS 204 targets?</t>
  </si>
  <si>
    <t xml:space="preserve">Existing: </t>
  </si>
  <si>
    <t>Heating</t>
  </si>
  <si>
    <t>Cooling</t>
  </si>
  <si>
    <t xml:space="preserve">Hot water </t>
  </si>
  <si>
    <t xml:space="preserve">Lighting </t>
  </si>
  <si>
    <t xml:space="preserve">Other </t>
  </si>
  <si>
    <t>operational improvements</t>
  </si>
  <si>
    <t xml:space="preserve">Insulation </t>
  </si>
  <si>
    <t xml:space="preserve">Glazing spec </t>
  </si>
  <si>
    <t xml:space="preserve">insulation </t>
  </si>
  <si>
    <t>automatic controls</t>
  </si>
  <si>
    <t xml:space="preserve">Double glazing </t>
  </si>
  <si>
    <t>Shading</t>
  </si>
  <si>
    <t xml:space="preserve">efficient central boiler </t>
  </si>
  <si>
    <t>efficient central chiller</t>
  </si>
  <si>
    <t>efficient geyser</t>
  </si>
  <si>
    <t>efficient lamps</t>
  </si>
  <si>
    <t xml:space="preserve">more efficient appliances </t>
  </si>
  <si>
    <t>efficient heat emitter</t>
  </si>
  <si>
    <t>efficient room unit</t>
  </si>
  <si>
    <t xml:space="preserve">inefficient systems: </t>
  </si>
  <si>
    <t>Split DX system COP  2.75</t>
  </si>
  <si>
    <t>Conventional electric geyser (200L, no insulation)</t>
  </si>
  <si>
    <t xml:space="preserve">two 40W fluorescent tube lights with magnetic ballast  </t>
  </si>
  <si>
    <t xml:space="preserve">Efficient systems: </t>
  </si>
  <si>
    <t>VRV system COP of 4  (32% more efficient)</t>
  </si>
  <si>
    <t>Solar Water Heater (200L with back-up element and timer) - RETROFIT</t>
  </si>
  <si>
    <t>two 32W fluorescent tube lights with electronic ballast</t>
  </si>
  <si>
    <t>SANS 10004 XA</t>
  </si>
  <si>
    <t>De Villiers (from old CBECS?)</t>
  </si>
  <si>
    <t>Stats SA floor areas</t>
  </si>
  <si>
    <t>Places of instruction</t>
  </si>
  <si>
    <t>Education facilities</t>
  </si>
  <si>
    <t>Large shop (including shopping malls)</t>
  </si>
  <si>
    <t>Shops</t>
  </si>
  <si>
    <t>Shopping space</t>
  </si>
  <si>
    <t>Offices</t>
  </si>
  <si>
    <t xml:space="preserve">Office &amp; banking
</t>
  </si>
  <si>
    <t>Hotel</t>
  </si>
  <si>
    <t>Accommodation</t>
  </si>
  <si>
    <t>Healthcare facilities</t>
  </si>
  <si>
    <t>Catering</t>
  </si>
  <si>
    <t>Warehouses</t>
  </si>
  <si>
    <t>Industrial &amp; warehouses</t>
  </si>
  <si>
    <t xml:space="preserve">Worship </t>
  </si>
  <si>
    <t>Other</t>
  </si>
  <si>
    <t>Entertainment and public assembly</t>
  </si>
  <si>
    <t>Theatrical and indoor sport</t>
  </si>
  <si>
    <t xml:space="preserve">External sources:  </t>
  </si>
  <si>
    <t>General/Highly useful</t>
  </si>
  <si>
    <t>(i)</t>
  </si>
  <si>
    <r>
      <t xml:space="preserve">Martin, C. (2011). </t>
    </r>
    <r>
      <rPr>
        <i/>
        <sz val="12"/>
        <color theme="1"/>
        <rFont val="Times New Roman"/>
        <family val="1"/>
      </rPr>
      <t xml:space="preserve">Establishing energy benchmarks for commercial buildings in the City of Cape Town </t>
    </r>
    <r>
      <rPr>
        <sz val="12"/>
        <color theme="1"/>
        <rFont val="Times New Roman"/>
        <family val="1"/>
      </rPr>
      <t>. [online] Available at: https://open.uct.ac.za/bitstream/handle/11427/11515/thesis_ebe_2011_martin_c..pdf?sequence=1&amp;isAllowed=y.</t>
    </r>
  </si>
  <si>
    <t>(ii)</t>
  </si>
  <si>
    <r>
      <t xml:space="preserve">de Villiers, M. (2001). </t>
    </r>
    <r>
      <rPr>
        <i/>
        <sz val="12"/>
        <color theme="1"/>
        <rFont val="Times New Roman"/>
        <family val="1"/>
      </rPr>
      <t>Greenhouse gas baseline and mitigation options for the commercial sector</t>
    </r>
    <r>
      <rPr>
        <sz val="12"/>
        <color theme="1"/>
        <rFont val="Times New Roman"/>
        <family val="1"/>
      </rPr>
      <t>. [online] Available at: https://open.uct.ac.za/bitstream/handle/11427/22709/ERC_2000_01_deVilliers_M.pdf?sequence=6&amp;isAllowed=y.</t>
    </r>
  </si>
  <si>
    <t>(iii)</t>
  </si>
  <si>
    <t>ESRG (n.d.). Evolution, Assumptions and Architecture of the South African Energy Systems Model SATIM. [online] Available at: https://ebe.uct.ac.za/sites/default/files/content_migration/ebe_uct_ac_za/1135/files/2020_SATIM.pdf.</t>
  </si>
  <si>
    <t>Sheet:</t>
  </si>
  <si>
    <t>#</t>
  </si>
  <si>
    <t>STATSSA_Monthly</t>
  </si>
  <si>
    <r>
      <t xml:space="preserve">StatsSA (2023). </t>
    </r>
    <r>
      <rPr>
        <i/>
        <sz val="12"/>
        <color theme="1"/>
        <rFont val="Times New Roman"/>
        <family val="1"/>
      </rPr>
      <t>StatsSA P5041 floor space archive</t>
    </r>
    <r>
      <rPr>
        <sz val="12"/>
        <color theme="1"/>
        <rFont val="Times New Roman"/>
        <family val="1"/>
      </rPr>
      <t>. [online] Available at: https://www.statssa.gov.za/?page_id=1866&amp;PPN=P5041.1&amp;SCH=72848&amp;page=1.</t>
    </r>
  </si>
  <si>
    <t>SA_GDP</t>
  </si>
  <si>
    <r>
      <t xml:space="preserve">RSA National Treasury (2023). </t>
    </r>
    <r>
      <rPr>
        <i/>
        <sz val="12"/>
        <color theme="1"/>
        <rFont val="Times New Roman"/>
        <family val="1"/>
      </rPr>
      <t>National Treasury 2023 Economic Outlook (Table 2.2, pg 19)</t>
    </r>
    <r>
      <rPr>
        <sz val="12"/>
        <color theme="1"/>
        <rFont val="Times New Roman"/>
        <family val="1"/>
      </rPr>
      <t>. [online] www.treasury.gov.za. Available at: https://www.treasury.gov.za/documents/national%20budget/2023/review/Chapter%202.pdf.</t>
    </r>
  </si>
  <si>
    <t>STATISTICAL RELEASE P0441 Gross domestic product Fourth quarter 2022. (n.d.). [online] p.(pg. 9, Table 1). Available at: https://www.statssa.gov.za/publications/P0441/P04414thQuarter2022.pdf.</t>
  </si>
  <si>
    <t>End use share 2006c</t>
  </si>
  <si>
    <t>Pre-existing references:</t>
  </si>
  <si>
    <t>Commercial sector.rev2 -”Toms spreadsheet”</t>
  </si>
  <si>
    <t>2010_11_22  LTMS - 2007 MARKAL inputs - “Mary's spreadsheet”</t>
  </si>
  <si>
    <t>Winkler, Harald et al 2006 "Energy Policies for sustainable Development in South Africa - Options for the Future"</t>
  </si>
  <si>
    <t>Energy Research Centre, University of Cape Town</t>
  </si>
  <si>
    <t>Mark De Villiers – calcs incorporated into ref 1, accompanying report: De Villiers, M., 2000. Greenhouse gas baseline and mitigation options
for the commercial sector. Cape Town, Energy &amp; Development Research
Centre</t>
  </si>
  <si>
    <t xml:space="preserve">4a </t>
  </si>
  <si>
    <t>Mark Devillier appendix D – references Anderssen et al (1995), Energy Information Agency (1994), Spoormaker (1993), and Piani (1995).</t>
  </si>
  <si>
    <t>Anderssen J.J, Venter H., le Roux C. and Oosthuizen K (1995). Cape Town electrical load study and end-use segmentation. Department of Mineral and Energy Affairs. Report number ED9006.</t>
  </si>
  <si>
    <t>Piani C.B. (1995). Establishing the energy savings potential for office buildings in South Africa. Master’s Dissertation, Department of Mechanical Engineering, University of Pretoria, November.</t>
  </si>
  <si>
    <t>Energy Information Agency (1994). Energy end-use intensities in commercial buildings. DOE/IEA-0555(94)/2. United States.</t>
  </si>
  <si>
    <t xml:space="preserve">CBECS Proportion of energy consumed by each end use for commercial buildings within climate zone &lt;4000HDD &amp; &lt;2000CDD (EIA, 2003b: Table E1A) </t>
  </si>
  <si>
    <t>6a</t>
  </si>
  <si>
    <t>Ref CBECS table E6A. Electricity Consumption (kWh) Intensities by End Use for All Buildings,
2003</t>
  </si>
  <si>
    <t>Under 2,000 CDD and --</t>
  </si>
  <si>
    <t xml:space="preserve">South Africa Degree days </t>
  </si>
  <si>
    <t xml:space="preserve">  Fewer than 4,000 HDD .......</t>
  </si>
  <si>
    <t xml:space="preserve">6 year average </t>
  </si>
  <si>
    <t>HDD @15.5dC</t>
  </si>
  <si>
    <t>CDD @18dC</t>
  </si>
  <si>
    <t>6b</t>
  </si>
  <si>
    <t>by building activity</t>
  </si>
  <si>
    <t>green book?</t>
  </si>
  <si>
    <t>IEA?</t>
  </si>
  <si>
    <t>terajoule</t>
  </si>
  <si>
    <t>TJ</t>
  </si>
  <si>
    <t>joules</t>
  </si>
  <si>
    <t>gigajoule</t>
  </si>
  <si>
    <t>GJ</t>
  </si>
  <si>
    <t>megajoule</t>
  </si>
  <si>
    <t>MJ</t>
  </si>
  <si>
    <t>kilojoule</t>
  </si>
  <si>
    <t>kJ</t>
  </si>
  <si>
    <t>hectojoule</t>
  </si>
  <si>
    <t>hJ</t>
  </si>
  <si>
    <t>decajoule</t>
  </si>
  <si>
    <t>daJ</t>
  </si>
  <si>
    <t>joule</t>
  </si>
  <si>
    <t>J</t>
  </si>
  <si>
    <t>10a</t>
  </si>
  <si>
    <t xml:space="preserve"> DME energy balance 2001</t>
  </si>
  <si>
    <t xml:space="preserve">10b </t>
  </si>
  <si>
    <t>DME energy balance 2006</t>
  </si>
  <si>
    <t>Floor space projections</t>
  </si>
  <si>
    <t>COMMERCIAL BUILDINGS</t>
  </si>
  <si>
    <t xml:space="preserve">Energy efficient equipment &amp; appliance:
</t>
  </si>
  <si>
    <t>Energy Demand / kWh/m2</t>
  </si>
  <si>
    <t>Energy Output / kWh/m2</t>
  </si>
  <si>
    <t>Renewable power station</t>
  </si>
  <si>
    <t>Nuclear power station</t>
  </si>
  <si>
    <t>Coal power station</t>
  </si>
  <si>
    <t>Diesel generators</t>
  </si>
  <si>
    <t>LPG</t>
  </si>
  <si>
    <t>Paraffin</t>
  </si>
  <si>
    <t>Wood</t>
  </si>
  <si>
    <t>Coal</t>
  </si>
  <si>
    <t>HFO</t>
  </si>
  <si>
    <t xml:space="preserve">Coal gas </t>
  </si>
  <si>
    <t xml:space="preserve">Solar thermal </t>
  </si>
  <si>
    <t>Technology (efficiency)</t>
  </si>
  <si>
    <t>Space heating</t>
  </si>
  <si>
    <t>Water heating</t>
  </si>
  <si>
    <t>Lighting</t>
  </si>
  <si>
    <t>Cooking</t>
  </si>
  <si>
    <t>Refrigeration</t>
  </si>
  <si>
    <t>Heater 1 (electric)</t>
  </si>
  <si>
    <t>Heater 2 (LPG)</t>
  </si>
  <si>
    <t>Heater 3 (Wood)</t>
  </si>
  <si>
    <t>Heater 4 (coal)</t>
  </si>
  <si>
    <t>Heater 5 (oil)</t>
  </si>
  <si>
    <t>Heater 6 (coal gas)</t>
  </si>
  <si>
    <t>Cooling system 1 (Air cooled chiller)</t>
  </si>
  <si>
    <t>Cooling system 2 (Heat pump)</t>
  </si>
  <si>
    <t>Cooling system 3 (Room air chiller)</t>
  </si>
  <si>
    <t>Cooling system 4 (Central AC)</t>
  </si>
  <si>
    <t>Geyser 1 (electric)</t>
  </si>
  <si>
    <t>Geyser 1a (heat pump)</t>
  </si>
  <si>
    <t>Geyser 1 (solar)</t>
  </si>
  <si>
    <t>Geyser 2 (LPG)</t>
  </si>
  <si>
    <t>Geyser 3 (Paraffin)</t>
  </si>
  <si>
    <t>Geyser 4 (coal)</t>
  </si>
  <si>
    <t>Geyser 5 (oil)</t>
  </si>
  <si>
    <t>Geyser 6 (coal gas)</t>
  </si>
  <si>
    <t>Lamp 1 (CFL)</t>
  </si>
  <si>
    <t>Lamp 2 (Fluorescents)</t>
  </si>
  <si>
    <t>Lamp 3 (Halogen)</t>
  </si>
  <si>
    <t>Lamp 4 (HID's)</t>
  </si>
  <si>
    <t>Lamp 5 (Incandescent)</t>
  </si>
  <si>
    <t>Stove 1 (electric)</t>
  </si>
  <si>
    <t>Stove 2 (gas)</t>
  </si>
  <si>
    <t>Stove 3 (paraffin)</t>
  </si>
  <si>
    <t>Refrigeration 1</t>
  </si>
  <si>
    <t>Other appliances</t>
  </si>
  <si>
    <t>South Africa</t>
  </si>
  <si>
    <t>Base Year Energy Balance</t>
  </si>
  <si>
    <t>Commerce</t>
  </si>
  <si>
    <t>Import Options [All or Limits only?]</t>
  </si>
  <si>
    <t>All</t>
  </si>
  <si>
    <t>Base-year final energy aggregated by sector fuel</t>
  </si>
  <si>
    <t>Entry #</t>
  </si>
  <si>
    <t>Fuel #</t>
  </si>
  <si>
    <t>Commercial</t>
  </si>
  <si>
    <t>CE</t>
  </si>
  <si>
    <t>Oil Diesel</t>
  </si>
  <si>
    <t>Gas</t>
  </si>
  <si>
    <t>Oil Gasoline</t>
  </si>
  <si>
    <t>Oil HFO</t>
  </si>
  <si>
    <t>Oil Paraffin</t>
  </si>
  <si>
    <t>Oil LPG</t>
  </si>
  <si>
    <t>Total</t>
  </si>
  <si>
    <t>Sectoral Fuel Names</t>
  </si>
  <si>
    <t>COM</t>
  </si>
  <si>
    <t>PJ</t>
  </si>
  <si>
    <t>Emission Factors</t>
  </si>
  <si>
    <t>kt/PJ</t>
  </si>
  <si>
    <t>Carbon Dioxide</t>
  </si>
  <si>
    <t>CO2</t>
  </si>
  <si>
    <t>Methane</t>
  </si>
  <si>
    <t>CH4</t>
  </si>
  <si>
    <t>Nitrous Oxide</t>
  </si>
  <si>
    <t>N2O</t>
  </si>
  <si>
    <t>Sulphur Gases</t>
  </si>
  <si>
    <t>SOX</t>
  </si>
  <si>
    <t>Nitrogen Gases</t>
  </si>
  <si>
    <t>NOX</t>
  </si>
  <si>
    <t>Distribution Losses</t>
  </si>
  <si>
    <t>Distribution Capacity (estimate)</t>
  </si>
  <si>
    <t>PJa</t>
  </si>
  <si>
    <t>End use demands</t>
  </si>
  <si>
    <t>Demand</t>
  </si>
  <si>
    <t>C</t>
  </si>
  <si>
    <t>Space Heating</t>
  </si>
  <si>
    <t>H</t>
  </si>
  <si>
    <t>K</t>
  </si>
  <si>
    <t>L</t>
  </si>
  <si>
    <t>R</t>
  </si>
  <si>
    <t>Water Heating</t>
  </si>
  <si>
    <t>W</t>
  </si>
  <si>
    <t>Public Lights</t>
  </si>
  <si>
    <t>G</t>
  </si>
  <si>
    <t>Public Water</t>
  </si>
  <si>
    <t>T</t>
  </si>
  <si>
    <t>O</t>
  </si>
  <si>
    <t>End-use Shares by Fuel - All sourced from Interim report (other than LPG)</t>
  </si>
  <si>
    <t>End-use Fractional Shares by Sub-sector</t>
  </si>
  <si>
    <t>Demand ID</t>
  </si>
  <si>
    <t xml:space="preserve">Cooling &amp; ventilation </t>
  </si>
  <si>
    <t xml:space="preserve">Coal </t>
  </si>
  <si>
    <t xml:space="preserve">Diesel </t>
  </si>
  <si>
    <t xml:space="preserve">Cooking </t>
  </si>
  <si>
    <t xml:space="preserve">Electricity </t>
  </si>
  <si>
    <t xml:space="preserve">Refrigeration </t>
  </si>
  <si>
    <t>Petrol</t>
  </si>
  <si>
    <t xml:space="preserve">Water heating </t>
  </si>
  <si>
    <t xml:space="preserve">HFO </t>
  </si>
  <si>
    <t xml:space="preserve">Paraffin </t>
  </si>
  <si>
    <t>public water</t>
  </si>
  <si>
    <t>~FI_Comm</t>
  </si>
  <si>
    <t>~FI_T</t>
  </si>
  <si>
    <t>CommName</t>
  </si>
  <si>
    <t>CommDesc</t>
  </si>
  <si>
    <t>CommUnit</t>
  </si>
  <si>
    <t>Csets</t>
  </si>
  <si>
    <t>CTSLvl</t>
  </si>
  <si>
    <t>Attribute</t>
  </si>
  <si>
    <t>*Unit</t>
  </si>
  <si>
    <t>End-use Final Energy Consumption by Sub-sector (PJ)</t>
  </si>
  <si>
    <t>*</t>
  </si>
  <si>
    <t>Commodity Set Membership</t>
  </si>
  <si>
    <t>Timeslice Level</t>
  </si>
  <si>
    <t>Demand Commodity Name</t>
  </si>
  <si>
    <t>Demand Unit</t>
  </si>
  <si>
    <t>Demand Value</t>
  </si>
  <si>
    <t>CEC</t>
  </si>
  <si>
    <t>Commercial - Cooling</t>
  </si>
  <si>
    <t>DEM</t>
  </si>
  <si>
    <t>DAYNITE</t>
  </si>
  <si>
    <t>CEH</t>
  </si>
  <si>
    <t>Commercial - Space Heating</t>
  </si>
  <si>
    <t>CEK</t>
  </si>
  <si>
    <t>Commercial - Cooking</t>
  </si>
  <si>
    <t>CEL</t>
  </si>
  <si>
    <t>Commercial - Lighting</t>
  </si>
  <si>
    <t>CER</t>
  </si>
  <si>
    <t>Commercial - Refrigeration</t>
  </si>
  <si>
    <t>CEW</t>
  </si>
  <si>
    <t>Commercial - Water Heating</t>
  </si>
  <si>
    <t>CEG</t>
  </si>
  <si>
    <t>Commercial - Public Lights</t>
  </si>
  <si>
    <t>CET</t>
  </si>
  <si>
    <t>Commercial - Public Water</t>
  </si>
  <si>
    <t>CEO</t>
  </si>
  <si>
    <t>Commercial - Other</t>
  </si>
  <si>
    <t>Default Upper Limits</t>
  </si>
  <si>
    <t>Default Lower Limits</t>
  </si>
  <si>
    <t>margin on stock</t>
  </si>
  <si>
    <t>~FI_Process</t>
  </si>
  <si>
    <t>TechDesc</t>
  </si>
  <si>
    <t>TechName</t>
  </si>
  <si>
    <t>Comm-IN</t>
  </si>
  <si>
    <t>Comm-Out</t>
  </si>
  <si>
    <t>ACT_EFF</t>
  </si>
  <si>
    <t>Nothing</t>
  </si>
  <si>
    <t>NCAP_TLIFE</t>
  </si>
  <si>
    <t>PRC_RESID</t>
  </si>
  <si>
    <t>INVCOST</t>
  </si>
  <si>
    <t>FIXOM</t>
  </si>
  <si>
    <t>NCAP_BND~UP~0</t>
  </si>
  <si>
    <t>NOTHING</t>
  </si>
  <si>
    <t>FLO_MARK~UP~2017</t>
  </si>
  <si>
    <t>FLO_MARK~UP~2020</t>
  </si>
  <si>
    <t>FLO_MARK~UP~2025</t>
  </si>
  <si>
    <t>FLO_MARK~UP~2030</t>
  </si>
  <si>
    <t>FLO_MARK~UP~2035</t>
  </si>
  <si>
    <t>FLO_MARK~UP~2040</t>
  </si>
  <si>
    <t>FLO_MARK~UP~2045</t>
  </si>
  <si>
    <t>FLO_MARK~UP~2050</t>
  </si>
  <si>
    <t>FLO_MARK~LO~2017</t>
  </si>
  <si>
    <t>FLO_MARK~LO~2020</t>
  </si>
  <si>
    <t>FLO_MARK~LO~2025</t>
  </si>
  <si>
    <t>FLO_MARK~LO~2030</t>
  </si>
  <si>
    <t>FLO_MARK~LO~2035</t>
  </si>
  <si>
    <t>FLO_MARK~LO~2040</t>
  </si>
  <si>
    <t>FLO_MARK~LO~2045</t>
  </si>
  <si>
    <t>FLO_MARK~LO~2050</t>
  </si>
  <si>
    <t>Sets</t>
  </si>
  <si>
    <t>Tact</t>
  </si>
  <si>
    <t>Tcap</t>
  </si>
  <si>
    <t>Tslvl</t>
  </si>
  <si>
    <t>Vintage</t>
  </si>
  <si>
    <t>*Technology Description</t>
  </si>
  <si>
    <t>Technology Name</t>
  </si>
  <si>
    <t>Input Commodity</t>
  </si>
  <si>
    <t>Useful Energy Service</t>
  </si>
  <si>
    <t>Efficiency</t>
  </si>
  <si>
    <t>Utlisation</t>
  </si>
  <si>
    <t>Existing Installed Cap.</t>
  </si>
  <si>
    <t>Investment Cost</t>
  </si>
  <si>
    <t>Fixed O&amp;M Cost</t>
  </si>
  <si>
    <t>Base Year Technology Share</t>
  </si>
  <si>
    <t>Final Energy</t>
  </si>
  <si>
    <t>Useful Energy</t>
  </si>
  <si>
    <t>Tech Data Source</t>
  </si>
  <si>
    <t>Base Year Tech Share</t>
  </si>
  <si>
    <t>Upper Limit</t>
  </si>
  <si>
    <t>Lower Limit</t>
  </si>
  <si>
    <t>Row #</t>
  </si>
  <si>
    <t>PRC RESID</t>
  </si>
  <si>
    <t>*Process Set Membership</t>
  </si>
  <si>
    <t>Technology Description</t>
  </si>
  <si>
    <t>Activity Unit</t>
  </si>
  <si>
    <t>Capacity Unit</t>
  </si>
  <si>
    <t>TimeSlice level of Process Activity</t>
  </si>
  <si>
    <t>Vintage Tracking</t>
  </si>
  <si>
    <t>*Units</t>
  </si>
  <si>
    <t>(sum OUT/IN)</t>
  </si>
  <si>
    <t>(Fraction)</t>
  </si>
  <si>
    <t>(Years)</t>
  </si>
  <si>
    <t>(PJa)</t>
  </si>
  <si>
    <t>2022R/PJa</t>
  </si>
  <si>
    <t>2022R/PJ-a</t>
  </si>
  <si>
    <t>(%)</t>
  </si>
  <si>
    <t>(PJ)</t>
  </si>
  <si>
    <t>U2012</t>
  </si>
  <si>
    <t>L2012</t>
  </si>
  <si>
    <t>*Commercial Cooling</t>
  </si>
  <si>
    <t>DMD</t>
  </si>
  <si>
    <t>CECELCCHIL-E</t>
  </si>
  <si>
    <t>Commercial - Cooling - Electricity - Chiller - Existing</t>
  </si>
  <si>
    <t>CECELCCEN-E</t>
  </si>
  <si>
    <t>Commercial - Cooling - Electricity - Central - Existing</t>
  </si>
  <si>
    <t>CECELCHP-E</t>
  </si>
  <si>
    <t>Commercial - Cooling - Electricity - Heat Pump - Existing</t>
  </si>
  <si>
    <t>CECELCROOM-E</t>
  </si>
  <si>
    <t>Commercial - Cooling - Electricity - Room - Existing</t>
  </si>
  <si>
    <t>CECELCCEN-N</t>
  </si>
  <si>
    <t>Commercial - Cooling - Electricity - Central - New</t>
  </si>
  <si>
    <t>CECELCHP-N</t>
  </si>
  <si>
    <t>Commercial - Cooling - Electricity - Heat Pump - New</t>
  </si>
  <si>
    <t>*Share Check &amp; sub-totals</t>
  </si>
  <si>
    <t>*Commercial Space Heating</t>
  </si>
  <si>
    <t>CEHCOA-E</t>
  </si>
  <si>
    <t>Commercial - Space Heating - Coal - Existing</t>
  </si>
  <si>
    <t>ANNUAL</t>
  </si>
  <si>
    <t>CEHELC-E</t>
  </si>
  <si>
    <t>Commercial - Space Heating - Electricity - Existing</t>
  </si>
  <si>
    <t>CEHGAS-E</t>
  </si>
  <si>
    <t>Commercial - Space Heating - Gas - Existing</t>
  </si>
  <si>
    <t>CEHELC-N</t>
  </si>
  <si>
    <t>Commercial - Space Heating - Electricity - New</t>
  </si>
  <si>
    <t>CEHGAS-N</t>
  </si>
  <si>
    <t>Commercial - Space Heating - Gas - New</t>
  </si>
  <si>
    <t>*Commercial Cooking</t>
  </si>
  <si>
    <t>CEKOLP-E</t>
  </si>
  <si>
    <t>Commercial - Cooking - Oil LPG - Existing</t>
  </si>
  <si>
    <t>CEKELC-E</t>
  </si>
  <si>
    <t>Commercial - Cooking - Electricity - Existing</t>
  </si>
  <si>
    <t>CEKCOA-E</t>
  </si>
  <si>
    <t>Commercial - Cooking - Coal - Existing</t>
  </si>
  <si>
    <t>*Commercial Lighting</t>
  </si>
  <si>
    <t>CELELCCFL-E</t>
  </si>
  <si>
    <t>Commercial - Lighting - Electricity - CFL - Existing</t>
  </si>
  <si>
    <t>CELELCFLU-E</t>
  </si>
  <si>
    <t>Commercial - Lighting - Electricity - FLU - Existing</t>
  </si>
  <si>
    <t>CELELCHAL-E</t>
  </si>
  <si>
    <t>Commercial - Lighting - Electricity - HAL - Existing</t>
  </si>
  <si>
    <t>CELELCHID-E</t>
  </si>
  <si>
    <t>Commercial - Lighting - Electricity - HID - Existing</t>
  </si>
  <si>
    <t>CELELCINC-E</t>
  </si>
  <si>
    <t>Commercial - Lighting - Electricity - INC - Existing</t>
  </si>
  <si>
    <t>CELELCLED-N</t>
  </si>
  <si>
    <t>Commercial - Lighting - Electricity - LED - New</t>
  </si>
  <si>
    <t>*Commercial Refigeration</t>
  </si>
  <si>
    <t>CERELC-E</t>
  </si>
  <si>
    <t>Commercial - Refrigeration - Electricity - Existing</t>
  </si>
  <si>
    <t>CERELC-N</t>
  </si>
  <si>
    <t>Commercial - Refrigeration - Electricity - New</t>
  </si>
  <si>
    <t>*Commercial Water Heating</t>
  </si>
  <si>
    <t>CEWELC-E</t>
  </si>
  <si>
    <t>Commercial - Water Heating - Electricity - Existing</t>
  </si>
  <si>
    <t>CEWCOA-E</t>
  </si>
  <si>
    <t>Commercial - Water Heating - Coal - Existing</t>
  </si>
  <si>
    <t>CEWOLP-E</t>
  </si>
  <si>
    <t>Commercial - Water Heating - Oil LPG - Existing</t>
  </si>
  <si>
    <t>CEWGAS-E</t>
  </si>
  <si>
    <t>Commercial - Water Heating - Gas - Existing</t>
  </si>
  <si>
    <t>COMOKE</t>
  </si>
  <si>
    <t>CEWOKE-E</t>
  </si>
  <si>
    <t>Commercial - Water Heating - Oil Paraffin - Existing</t>
  </si>
  <si>
    <t>CEWELC-N</t>
  </si>
  <si>
    <t>Commercial - Water Heating - Electricity - New</t>
  </si>
  <si>
    <t>CEWELCHP-N</t>
  </si>
  <si>
    <t>Commercial - Water Heating - Electricity - HP - New</t>
  </si>
  <si>
    <t>*Commercial Public Lights</t>
  </si>
  <si>
    <t>CEGELCINC-E</t>
  </si>
  <si>
    <t>Commercial - Public Lights - Electricity - INC - Existing</t>
  </si>
  <si>
    <t>CEGELCHAL-E</t>
  </si>
  <si>
    <t>Commercial - Public Lights - Electricity - HAL - Existing</t>
  </si>
  <si>
    <t>CEGELCHPM-E</t>
  </si>
  <si>
    <t>Commercial - Public Lights - Electricity - HPM - Existing</t>
  </si>
  <si>
    <t>CEGELCHPS-E</t>
  </si>
  <si>
    <t>Commercial - Public Lights - Electricity - HPS - Existing</t>
  </si>
  <si>
    <t>CEGELCMHL-E</t>
  </si>
  <si>
    <t>Commercial - Public Lights - Electricity - MHL - Existing</t>
  </si>
  <si>
    <t>CEGELCLED-N</t>
  </si>
  <si>
    <t>Commercial - Public Lights - Electricity - LED - New</t>
  </si>
  <si>
    <t>*Commercial Public Water</t>
  </si>
  <si>
    <t>CETELC-E</t>
  </si>
  <si>
    <t>Commercial - Public Water - Electricity -  - Existing</t>
  </si>
  <si>
    <t>*Commercial Other</t>
  </si>
  <si>
    <t>CEOCOA-E</t>
  </si>
  <si>
    <t>Commercial - Other - Coal - Existing</t>
  </si>
  <si>
    <t>CEOODS-E</t>
  </si>
  <si>
    <t>Commercial - Other - Oil Diesel - Existing</t>
  </si>
  <si>
    <t>CEOELC-E</t>
  </si>
  <si>
    <t>Commercial - Other - Electricity - Existing</t>
  </si>
  <si>
    <t>CEOGAS-E</t>
  </si>
  <si>
    <t>Commercial - Other - Gas - Existing</t>
  </si>
  <si>
    <t>CEOOGS-E</t>
  </si>
  <si>
    <t>Commercial - Other - Oil Gasoline - Existing</t>
  </si>
  <si>
    <t>CEOOHF-E</t>
  </si>
  <si>
    <t>Commercial - Other - Oil HFO - Existing</t>
  </si>
  <si>
    <t>CEOOKE-E</t>
  </si>
  <si>
    <t>Commercial - Other - Oil Paraffin - Existing</t>
  </si>
  <si>
    <t>*Total number of tech entries</t>
  </si>
  <si>
    <t>Location in workbook</t>
  </si>
  <si>
    <t>Key References</t>
  </si>
  <si>
    <t xml:space="preserve">Workbook Location </t>
  </si>
  <si>
    <t xml:space="preserve">Description </t>
  </si>
  <si>
    <t>Data Sources</t>
  </si>
  <si>
    <r>
      <t>Purpose</t>
    </r>
    <r>
      <rPr>
        <sz val="11"/>
        <color theme="1"/>
        <rFont val="Aptos Narrow"/>
        <family val="2"/>
        <scheme val="minor"/>
      </rPr>
      <t>: Briefly describe each sheet in the workbook as an outline</t>
    </r>
  </si>
  <si>
    <t>Index</t>
  </si>
  <si>
    <t>Sheet Name</t>
  </si>
  <si>
    <t>Description</t>
  </si>
  <si>
    <t>Last Updated By</t>
  </si>
  <si>
    <t>Relevant Sections</t>
  </si>
  <si>
    <t>COM_2017</t>
  </si>
  <si>
    <t>14/11/2024</t>
  </si>
  <si>
    <t>….</t>
  </si>
  <si>
    <t>Last Updated</t>
  </si>
  <si>
    <t>Change History</t>
  </si>
  <si>
    <r>
      <t>Purpose</t>
    </r>
    <r>
      <rPr>
        <sz val="11"/>
        <color theme="1"/>
        <rFont val="Aptos Narrow"/>
        <family val="2"/>
        <scheme val="minor"/>
      </rPr>
      <t>: Track revisions with details on changes, authors, and locations.</t>
    </r>
  </si>
  <si>
    <t>Author</t>
  </si>
  <si>
    <t>Description/Notes</t>
  </si>
  <si>
    <t>COM2017</t>
  </si>
  <si>
    <t>A6-E7</t>
  </si>
  <si>
    <r>
      <t>Automatic Tracking</t>
    </r>
    <r>
      <rPr>
        <sz val="11"/>
        <color theme="1"/>
        <rFont val="Aptos Narrow"/>
        <family val="2"/>
        <scheme val="minor"/>
      </rPr>
      <t>:</t>
    </r>
  </si>
  <si>
    <t>Reference (Harvard format)</t>
  </si>
  <si>
    <t>Change Log</t>
  </si>
  <si>
    <t>References</t>
  </si>
  <si>
    <t>RES</t>
  </si>
  <si>
    <t>Methods &amp; Assumptions</t>
  </si>
  <si>
    <t>Track revisions with details on changes, authors, and locations.</t>
  </si>
  <si>
    <t>Catalog key references, units, locations, and detailed referencing.</t>
  </si>
  <si>
    <t>Reference Energy System (RES) Diagram or Flowchart. Visual representation of energy flows, which is useful for stakeholders and analysts to understand system structure.</t>
  </si>
  <si>
    <t xml:space="preserve">The capital costs show that to retrofit a 1 Mt cement plant with full oxy-fuel combustion will cost roughly R1.9 billion (2016). Cement Production capacity of 21.5 Mt/year </t>
  </si>
  <si>
    <t>Catalog key and detailed references, units, locations etc.</t>
  </si>
  <si>
    <r>
      <t>Date</t>
    </r>
    <r>
      <rPr>
        <sz val="11"/>
        <color theme="1"/>
        <rFont val="Aptos Narrow"/>
        <family val="2"/>
        <scheme val="minor"/>
      </rPr>
      <t xml:space="preserve">, </t>
    </r>
    <r>
      <rPr>
        <sz val="10"/>
        <color theme="1"/>
        <rFont val="Arial Unicode MS"/>
      </rPr>
      <t>Author</t>
    </r>
    <r>
      <rPr>
        <sz val="11"/>
        <color theme="1"/>
        <rFont val="Aptos Narrow"/>
        <family val="2"/>
        <scheme val="minor"/>
      </rPr>
      <t xml:space="preserve">, </t>
    </r>
    <r>
      <rPr>
        <sz val="10"/>
        <color theme="1"/>
        <rFont val="Arial Unicode MS"/>
      </rPr>
      <t>Change Description</t>
    </r>
    <r>
      <rPr>
        <sz val="11"/>
        <color theme="1"/>
        <rFont val="Aptos Narrow"/>
        <family val="2"/>
        <scheme val="minor"/>
      </rPr>
      <t xml:space="preserve">, </t>
    </r>
    <r>
      <rPr>
        <sz val="10"/>
        <color theme="1"/>
        <rFont val="Arial Unicode MS"/>
      </rPr>
      <t>Sheet Name</t>
    </r>
    <r>
      <rPr>
        <sz val="11"/>
        <color theme="1"/>
        <rFont val="Aptos Narrow"/>
        <family val="2"/>
        <scheme val="minor"/>
      </rPr>
      <t xml:space="preserve">, </t>
    </r>
    <r>
      <rPr>
        <sz val="10"/>
        <color theme="1"/>
        <rFont val="Arial Unicode MS"/>
      </rPr>
      <t>Cell Range</t>
    </r>
    <r>
      <rPr>
        <sz val="11"/>
        <color theme="1"/>
        <rFont val="Aptos Narrow"/>
        <family val="2"/>
        <scheme val="minor"/>
      </rPr>
      <t xml:space="preserve">, </t>
    </r>
  </si>
  <si>
    <t>Methods/Methodology</t>
  </si>
  <si>
    <r>
      <t>Purpose</t>
    </r>
    <r>
      <rPr>
        <sz val="12"/>
        <color theme="1"/>
        <rFont val="Aptos Narrow"/>
        <family val="2"/>
        <scheme val="minor"/>
      </rPr>
      <t>: Document processing methods for raw data, including why certain steps are taken.</t>
    </r>
  </si>
  <si>
    <r>
      <t>Structure</t>
    </r>
    <r>
      <rPr>
        <sz val="12"/>
        <color theme="1"/>
        <rFont val="Aptos Narrow"/>
        <family val="2"/>
        <scheme val="minor"/>
      </rPr>
      <t>:</t>
    </r>
  </si>
  <si>
    <r>
      <t>Tips</t>
    </r>
    <r>
      <rPr>
        <sz val="12"/>
        <color theme="1"/>
        <rFont val="Aptos Narrow"/>
        <family val="2"/>
        <scheme val="minor"/>
      </rPr>
      <t>: Provide bullet points or short paragraphs describing each method. Include references to external documents or formulas if they support replicability.</t>
    </r>
  </si>
  <si>
    <t>Structured Processed Data Sheet</t>
  </si>
  <si>
    <r>
      <t>Purpose</t>
    </r>
    <r>
      <rPr>
        <sz val="16"/>
        <color theme="1"/>
        <rFont val="Aptos Narrow"/>
        <family val="2"/>
        <scheme val="minor"/>
      </rPr>
      <t>: Organize processed data by energy balance, sectoral splits, and ready-to-import VEDA tables.</t>
    </r>
  </si>
  <si>
    <t>Cell range/Variable names</t>
  </si>
  <si>
    <t>VEDA Input - Existing Transport Stock</t>
  </si>
  <si>
    <t>EFF</t>
  </si>
  <si>
    <t>AFA</t>
  </si>
  <si>
    <t>CapUnit</t>
  </si>
  <si>
    <t>RESID</t>
  </si>
  <si>
    <t>EFF~2017</t>
  </si>
  <si>
    <t>EFF~2020</t>
  </si>
  <si>
    <t>EFF~2030</t>
  </si>
  <si>
    <t>EFF~2040</t>
  </si>
  <si>
    <t>EFF~2050</t>
  </si>
  <si>
    <t>NCAP_AF~2017</t>
  </si>
  <si>
    <t>NCAP_AF~2020</t>
  </si>
  <si>
    <t>NCAP_AF~2030</t>
  </si>
  <si>
    <t>NCAP_AF~2040</t>
  </si>
  <si>
    <t>NCAP_AF~2050</t>
  </si>
  <si>
    <t>STOCK~2017</t>
  </si>
  <si>
    <t>STOCK~2020</t>
  </si>
  <si>
    <t>STOCK~2030</t>
  </si>
  <si>
    <t>STOCK~2040</t>
  </si>
  <si>
    <t>STOCK~2050</t>
  </si>
  <si>
    <t>NCAP_BND~0</t>
  </si>
  <si>
    <t>NCAP_BND~2017</t>
  </si>
  <si>
    <t>CapAct</t>
  </si>
  <si>
    <t>km/MJ</t>
  </si>
  <si>
    <t>[yyyy/2012]</t>
  </si>
  <si>
    <t>million km/y</t>
  </si>
  <si>
    <t>000 vehs</t>
  </si>
  <si>
    <t>TRAODS</t>
  </si>
  <si>
    <t>TPPRSUV</t>
  </si>
  <si>
    <t>TRAOGS</t>
  </si>
  <si>
    <t>TRAELC</t>
  </si>
  <si>
    <t>TRAGAS</t>
  </si>
  <si>
    <t>TPPRCAR</t>
  </si>
  <si>
    <t>TPPRMOT</t>
  </si>
  <si>
    <t>TPPUBUS</t>
  </si>
  <si>
    <t>TPPUMBT</t>
  </si>
  <si>
    <t>TPPUMER</t>
  </si>
  <si>
    <t>TFLCV</t>
  </si>
  <si>
    <t>TFHCV1</t>
  </si>
  <si>
    <t>TFHCV2</t>
  </si>
  <si>
    <t>TFHCV3</t>
  </si>
  <si>
    <t>TFHCV4</t>
  </si>
  <si>
    <t>TFHCV5</t>
  </si>
  <si>
    <t>TFHCV6</t>
  </si>
  <si>
    <t>TFHCV7</t>
  </si>
  <si>
    <t>TFHCV8</t>
  </si>
  <si>
    <t>TFHCV9</t>
  </si>
  <si>
    <t>TFRCO</t>
  </si>
  <si>
    <t>TFROT</t>
  </si>
  <si>
    <t>TFREX</t>
  </si>
  <si>
    <t>TFPIP</t>
  </si>
  <si>
    <t>TRAOKE</t>
  </si>
  <si>
    <t>TAIJET</t>
  </si>
  <si>
    <t>TADJET</t>
  </si>
  <si>
    <t>TRAOAG</t>
  </si>
  <si>
    <t>TAOAG</t>
  </si>
  <si>
    <t>TRAOHF</t>
  </si>
  <si>
    <t>TSHFO</t>
  </si>
  <si>
    <t>use VO - helpful to keep track of the processes.</t>
  </si>
  <si>
    <t xml:space="preserve">will from kth - open source data management </t>
  </si>
  <si>
    <t>Example Source: vt_REGION1_COM workbook</t>
  </si>
  <si>
    <t xml:space="preserve">Example:
</t>
  </si>
  <si>
    <t>Proposed Structure:</t>
  </si>
  <si>
    <t>Cover page sheet - see EU TIMES?</t>
  </si>
  <si>
    <t>TRP_E</t>
  </si>
  <si>
    <t>Transport exemplar of structured Veda Input tables</t>
  </si>
  <si>
    <r>
      <rPr>
        <b/>
        <sz val="11"/>
        <color theme="1"/>
        <rFont val="Aptos Narrow"/>
        <family val="2"/>
        <scheme val="minor"/>
      </rPr>
      <t>Notes:</t>
    </r>
    <r>
      <rPr>
        <sz val="11"/>
        <color theme="1"/>
        <rFont val="Aptos Narrow"/>
        <family val="2"/>
        <scheme val="minor"/>
      </rPr>
      <t xml:space="preserve"> Possibly put this in Methods and Assumptions tab, remember if extracting with python - cells changing will have an effect. Check python/ pandas table structure, ignoring NaN values and displaying all text on a given sheet.</t>
    </r>
  </si>
  <si>
    <t>done in excel - Cells are linked to tech names etc.</t>
  </si>
  <si>
    <t>githooks. Csv -&gt; githooks -&gt; gitdiff</t>
  </si>
  <si>
    <t>Git vs spreadsheet change log? Diff tools on Git compare. Is a change log necessary?</t>
  </si>
  <si>
    <t xml:space="preserve">Excel doesn’t directly support automatic change logging, but you could use VBA macros to track edits. </t>
  </si>
  <si>
    <t>Changes need to be specific format (also in Git) :Change Description, Sheet Name, Cell Range. Also relevant for Grant's data management plan.</t>
  </si>
  <si>
    <t xml:space="preserve">gitkraken plugin ? </t>
  </si>
  <si>
    <t>Example: Structured processed data and Veda Input tables (energy balance -&gt; disaggregation by fuel/end use -&gt; veda tables)</t>
  </si>
  <si>
    <t>Possible sections: Overview, Assumptions, Data Cleaning, Data Aggregation, Unit Conversions, etc.</t>
  </si>
  <si>
    <t>Format excel tables as an object - import those into documentation to deal with expansion/changes</t>
  </si>
  <si>
    <t>Pro's: better scenario design and access to assumptions, less needing to ask Bruno</t>
  </si>
  <si>
    <t>Use EUTIMES power model to illustrate</t>
  </si>
  <si>
    <t>Con's: Work to set up, but Thursday session - food and coffee to entice x2</t>
  </si>
  <si>
    <t>See Guy's amazing TRA tables - each col comes from a single sheet and can be traced.</t>
  </si>
  <si>
    <t>Source (Full Harvard Reference if applicable)</t>
  </si>
  <si>
    <t>Base floor area value for 1990 assumed to be 65 million sqm from de villiers calculations
Share of floor area by building activity taken from de villiers calculations
Updated floor area data used between 1993 &amp; 2007
Updated GDP data used between 2000 &amp; 2009
Floor area growth from 2007 onwards predicted from GDP growth projections from stats SA 
Floor area growth in 1991 &amp; 1992  calculated from GDP growth for each sector:
Based on updated floor and GDP data floor space grows at 20% of GDP growth 
– Note devilliers assumption of 70% seems high</t>
  </si>
  <si>
    <t>De Villiers (1999)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</si>
</sst>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F800]dddd\,\ mmmm\ dd\,\ yyyy"/>
    <numFmt numFmtId="165" formatCode="0.0"/>
    <numFmt numFmtId="166" formatCode="0.0_)"/>
    <numFmt numFmtId="167" formatCode="_(* #,##0.00000_);_(* \(#,##0.00000\);_(* &quot;-&quot;??_);_(@_)"/>
    <numFmt numFmtId="168" formatCode="_ * #,##0.00_ ;_ * \-#,##0.00_ ;_ * &quot;-&quot;??_ ;_ @_ "/>
    <numFmt numFmtId="169" formatCode="0.0%"/>
    <numFmt numFmtId="170" formatCode="0.000%"/>
    <numFmt numFmtId="171" formatCode="#,##0.0000"/>
    <numFmt numFmtId="172" formatCode="0.0000"/>
  </numFmts>
  <fonts count="85">
    <font>
      <sz val="11"/>
      <color theme="1"/>
      <name val="Aptos Narrow"/>
      <family val="2"/>
      <scheme val="minor"/>
    </font>
    <font>
      <sz val="11"/>
      <color theme="1"/>
      <name val="Aptos Narrow"/>
      <family val="2"/>
      <scheme val="minor"/>
    </font>
    <font>
      <b/>
      <sz val="11"/>
      <color theme="1"/>
      <name val="Aptos Narrow"/>
      <family val="2"/>
      <scheme val="minor"/>
    </font>
    <font>
      <u/>
      <sz val="11"/>
      <color theme="10"/>
      <name val="Aptos Narrow"/>
      <family val="2"/>
      <scheme val="minor"/>
    </font>
    <font>
      <sz val="12"/>
      <color theme="1"/>
      <name val="Aptos Narrow"/>
      <family val="2"/>
      <scheme val="minor"/>
    </font>
    <font>
      <sz val="11"/>
      <color rgb="FF000000"/>
      <name val="Aptos Narrow"/>
      <family val="2"/>
      <scheme val="minor"/>
    </font>
    <font>
      <b/>
      <sz val="12"/>
      <color theme="1"/>
      <name val="Aptos Narrow"/>
      <family val="2"/>
      <scheme val="minor"/>
    </font>
    <font>
      <sz val="12"/>
      <color rgb="FFFF0000"/>
      <name val="Aptos Narrow"/>
      <family val="2"/>
      <scheme val="minor"/>
    </font>
    <font>
      <b/>
      <sz val="11"/>
      <color rgb="FF000000"/>
      <name val="Aptos Narrow"/>
      <family val="2"/>
      <scheme val="minor"/>
    </font>
    <font>
      <b/>
      <sz val="12"/>
      <color rgb="FFFF0000"/>
      <name val="Aptos Narrow"/>
      <family val="2"/>
      <scheme val="minor"/>
    </font>
    <font>
      <sz val="11"/>
      <color rgb="FFFF0000"/>
      <name val="Arial"/>
      <family val="2"/>
    </font>
    <font>
      <sz val="12"/>
      <color theme="1"/>
      <name val="TimesNewRomanPSMT"/>
    </font>
    <font>
      <b/>
      <sz val="12"/>
      <color theme="1"/>
      <name val="TimesNewRomanPSMT"/>
    </font>
    <font>
      <b/>
      <sz val="16"/>
      <color theme="1"/>
      <name val="Aptos Narrow"/>
      <family val="2"/>
      <scheme val="minor"/>
    </font>
    <font>
      <b/>
      <sz val="14"/>
      <color theme="1"/>
      <name val="Aptos Narrow"/>
      <family val="2"/>
      <scheme val="minor"/>
    </font>
    <font>
      <sz val="14"/>
      <color theme="1"/>
      <name val="TimesNewRomanPSMT"/>
    </font>
    <font>
      <i/>
      <sz val="12"/>
      <color theme="1"/>
      <name val="TimesNewRomanPS"/>
    </font>
    <font>
      <u/>
      <sz val="12"/>
      <color theme="10"/>
      <name val="Aptos Narrow"/>
      <family val="2"/>
      <scheme val="minor"/>
    </font>
    <font>
      <u/>
      <sz val="12"/>
      <color rgb="FFFF0000"/>
      <name val="Aptos Narrow"/>
      <family val="2"/>
      <scheme val="minor"/>
    </font>
    <font>
      <i/>
      <sz val="11"/>
      <color theme="1"/>
      <name val="Aptos Narrow"/>
      <family val="2"/>
      <scheme val="minor"/>
    </font>
    <font>
      <sz val="8"/>
      <color theme="1"/>
      <name val="Arial"/>
      <family val="2"/>
    </font>
    <font>
      <b/>
      <sz val="8"/>
      <color theme="1"/>
      <name val="Arial"/>
      <family val="2"/>
    </font>
    <font>
      <b/>
      <sz val="18"/>
      <color rgb="FF000000"/>
      <name val="Arial"/>
      <family val="2"/>
    </font>
    <font>
      <sz val="8"/>
      <color rgb="FF000000"/>
      <name val="Arial"/>
      <family val="2"/>
    </font>
    <font>
      <u/>
      <sz val="8"/>
      <color theme="10"/>
      <name val="Arial"/>
      <family val="2"/>
    </font>
    <font>
      <sz val="10"/>
      <name val="Arial"/>
      <family val="2"/>
    </font>
    <font>
      <sz val="8"/>
      <name val="Arial"/>
      <family val="2"/>
    </font>
    <font>
      <b/>
      <sz val="11"/>
      <color theme="3"/>
      <name val="Aptos Narrow"/>
      <family val="2"/>
      <scheme val="minor"/>
    </font>
    <font>
      <sz val="11"/>
      <color rgb="FF9C0006"/>
      <name val="Aptos Narrow"/>
      <family val="2"/>
      <scheme val="minor"/>
    </font>
    <font>
      <sz val="11"/>
      <color rgb="FF3F3F76"/>
      <name val="Aptos Narrow"/>
      <family val="2"/>
      <scheme val="minor"/>
    </font>
    <font>
      <b/>
      <sz val="11"/>
      <color rgb="FFFA7D00"/>
      <name val="Aptos Narrow"/>
      <family val="2"/>
      <scheme val="minor"/>
    </font>
    <font>
      <sz val="11"/>
      <color rgb="FFFF0000"/>
      <name val="Aptos Narrow"/>
      <family val="2"/>
      <scheme val="minor"/>
    </font>
    <font>
      <b/>
      <sz val="8"/>
      <color rgb="FF000000"/>
      <name val="Arial"/>
      <family val="2"/>
    </font>
    <font>
      <b/>
      <sz val="8"/>
      <color theme="8"/>
      <name val="Arial"/>
      <family val="2"/>
    </font>
    <font>
      <sz val="10"/>
      <name val="Verdana"/>
      <family val="2"/>
    </font>
    <font>
      <b/>
      <sz val="10"/>
      <name val="Arial"/>
      <family val="2"/>
    </font>
    <font>
      <sz val="12"/>
      <color indexed="9"/>
      <name val="Arial"/>
      <family val="2"/>
    </font>
    <font>
      <b/>
      <sz val="12"/>
      <name val="Arial"/>
      <family val="2"/>
    </font>
    <font>
      <sz val="12"/>
      <name val="Arial"/>
      <family val="2"/>
    </font>
    <font>
      <sz val="12"/>
      <color indexed="10"/>
      <name val="Arial"/>
      <family val="2"/>
    </font>
    <font>
      <sz val="12"/>
      <name val="Times New Roman"/>
      <family val="1"/>
    </font>
    <font>
      <b/>
      <u/>
      <sz val="10"/>
      <name val="Arial"/>
      <family val="2"/>
    </font>
    <font>
      <b/>
      <sz val="10"/>
      <color indexed="9"/>
      <name val="Arial"/>
      <family val="2"/>
    </font>
    <font>
      <sz val="10"/>
      <color indexed="9"/>
      <name val="Arial"/>
      <family val="2"/>
    </font>
    <font>
      <sz val="12"/>
      <color theme="1"/>
      <name val="Times New Roman"/>
      <family val="1"/>
    </font>
    <font>
      <i/>
      <sz val="12"/>
      <color theme="1"/>
      <name val="Times New Roman"/>
      <family val="1"/>
    </font>
    <font>
      <b/>
      <sz val="10"/>
      <color indexed="10"/>
      <name val="Arial"/>
      <family val="2"/>
    </font>
    <font>
      <sz val="10"/>
      <color indexed="12"/>
      <name val="Times New Roman"/>
      <family val="1"/>
    </font>
    <font>
      <b/>
      <sz val="10"/>
      <color indexed="9"/>
      <name val="Verdana"/>
      <family val="2"/>
    </font>
    <font>
      <b/>
      <sz val="10"/>
      <name val="Verdana"/>
      <family val="2"/>
    </font>
    <font>
      <b/>
      <sz val="10"/>
      <color rgb="FFFA7D00"/>
      <name val="Aptos Narrow"/>
      <family val="2"/>
      <scheme val="minor"/>
    </font>
    <font>
      <sz val="10"/>
      <color rgb="FF3F3F76"/>
      <name val="Aptos Narrow"/>
      <family val="2"/>
      <scheme val="minor"/>
    </font>
    <font>
      <sz val="10"/>
      <color theme="6" tint="-0.24994659260841701"/>
      <name val="Arial"/>
      <family val="2"/>
    </font>
    <font>
      <sz val="10"/>
      <color rgb="FFFF0000"/>
      <name val="Arial"/>
      <family val="2"/>
    </font>
    <font>
      <sz val="10"/>
      <color indexed="10"/>
      <name val="Arial"/>
      <family val="2"/>
    </font>
    <font>
      <sz val="10"/>
      <color rgb="FF9C0006"/>
      <name val="Aptos Narrow"/>
      <family val="2"/>
      <scheme val="minor"/>
    </font>
    <font>
      <sz val="10"/>
      <color theme="4"/>
      <name val="Arial"/>
      <family val="2"/>
    </font>
    <font>
      <sz val="10"/>
      <color indexed="14"/>
      <name val="Arial"/>
      <family val="2"/>
    </font>
    <font>
      <sz val="10"/>
      <color theme="3"/>
      <name val="Arial"/>
      <family val="2"/>
    </font>
    <font>
      <sz val="10"/>
      <color theme="9" tint="-0.24994659260841701"/>
      <name val="Arial"/>
      <family val="2"/>
    </font>
    <font>
      <b/>
      <sz val="10"/>
      <color theme="4"/>
      <name val="Arial"/>
      <family val="2"/>
    </font>
    <font>
      <sz val="10"/>
      <name val="Arial"/>
      <family val="2"/>
      <charset val="238"/>
    </font>
    <font>
      <b/>
      <sz val="10"/>
      <color theme="3"/>
      <name val="Arial"/>
      <family val="2"/>
    </font>
    <font>
      <b/>
      <sz val="10"/>
      <color indexed="12"/>
      <name val="Arial"/>
      <family val="2"/>
    </font>
    <font>
      <b/>
      <sz val="10"/>
      <color rgb="FFFF0000"/>
      <name val="Arial"/>
      <family val="2"/>
    </font>
    <font>
      <sz val="10"/>
      <color theme="5" tint="-0.249977111117893"/>
      <name val="Arial"/>
      <family val="2"/>
      <charset val="238"/>
    </font>
    <font>
      <sz val="10"/>
      <color rgb="FFFF0000"/>
      <name val="Arial"/>
      <family val="2"/>
      <charset val="238"/>
    </font>
    <font>
      <sz val="10"/>
      <color theme="3" tint="0.39997558519241921"/>
      <name val="Aptos Narrow"/>
      <family val="2"/>
      <scheme val="minor"/>
    </font>
    <font>
      <b/>
      <sz val="9"/>
      <color indexed="81"/>
      <name val="Tahoma"/>
      <family val="2"/>
    </font>
    <font>
      <sz val="9"/>
      <color indexed="81"/>
      <name val="Tahoma"/>
      <family val="2"/>
    </font>
    <font>
      <sz val="8"/>
      <color indexed="81"/>
      <name val="Tahoma"/>
      <family val="2"/>
    </font>
    <font>
      <b/>
      <sz val="8"/>
      <color indexed="81"/>
      <name val="Tahoma"/>
      <family val="2"/>
    </font>
    <font>
      <sz val="10"/>
      <color theme="1"/>
      <name val="Arial Unicode MS"/>
    </font>
    <font>
      <b/>
      <sz val="10"/>
      <color theme="1"/>
      <name val="Arial Unicode MS"/>
    </font>
    <font>
      <sz val="12"/>
      <name val="Aptos Narrow"/>
      <family val="2"/>
      <scheme val="minor"/>
    </font>
    <font>
      <sz val="14"/>
      <name val="Arial"/>
      <family val="2"/>
    </font>
    <font>
      <sz val="16"/>
      <color theme="1"/>
      <name val="Aptos Narrow"/>
      <family val="2"/>
      <scheme val="minor"/>
    </font>
    <font>
      <b/>
      <sz val="15"/>
      <color theme="3"/>
      <name val="Aptos Narrow"/>
      <family val="2"/>
      <scheme val="minor"/>
    </font>
    <font>
      <b/>
      <sz val="13"/>
      <color theme="3"/>
      <name val="Aptos Narrow"/>
      <family val="2"/>
      <scheme val="minor"/>
    </font>
    <font>
      <b/>
      <sz val="11"/>
      <color theme="4" tint="-0.249977111117893"/>
      <name val="Aptos Narrow"/>
      <family val="2"/>
      <scheme val="minor"/>
    </font>
    <font>
      <sz val="11"/>
      <color theme="4" tint="-0.249977111117893"/>
      <name val="Aptos Narrow"/>
      <family val="2"/>
      <scheme val="minor"/>
    </font>
    <font>
      <sz val="11"/>
      <color theme="8"/>
      <name val="Aptos Narrow"/>
      <family val="2"/>
      <scheme val="minor"/>
    </font>
    <font>
      <sz val="11"/>
      <color theme="5" tint="-0.249977111117893"/>
      <name val="Aptos Narrow"/>
      <family val="2"/>
      <scheme val="minor"/>
    </font>
    <font>
      <sz val="12"/>
      <color theme="0"/>
      <name val="Arial"/>
      <family val="2"/>
    </font>
    <font>
      <sz val="10"/>
      <color theme="0"/>
      <name val="Arial"/>
      <family val="2"/>
    </font>
  </fonts>
  <fills count="35">
    <fill>
      <patternFill patternType="none"/>
    </fill>
    <fill>
      <patternFill patternType="gray125"/>
    </fill>
    <fill>
      <patternFill patternType="solid">
        <fgColor theme="9" tint="0.59999389629810485"/>
        <bgColor indexed="64"/>
      </patternFill>
    </fill>
    <fill>
      <patternFill patternType="solid">
        <fgColor rgb="FFFFE599"/>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FFC7CE"/>
      </patternFill>
    </fill>
    <fill>
      <patternFill patternType="solid">
        <fgColor rgb="FFFFCC99"/>
      </patternFill>
    </fill>
    <fill>
      <patternFill patternType="solid">
        <fgColor rgb="FFF2F2F2"/>
      </patternFill>
    </fill>
    <fill>
      <patternFill patternType="solid">
        <fgColor rgb="FFFFFF00"/>
        <bgColor indexed="64"/>
      </patternFill>
    </fill>
    <fill>
      <patternFill patternType="solid">
        <fgColor theme="9"/>
        <bgColor indexed="64"/>
      </patternFill>
    </fill>
    <fill>
      <patternFill patternType="solid">
        <fgColor indexed="23"/>
        <bgColor indexed="55"/>
      </patternFill>
    </fill>
    <fill>
      <patternFill patternType="solid">
        <fgColor indexed="26"/>
        <bgColor indexed="9"/>
      </patternFill>
    </fill>
    <fill>
      <patternFill patternType="solid">
        <fgColor indexed="27"/>
        <bgColor indexed="41"/>
      </patternFill>
    </fill>
    <fill>
      <patternFill patternType="solid">
        <fgColor indexed="47"/>
        <bgColor indexed="42"/>
      </patternFill>
    </fill>
    <fill>
      <patternFill patternType="solid">
        <fgColor indexed="13"/>
        <bgColor indexed="34"/>
      </patternFill>
    </fill>
    <fill>
      <patternFill patternType="solid">
        <fgColor indexed="49"/>
        <bgColor indexed="46"/>
      </patternFill>
    </fill>
    <fill>
      <patternFill patternType="solid">
        <fgColor indexed="52"/>
        <bgColor indexed="50"/>
      </patternFill>
    </fill>
    <fill>
      <patternFill patternType="solid">
        <fgColor indexed="8"/>
        <bgColor indexed="58"/>
      </patternFill>
    </fill>
    <fill>
      <patternFill patternType="solid">
        <fgColor indexed="54"/>
        <bgColor indexed="23"/>
      </patternFill>
    </fill>
    <fill>
      <patternFill patternType="solid">
        <fgColor indexed="12"/>
        <bgColor indexed="39"/>
      </patternFill>
    </fill>
    <fill>
      <patternFill patternType="solid">
        <fgColor indexed="25"/>
        <bgColor indexed="16"/>
      </patternFill>
    </fill>
    <fill>
      <patternFill patternType="solid">
        <fgColor indexed="48"/>
        <bgColor indexed="23"/>
      </patternFill>
    </fill>
    <fill>
      <patternFill patternType="solid">
        <fgColor indexed="19"/>
        <bgColor indexed="54"/>
      </patternFill>
    </fill>
    <fill>
      <patternFill patternType="solid">
        <fgColor indexed="55"/>
        <bgColor indexed="23"/>
      </patternFill>
    </fill>
    <fill>
      <patternFill patternType="solid">
        <fgColor indexed="34"/>
        <bgColor indexed="43"/>
      </patternFill>
    </fill>
    <fill>
      <patternFill patternType="solid">
        <fgColor theme="3" tint="0.59999389629810485"/>
        <bgColor indexed="64"/>
      </patternFill>
    </fill>
    <fill>
      <patternFill patternType="solid">
        <fgColor rgb="FF99FFCC"/>
        <bgColor indexed="64"/>
      </patternFill>
    </fill>
    <fill>
      <patternFill patternType="solid">
        <fgColor indexed="44"/>
        <bgColor indexed="64"/>
      </patternFill>
    </fill>
    <fill>
      <patternFill patternType="solid">
        <fgColor indexed="43"/>
        <bgColor indexed="64"/>
      </patternFill>
    </fill>
    <fill>
      <patternFill patternType="solid">
        <fgColor indexed="42"/>
        <bgColor indexed="64"/>
      </patternFill>
    </fill>
    <fill>
      <patternFill patternType="solid">
        <fgColor theme="5" tint="0.59999389629810485"/>
        <bgColor indexed="64"/>
      </patternFill>
    </fill>
    <fill>
      <patternFill patternType="solid">
        <fgColor rgb="FFE4F8E7"/>
        <bgColor indexed="64"/>
      </patternFill>
    </fill>
    <fill>
      <patternFill patternType="solid">
        <fgColor rgb="FFDFF4FD"/>
        <bgColor indexed="64"/>
      </patternFill>
    </fill>
  </fills>
  <borders count="34">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hair">
        <color indexed="8"/>
      </left>
      <right style="hair">
        <color indexed="8"/>
      </right>
      <top style="hair">
        <color indexed="8"/>
      </top>
      <bottom style="hair">
        <color indexed="8"/>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thin">
        <color indexed="64"/>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6">
    <xf numFmtId="0" fontId="0" fillId="0" borderId="0"/>
    <xf numFmtId="0" fontId="3" fillId="0" borderId="0" applyNumberFormat="0" applyFill="0" applyBorder="0" applyAlignment="0" applyProtection="0"/>
    <xf numFmtId="0" fontId="4" fillId="0" borderId="0"/>
    <xf numFmtId="0" fontId="17" fillId="0" borderId="0" applyNumberFormat="0" applyFill="0" applyBorder="0" applyAlignment="0" applyProtection="0"/>
    <xf numFmtId="0" fontId="25" fillId="0" borderId="0"/>
    <xf numFmtId="0" fontId="27" fillId="0" borderId="0" applyNumberFormat="0" applyFill="0" applyBorder="0" applyAlignment="0" applyProtection="0"/>
    <xf numFmtId="0" fontId="28" fillId="7" borderId="0" applyNumberFormat="0" applyBorder="0" applyAlignment="0" applyProtection="0"/>
    <xf numFmtId="0" fontId="29" fillId="8" borderId="15" applyNumberFormat="0" applyAlignment="0" applyProtection="0"/>
    <xf numFmtId="0" fontId="30" fillId="9" borderId="15" applyNumberFormat="0" applyAlignment="0" applyProtection="0"/>
    <xf numFmtId="0" fontId="1" fillId="0" borderId="0"/>
    <xf numFmtId="0" fontId="1" fillId="0" borderId="0"/>
    <xf numFmtId="0" fontId="25" fillId="0" borderId="0"/>
    <xf numFmtId="0" fontId="25" fillId="0" borderId="0"/>
    <xf numFmtId="4" fontId="52" fillId="0" borderId="0" applyNumberFormat="0" applyFill="0" applyBorder="0" applyAlignment="0" applyProtection="0">
      <alignment horizontal="center"/>
    </xf>
    <xf numFmtId="9" fontId="25" fillId="0" borderId="0" applyFont="0" applyFill="0" applyBorder="0" applyAlignment="0" applyProtection="0"/>
    <xf numFmtId="43" fontId="25" fillId="0" borderId="0" applyFont="0" applyFill="0" applyBorder="0" applyAlignment="0" applyProtection="0"/>
    <xf numFmtId="0" fontId="59" fillId="0" borderId="0" applyNumberFormat="0" applyFill="0" applyBorder="0" applyAlignment="0" applyProtection="0"/>
    <xf numFmtId="0" fontId="25" fillId="0" borderId="0"/>
    <xf numFmtId="0" fontId="34" fillId="0" borderId="0"/>
    <xf numFmtId="0" fontId="28" fillId="7" borderId="0" applyNumberFormat="0" applyBorder="0" applyAlignment="0" applyProtection="0"/>
    <xf numFmtId="0" fontId="56" fillId="0" borderId="0" applyNumberFormat="0" applyFill="0" applyBorder="0" applyAlignment="0" applyProtection="0"/>
    <xf numFmtId="9" fontId="25" fillId="0" borderId="0" applyFont="0" applyFill="0" applyBorder="0" applyAlignment="0" applyProtection="0"/>
    <xf numFmtId="0" fontId="1" fillId="0" borderId="0"/>
    <xf numFmtId="0" fontId="77" fillId="0" borderId="26" applyNumberFormat="0" applyFill="0" applyAlignment="0" applyProtection="0"/>
    <xf numFmtId="0" fontId="78" fillId="0" borderId="27" applyNumberFormat="0" applyFill="0" applyAlignment="0" applyProtection="0"/>
    <xf numFmtId="0" fontId="27" fillId="0" borderId="28" applyNumberFormat="0" applyFill="0" applyAlignment="0" applyProtection="0"/>
  </cellStyleXfs>
  <cellXfs count="360">
    <xf numFmtId="0" fontId="0" fillId="0" borderId="0" xfId="0"/>
    <xf numFmtId="0" fontId="1" fillId="0" borderId="1" xfId="2" applyFont="1" applyBorder="1" applyAlignment="1">
      <alignment vertical="center" wrapText="1"/>
    </xf>
    <xf numFmtId="0" fontId="2" fillId="0" borderId="2" xfId="2" applyFont="1" applyBorder="1" applyAlignment="1">
      <alignment vertical="center" wrapText="1"/>
    </xf>
    <xf numFmtId="0" fontId="2" fillId="2" borderId="1" xfId="2" applyFont="1" applyFill="1" applyBorder="1" applyAlignment="1">
      <alignment horizontal="center" vertical="center" wrapText="1"/>
    </xf>
    <xf numFmtId="0" fontId="2" fillId="2" borderId="2" xfId="2" applyFont="1" applyFill="1" applyBorder="1" applyAlignment="1">
      <alignment horizontal="center" vertical="center" wrapText="1"/>
    </xf>
    <xf numFmtId="0" fontId="4" fillId="0" borderId="0" xfId="2"/>
    <xf numFmtId="0" fontId="5" fillId="3" borderId="3" xfId="2" applyFont="1" applyFill="1" applyBorder="1" applyAlignment="1">
      <alignment vertical="center" wrapText="1"/>
    </xf>
    <xf numFmtId="0" fontId="5" fillId="3" borderId="4" xfId="2" applyFont="1" applyFill="1" applyBorder="1" applyAlignment="1">
      <alignment vertical="center" wrapText="1"/>
    </xf>
    <xf numFmtId="0" fontId="4" fillId="2" borderId="3" xfId="2" applyFill="1" applyBorder="1" applyAlignment="1">
      <alignment horizontal="center" vertical="center" wrapText="1"/>
    </xf>
    <xf numFmtId="0" fontId="6" fillId="2" borderId="4" xfId="2" applyFont="1" applyFill="1" applyBorder="1" applyAlignment="1">
      <alignment horizontal="center" vertical="center" wrapText="1"/>
    </xf>
    <xf numFmtId="0" fontId="7" fillId="0" borderId="0" xfId="2" applyFont="1" applyAlignment="1">
      <alignment wrapText="1"/>
    </xf>
    <xf numFmtId="0" fontId="1" fillId="3" borderId="3" xfId="2" applyFont="1" applyFill="1" applyBorder="1" applyAlignment="1">
      <alignment vertical="center" wrapText="1"/>
    </xf>
    <xf numFmtId="0" fontId="1" fillId="3" borderId="4" xfId="2" applyFont="1" applyFill="1" applyBorder="1" applyAlignment="1">
      <alignment vertical="center" wrapText="1"/>
    </xf>
    <xf numFmtId="0" fontId="6" fillId="2" borderId="3" xfId="2" applyFont="1" applyFill="1" applyBorder="1" applyAlignment="1">
      <alignment horizontal="center" vertical="center"/>
    </xf>
    <xf numFmtId="0" fontId="8" fillId="2" borderId="1" xfId="2" applyFont="1" applyFill="1" applyBorder="1" applyAlignment="1">
      <alignment horizontal="left" vertical="center" wrapText="1"/>
    </xf>
    <xf numFmtId="0" fontId="4" fillId="0" borderId="0" xfId="2" applyAlignment="1">
      <alignment wrapText="1"/>
    </xf>
    <xf numFmtId="0" fontId="5" fillId="3" borderId="5" xfId="2" applyFont="1" applyFill="1" applyBorder="1" applyAlignment="1">
      <alignment vertical="center" wrapText="1"/>
    </xf>
    <xf numFmtId="0" fontId="5" fillId="3" borderId="6" xfId="2" applyFont="1" applyFill="1" applyBorder="1" applyAlignment="1">
      <alignment vertical="center" wrapText="1"/>
    </xf>
    <xf numFmtId="0" fontId="6" fillId="2" borderId="6" xfId="2" applyFont="1" applyFill="1" applyBorder="1" applyAlignment="1">
      <alignment horizontal="center" vertical="center" wrapText="1"/>
    </xf>
    <xf numFmtId="0" fontId="6" fillId="2" borderId="6" xfId="2" applyFont="1" applyFill="1" applyBorder="1" applyAlignment="1">
      <alignment horizontal="center" vertical="center"/>
    </xf>
    <xf numFmtId="0" fontId="6" fillId="2" borderId="4" xfId="2" applyFont="1" applyFill="1" applyBorder="1" applyAlignment="1">
      <alignment horizontal="center" vertical="center"/>
    </xf>
    <xf numFmtId="0" fontId="9" fillId="2" borderId="7" xfId="2" applyFont="1" applyFill="1" applyBorder="1" applyAlignment="1">
      <alignment horizontal="center" vertical="center" wrapText="1"/>
    </xf>
    <xf numFmtId="0" fontId="9" fillId="2" borderId="6" xfId="2" applyFont="1" applyFill="1" applyBorder="1" applyAlignment="1">
      <alignment horizontal="center" vertical="center"/>
    </xf>
    <xf numFmtId="0" fontId="10" fillId="0" borderId="0" xfId="2" applyFont="1" applyAlignment="1">
      <alignment wrapText="1"/>
    </xf>
    <xf numFmtId="0" fontId="6" fillId="2" borderId="7" xfId="2" applyFont="1" applyFill="1" applyBorder="1" applyAlignment="1">
      <alignment horizontal="center" vertical="center"/>
    </xf>
    <xf numFmtId="0" fontId="1" fillId="0" borderId="3" xfId="2" applyFont="1" applyBorder="1" applyAlignment="1">
      <alignment vertical="center" wrapText="1"/>
    </xf>
    <xf numFmtId="0" fontId="1" fillId="0" borderId="4" xfId="2" applyFont="1" applyBorder="1" applyAlignment="1">
      <alignment vertical="center" wrapText="1"/>
    </xf>
    <xf numFmtId="0" fontId="11" fillId="0" borderId="0" xfId="2" applyFont="1" applyAlignment="1">
      <alignment vertical="center" wrapText="1"/>
    </xf>
    <xf numFmtId="0" fontId="6" fillId="2" borderId="1" xfId="2" applyFont="1" applyFill="1" applyBorder="1" applyAlignment="1">
      <alignment horizontal="center" vertical="center"/>
    </xf>
    <xf numFmtId="0" fontId="6" fillId="2" borderId="2" xfId="2" applyFont="1" applyFill="1" applyBorder="1" applyAlignment="1">
      <alignment horizontal="center" vertical="center"/>
    </xf>
    <xf numFmtId="0" fontId="13" fillId="4" borderId="8" xfId="2" applyFont="1" applyFill="1" applyBorder="1" applyAlignment="1">
      <alignment horizontal="center" vertical="center"/>
    </xf>
    <xf numFmtId="0" fontId="13" fillId="0" borderId="0" xfId="2" applyFont="1"/>
    <xf numFmtId="0" fontId="14" fillId="4" borderId="8" xfId="2" applyFont="1" applyFill="1" applyBorder="1" applyAlignment="1">
      <alignment horizontal="center" vertical="center"/>
    </xf>
    <xf numFmtId="0" fontId="5" fillId="3" borderId="10" xfId="2" applyFont="1" applyFill="1" applyBorder="1" applyAlignment="1">
      <alignment vertical="center" wrapText="1"/>
    </xf>
    <xf numFmtId="9" fontId="6" fillId="2" borderId="3" xfId="2" applyNumberFormat="1" applyFont="1" applyFill="1" applyBorder="1" applyAlignment="1">
      <alignment horizontal="center" vertical="center"/>
    </xf>
    <xf numFmtId="0" fontId="6" fillId="0" borderId="8" xfId="2" applyFont="1" applyBorder="1" applyAlignment="1">
      <alignment horizontal="center" vertical="center"/>
    </xf>
    <xf numFmtId="0" fontId="16" fillId="0" borderId="0" xfId="2" applyFont="1"/>
    <xf numFmtId="0" fontId="1" fillId="0" borderId="6" xfId="2" applyFont="1" applyBorder="1" applyAlignment="1">
      <alignment vertical="center" wrapText="1"/>
    </xf>
    <xf numFmtId="0" fontId="18" fillId="2" borderId="6" xfId="3" applyFont="1" applyFill="1" applyBorder="1" applyAlignment="1">
      <alignment horizontal="center" vertical="center" wrapText="1"/>
    </xf>
    <xf numFmtId="0" fontId="7" fillId="2" borderId="7" xfId="2" applyFont="1" applyFill="1" applyBorder="1" applyAlignment="1">
      <alignment horizontal="center" vertical="center" wrapText="1"/>
    </xf>
    <xf numFmtId="0" fontId="9" fillId="2" borderId="6" xfId="2" applyFont="1" applyFill="1" applyBorder="1" applyAlignment="1">
      <alignment horizontal="center" vertical="center" wrapText="1"/>
    </xf>
    <xf numFmtId="0" fontId="19" fillId="0" borderId="4" xfId="2" applyFont="1" applyBorder="1" applyAlignment="1">
      <alignment vertical="center" wrapText="1"/>
    </xf>
    <xf numFmtId="0" fontId="1" fillId="5" borderId="6" xfId="2" applyFont="1" applyFill="1" applyBorder="1" applyAlignment="1">
      <alignment vertical="center" wrapText="1"/>
    </xf>
    <xf numFmtId="0" fontId="1" fillId="5" borderId="8" xfId="2" applyFont="1" applyFill="1" applyBorder="1" applyAlignment="1">
      <alignment vertical="center" wrapText="1"/>
    </xf>
    <xf numFmtId="0" fontId="4" fillId="2" borderId="8" xfId="2" applyFill="1" applyBorder="1" applyAlignment="1">
      <alignment horizontal="center" vertical="center" wrapText="1"/>
    </xf>
    <xf numFmtId="0" fontId="6" fillId="2" borderId="8" xfId="2" applyFont="1" applyFill="1" applyBorder="1" applyAlignment="1">
      <alignment horizontal="center" vertical="center"/>
    </xf>
    <xf numFmtId="0" fontId="19" fillId="5" borderId="4" xfId="2" applyFont="1" applyFill="1" applyBorder="1" applyAlignment="1">
      <alignment vertical="center" wrapText="1"/>
    </xf>
    <xf numFmtId="0" fontId="7" fillId="2" borderId="8" xfId="2" applyFont="1" applyFill="1" applyBorder="1" applyAlignment="1">
      <alignment horizontal="center" vertical="center" wrapText="1"/>
    </xf>
    <xf numFmtId="0" fontId="9" fillId="2" borderId="8" xfId="2" applyFont="1" applyFill="1" applyBorder="1" applyAlignment="1">
      <alignment horizontal="center" vertical="center"/>
    </xf>
    <xf numFmtId="0" fontId="2" fillId="0" borderId="1" xfId="2" applyFont="1" applyBorder="1" applyAlignment="1">
      <alignment vertical="center" wrapText="1"/>
    </xf>
    <xf numFmtId="0" fontId="6" fillId="0" borderId="0" xfId="2" applyFont="1" applyAlignment="1">
      <alignment horizontal="center" vertical="center"/>
    </xf>
    <xf numFmtId="0" fontId="21" fillId="2" borderId="1" xfId="0" applyFont="1" applyFill="1" applyBorder="1" applyAlignment="1">
      <alignment horizontal="center" vertical="center" wrapText="1"/>
    </xf>
    <xf numFmtId="0" fontId="21" fillId="2" borderId="2" xfId="0" applyFont="1" applyFill="1" applyBorder="1" applyAlignment="1">
      <alignment horizontal="center" vertical="center" wrapText="1"/>
    </xf>
    <xf numFmtId="0" fontId="26" fillId="0" borderId="0" xfId="4" applyFont="1" applyAlignment="1">
      <alignment wrapText="1"/>
    </xf>
    <xf numFmtId="0" fontId="14" fillId="0" borderId="0" xfId="9" applyFont="1"/>
    <xf numFmtId="0" fontId="1" fillId="0" borderId="0" xfId="9"/>
    <xf numFmtId="0" fontId="2" fillId="0" borderId="8" xfId="9" applyFont="1" applyBorder="1"/>
    <xf numFmtId="0" fontId="1" fillId="0" borderId="8" xfId="9" applyBorder="1" applyAlignment="1">
      <alignment wrapText="1"/>
    </xf>
    <xf numFmtId="164" fontId="1" fillId="0" borderId="8" xfId="9" applyNumberFormat="1" applyBorder="1" applyAlignment="1">
      <alignment horizontal="center" vertical="center"/>
    </xf>
    <xf numFmtId="0" fontId="1" fillId="0" borderId="8" xfId="9" applyBorder="1"/>
    <xf numFmtId="22" fontId="1" fillId="0" borderId="0" xfId="9" applyNumberFormat="1"/>
    <xf numFmtId="0" fontId="28" fillId="7" borderId="8" xfId="6" applyBorder="1" applyAlignment="1">
      <alignment wrapText="1"/>
    </xf>
    <xf numFmtId="22" fontId="1" fillId="0" borderId="8" xfId="9" applyNumberFormat="1" applyBorder="1" applyAlignment="1">
      <alignment horizontal="center" vertical="center"/>
    </xf>
    <xf numFmtId="0" fontId="1" fillId="0" borderId="8" xfId="9" applyBorder="1" applyAlignment="1">
      <alignment horizontal="center" vertical="center"/>
    </xf>
    <xf numFmtId="17" fontId="1" fillId="0" borderId="8" xfId="9" applyNumberFormat="1" applyBorder="1" applyAlignment="1">
      <alignment horizontal="center" vertical="center"/>
    </xf>
    <xf numFmtId="0" fontId="31" fillId="0" borderId="8" xfId="9" applyFont="1" applyBorder="1" applyAlignment="1">
      <alignment wrapText="1"/>
    </xf>
    <xf numFmtId="164" fontId="31" fillId="0" borderId="8" xfId="9" applyNumberFormat="1" applyFont="1" applyBorder="1" applyAlignment="1">
      <alignment horizontal="center" vertical="center"/>
    </xf>
    <xf numFmtId="0" fontId="31" fillId="0" borderId="8" xfId="9" applyFont="1" applyBorder="1"/>
    <xf numFmtId="0" fontId="1" fillId="0" borderId="8" xfId="10" applyBorder="1" applyAlignment="1">
      <alignment wrapText="1"/>
    </xf>
    <xf numFmtId="0" fontId="25" fillId="0" borderId="0" xfId="4"/>
    <xf numFmtId="0" fontId="36" fillId="12" borderId="0" xfId="11" applyFont="1" applyFill="1"/>
    <xf numFmtId="0" fontId="25" fillId="12" borderId="0" xfId="11" applyFill="1"/>
    <xf numFmtId="0" fontId="37" fillId="0" borderId="0" xfId="11" applyFont="1"/>
    <xf numFmtId="0" fontId="25" fillId="0" borderId="0" xfId="11"/>
    <xf numFmtId="0" fontId="35" fillId="0" borderId="0" xfId="11" applyFont="1"/>
    <xf numFmtId="0" fontId="38" fillId="0" borderId="0" xfId="11" applyFont="1"/>
    <xf numFmtId="0" fontId="39" fillId="0" borderId="0" xfId="11" applyFont="1"/>
    <xf numFmtId="0" fontId="40" fillId="0" borderId="0" xfId="11" applyFont="1"/>
    <xf numFmtId="0" fontId="35" fillId="0" borderId="19" xfId="11" applyFont="1" applyBorder="1"/>
    <xf numFmtId="0" fontId="25" fillId="13" borderId="19" xfId="11" applyFill="1" applyBorder="1"/>
    <xf numFmtId="0" fontId="25" fillId="14" borderId="19" xfId="11" applyFill="1" applyBorder="1"/>
    <xf numFmtId="0" fontId="25" fillId="0" borderId="19" xfId="11" applyBorder="1"/>
    <xf numFmtId="0" fontId="25" fillId="15" borderId="19" xfId="11" applyFill="1" applyBorder="1"/>
    <xf numFmtId="0" fontId="35" fillId="0" borderId="19" xfId="11" applyFont="1" applyBorder="1" applyAlignment="1">
      <alignment horizontal="center"/>
    </xf>
    <xf numFmtId="0" fontId="34" fillId="0" borderId="20" xfId="11" applyFont="1" applyBorder="1" applyAlignment="1">
      <alignment vertical="center" wrapText="1"/>
    </xf>
    <xf numFmtId="0" fontId="41" fillId="0" borderId="0" xfId="11" applyFont="1"/>
    <xf numFmtId="0" fontId="25" fillId="0" borderId="0" xfId="11" applyAlignment="1">
      <alignment horizontal="left"/>
    </xf>
    <xf numFmtId="0" fontId="25" fillId="0" borderId="0" xfId="11" applyAlignment="1">
      <alignment horizontal="left" wrapText="1"/>
    </xf>
    <xf numFmtId="0" fontId="42" fillId="12" borderId="0" xfId="11" applyFont="1" applyFill="1" applyAlignment="1">
      <alignment horizontal="left"/>
    </xf>
    <xf numFmtId="0" fontId="43" fillId="12" borderId="0" xfId="11" applyFont="1" applyFill="1"/>
    <xf numFmtId="0" fontId="44" fillId="0" borderId="0" xfId="10" applyFont="1" applyAlignment="1">
      <alignment vertical="center"/>
    </xf>
    <xf numFmtId="0" fontId="46" fillId="0" borderId="0" xfId="11" applyFont="1"/>
    <xf numFmtId="0" fontId="25" fillId="0" borderId="0" xfId="11" applyAlignment="1">
      <alignment wrapText="1"/>
    </xf>
    <xf numFmtId="0" fontId="47" fillId="0" borderId="0" xfId="11" applyFont="1"/>
    <xf numFmtId="3" fontId="25" fillId="0" borderId="0" xfId="11" applyNumberFormat="1"/>
    <xf numFmtId="0" fontId="37" fillId="0" borderId="0" xfId="11" applyFont="1" applyAlignment="1">
      <alignment horizontal="center"/>
    </xf>
    <xf numFmtId="0" fontId="48" fillId="17" borderId="20" xfId="11" applyFont="1" applyFill="1" applyBorder="1" applyAlignment="1">
      <alignment horizontal="center" vertical="center" wrapText="1"/>
    </xf>
    <xf numFmtId="0" fontId="48" fillId="18" borderId="20" xfId="11" applyFont="1" applyFill="1" applyBorder="1" applyAlignment="1">
      <alignment horizontal="center" vertical="center" wrapText="1"/>
    </xf>
    <xf numFmtId="0" fontId="48" fillId="19" borderId="20" xfId="11" applyFont="1" applyFill="1" applyBorder="1" applyAlignment="1">
      <alignment horizontal="center" vertical="center" wrapText="1"/>
    </xf>
    <xf numFmtId="0" fontId="48" fillId="20" borderId="20" xfId="11" applyFont="1" applyFill="1" applyBorder="1" applyAlignment="1">
      <alignment horizontal="center" vertical="center" wrapText="1"/>
    </xf>
    <xf numFmtId="0" fontId="25" fillId="0" borderId="0" xfId="11" applyAlignment="1">
      <alignment horizontal="center" vertical="center"/>
    </xf>
    <xf numFmtId="0" fontId="49" fillId="21" borderId="20" xfId="11" applyFont="1" applyFill="1" applyBorder="1" applyAlignment="1">
      <alignment horizontal="center" vertical="center"/>
    </xf>
    <xf numFmtId="0" fontId="48" fillId="22" borderId="20" xfId="11" applyFont="1" applyFill="1" applyBorder="1" applyAlignment="1">
      <alignment horizontal="center" vertical="center"/>
    </xf>
    <xf numFmtId="0" fontId="48" fillId="23" borderId="20" xfId="11" applyFont="1" applyFill="1" applyBorder="1" applyAlignment="1">
      <alignment horizontal="center" vertical="center"/>
    </xf>
    <xf numFmtId="0" fontId="48" fillId="24" borderId="20" xfId="11" applyFont="1" applyFill="1" applyBorder="1" applyAlignment="1">
      <alignment horizontal="center" vertical="center"/>
    </xf>
    <xf numFmtId="0" fontId="48" fillId="19" borderId="20" xfId="11" applyFont="1" applyFill="1" applyBorder="1" applyAlignment="1">
      <alignment horizontal="center" vertical="center"/>
    </xf>
    <xf numFmtId="0" fontId="48" fillId="20" borderId="20" xfId="11" applyFont="1" applyFill="1" applyBorder="1" applyAlignment="1">
      <alignment horizontal="center" vertical="center"/>
    </xf>
    <xf numFmtId="0" fontId="48" fillId="25" borderId="20" xfId="11" applyFont="1" applyFill="1" applyBorder="1" applyAlignment="1">
      <alignment horizontal="center" vertical="center"/>
    </xf>
    <xf numFmtId="0" fontId="49" fillId="26" borderId="20" xfId="11" applyFont="1" applyFill="1" applyBorder="1" applyAlignment="1">
      <alignment horizontal="center" vertical="center" wrapText="1"/>
    </xf>
    <xf numFmtId="0" fontId="49" fillId="0" borderId="20" xfId="11" applyFont="1" applyBorder="1" applyAlignment="1">
      <alignment horizontal="center" vertical="center" wrapText="1"/>
    </xf>
    <xf numFmtId="0" fontId="49" fillId="0" borderId="20" xfId="11" applyFont="1" applyBorder="1" applyAlignment="1">
      <alignment horizontal="center" vertical="center"/>
    </xf>
    <xf numFmtId="0" fontId="25" fillId="0" borderId="0" xfId="11" applyAlignment="1">
      <alignment horizontal="center"/>
    </xf>
    <xf numFmtId="0" fontId="35" fillId="0" borderId="0" xfId="12" applyFont="1" applyAlignment="1">
      <alignment horizontal="center"/>
    </xf>
    <xf numFmtId="0" fontId="35" fillId="0" borderId="0" xfId="12" applyFont="1"/>
    <xf numFmtId="165" fontId="25" fillId="0" borderId="0" xfId="12" applyNumberFormat="1"/>
    <xf numFmtId="0" fontId="25" fillId="0" borderId="0" xfId="12"/>
    <xf numFmtId="0" fontId="50" fillId="9" borderId="15" xfId="8" applyFont="1" applyAlignment="1">
      <alignment horizontal="right"/>
    </xf>
    <xf numFmtId="0" fontId="51" fillId="8" borderId="15" xfId="7" applyFont="1" applyAlignment="1" applyProtection="1">
      <alignment horizontal="center"/>
      <protection locked="0"/>
    </xf>
    <xf numFmtId="165" fontId="25" fillId="0" borderId="0" xfId="12" applyNumberFormat="1" applyAlignment="1" applyProtection="1">
      <alignment horizontal="center"/>
      <protection locked="0"/>
    </xf>
    <xf numFmtId="165" fontId="25" fillId="0" borderId="0" xfId="12" applyNumberFormat="1" applyAlignment="1">
      <alignment horizontal="center"/>
    </xf>
    <xf numFmtId="0" fontId="25" fillId="0" borderId="0" xfId="12" applyAlignment="1" applyProtection="1">
      <alignment horizontal="center"/>
      <protection locked="0"/>
    </xf>
    <xf numFmtId="0" fontId="25" fillId="0" borderId="0" xfId="12" applyAlignment="1">
      <alignment horizontal="center"/>
    </xf>
    <xf numFmtId="0" fontId="35" fillId="0" borderId="0" xfId="12" applyFont="1" applyAlignment="1">
      <alignment horizontal="left"/>
    </xf>
    <xf numFmtId="2" fontId="25" fillId="0" borderId="0" xfId="12" applyNumberFormat="1" applyAlignment="1">
      <alignment horizontal="center"/>
    </xf>
    <xf numFmtId="4" fontId="53" fillId="0" borderId="0" xfId="13" applyFont="1">
      <alignment horizontal="center"/>
    </xf>
    <xf numFmtId="4" fontId="52" fillId="0" borderId="0" xfId="13">
      <alignment horizontal="center"/>
    </xf>
    <xf numFmtId="2" fontId="54" fillId="0" borderId="0" xfId="12" applyNumberFormat="1" applyFont="1" applyAlignment="1">
      <alignment horizontal="center"/>
    </xf>
    <xf numFmtId="10" fontId="52" fillId="0" borderId="0" xfId="13" applyNumberFormat="1">
      <alignment horizontal="center"/>
    </xf>
    <xf numFmtId="9" fontId="52" fillId="0" borderId="0" xfId="14" applyFont="1" applyAlignment="1">
      <alignment horizontal="center"/>
    </xf>
    <xf numFmtId="9" fontId="55" fillId="7" borderId="0" xfId="6" applyNumberFormat="1" applyFont="1" applyAlignment="1">
      <alignment horizontal="center"/>
    </xf>
    <xf numFmtId="43" fontId="56" fillId="0" borderId="0" xfId="15" applyFont="1"/>
    <xf numFmtId="0" fontId="35" fillId="0" borderId="21" xfId="12" applyFont="1" applyBorder="1"/>
    <xf numFmtId="0" fontId="35" fillId="0" borderId="21" xfId="12" applyFont="1" applyBorder="1" applyAlignment="1">
      <alignment horizontal="center"/>
    </xf>
    <xf numFmtId="2" fontId="25" fillId="0" borderId="0" xfId="12" applyNumberFormat="1" applyAlignment="1">
      <alignment horizontal="left"/>
    </xf>
    <xf numFmtId="166" fontId="25" fillId="0" borderId="0" xfId="12" applyNumberFormat="1" applyAlignment="1" applyProtection="1">
      <alignment horizontal="left"/>
      <protection locked="0"/>
    </xf>
    <xf numFmtId="2" fontId="57" fillId="0" borderId="0" xfId="12" applyNumberFormat="1" applyFont="1" applyAlignment="1">
      <alignment horizontal="center"/>
    </xf>
    <xf numFmtId="0" fontId="58" fillId="0" borderId="21" xfId="12" applyFont="1" applyBorder="1" applyAlignment="1" applyProtection="1">
      <alignment horizontal="center"/>
      <protection locked="0"/>
    </xf>
    <xf numFmtId="0" fontId="58" fillId="0" borderId="0" xfId="12" applyFont="1" applyAlignment="1" applyProtection="1">
      <alignment horizontal="left"/>
      <protection locked="0"/>
    </xf>
    <xf numFmtId="0" fontId="58" fillId="0" borderId="0" xfId="12" applyFont="1" applyAlignment="1" applyProtection="1">
      <alignment horizontal="center"/>
      <protection locked="0"/>
    </xf>
    <xf numFmtId="9" fontId="59" fillId="0" borderId="0" xfId="16" applyNumberFormat="1" applyAlignment="1">
      <alignment horizontal="center"/>
    </xf>
    <xf numFmtId="9" fontId="60" fillId="0" borderId="0" xfId="14" applyFont="1" applyAlignment="1">
      <alignment horizontal="center"/>
    </xf>
    <xf numFmtId="0" fontId="27" fillId="0" borderId="0" xfId="5"/>
    <xf numFmtId="0" fontId="26" fillId="0" borderId="0" xfId="17" applyFont="1"/>
    <xf numFmtId="0" fontId="27" fillId="27" borderId="0" xfId="5" applyFill="1"/>
    <xf numFmtId="0" fontId="61" fillId="28" borderId="0" xfId="17" applyFont="1" applyFill="1" applyAlignment="1">
      <alignment wrapText="1"/>
    </xf>
    <xf numFmtId="0" fontId="25" fillId="28" borderId="0" xfId="17" applyFill="1" applyAlignment="1">
      <alignment wrapText="1"/>
    </xf>
    <xf numFmtId="0" fontId="25" fillId="28" borderId="0" xfId="12" applyFill="1" applyAlignment="1">
      <alignment wrapText="1"/>
    </xf>
    <xf numFmtId="0" fontId="61" fillId="28" borderId="0" xfId="17" applyFont="1" applyFill="1"/>
    <xf numFmtId="0" fontId="25" fillId="28" borderId="0" xfId="17" applyFill="1"/>
    <xf numFmtId="43" fontId="60" fillId="0" borderId="0" xfId="15" applyFont="1"/>
    <xf numFmtId="2" fontId="25" fillId="0" borderId="0" xfId="12" applyNumberFormat="1"/>
    <xf numFmtId="167" fontId="25" fillId="0" borderId="0" xfId="12" applyNumberFormat="1"/>
    <xf numFmtId="168" fontId="25" fillId="0" borderId="0" xfId="12" applyNumberFormat="1"/>
    <xf numFmtId="0" fontId="61" fillId="0" borderId="0" xfId="17" applyFont="1"/>
    <xf numFmtId="0" fontId="25" fillId="0" borderId="0" xfId="17"/>
    <xf numFmtId="2" fontId="25" fillId="0" borderId="0" xfId="17" applyNumberFormat="1"/>
    <xf numFmtId="2" fontId="61" fillId="0" borderId="0" xfId="17" applyNumberFormat="1" applyFont="1"/>
    <xf numFmtId="0" fontId="62" fillId="0" borderId="0" xfId="12" applyFont="1" applyAlignment="1" applyProtection="1">
      <alignment horizontal="left"/>
      <protection locked="0"/>
    </xf>
    <xf numFmtId="0" fontId="50" fillId="9" borderId="15" xfId="8" applyFont="1"/>
    <xf numFmtId="9" fontId="51" fillId="8" borderId="15" xfId="7" applyNumberFormat="1" applyFont="1"/>
    <xf numFmtId="0" fontId="57" fillId="0" borderId="21" xfId="12" applyFont="1" applyBorder="1"/>
    <xf numFmtId="0" fontId="57" fillId="0" borderId="21" xfId="12" applyFont="1" applyBorder="1" applyAlignment="1">
      <alignment horizontal="center"/>
    </xf>
    <xf numFmtId="2" fontId="57" fillId="0" borderId="21" xfId="12" applyNumberFormat="1" applyFont="1" applyBorder="1" applyAlignment="1">
      <alignment horizontal="center"/>
    </xf>
    <xf numFmtId="9" fontId="25" fillId="0" borderId="0" xfId="12" applyNumberFormat="1"/>
    <xf numFmtId="0" fontId="53" fillId="0" borderId="0" xfId="12" applyFont="1"/>
    <xf numFmtId="9" fontId="53" fillId="0" borderId="0" xfId="14" applyFont="1" applyFill="1"/>
    <xf numFmtId="9" fontId="25" fillId="0" borderId="0" xfId="14" applyFont="1"/>
    <xf numFmtId="0" fontId="63" fillId="0" borderId="0" xfId="12" applyFont="1"/>
    <xf numFmtId="0" fontId="35" fillId="29" borderId="0" xfId="12" applyFont="1" applyFill="1" applyAlignment="1">
      <alignment horizontal="center" wrapText="1"/>
    </xf>
    <xf numFmtId="0" fontId="64" fillId="29" borderId="0" xfId="12" applyFont="1" applyFill="1" applyAlignment="1">
      <alignment horizontal="center" wrapText="1"/>
    </xf>
    <xf numFmtId="0" fontId="35" fillId="29" borderId="0" xfId="18" applyFont="1" applyFill="1" applyAlignment="1">
      <alignment horizontal="center" wrapText="1"/>
    </xf>
    <xf numFmtId="0" fontId="35" fillId="30" borderId="22" xfId="12" applyFont="1" applyFill="1" applyBorder="1"/>
    <xf numFmtId="0" fontId="25" fillId="0" borderId="0" xfId="12" applyAlignment="1">
      <alignment horizontal="left" wrapText="1"/>
    </xf>
    <xf numFmtId="0" fontId="35" fillId="31" borderId="23" xfId="12" applyFont="1" applyFill="1" applyBorder="1"/>
    <xf numFmtId="0" fontId="35" fillId="31" borderId="23" xfId="12" applyFont="1" applyFill="1" applyBorder="1" applyAlignment="1">
      <alignment horizontal="center" wrapText="1"/>
    </xf>
    <xf numFmtId="0" fontId="35" fillId="0" borderId="0" xfId="12" applyFont="1" applyAlignment="1">
      <alignment horizontal="center" wrapText="1"/>
    </xf>
    <xf numFmtId="0" fontId="35" fillId="31" borderId="0" xfId="12" applyFont="1" applyFill="1" applyAlignment="1">
      <alignment horizontal="center" wrapText="1"/>
    </xf>
    <xf numFmtId="0" fontId="25" fillId="31" borderId="24" xfId="12" applyFill="1" applyBorder="1" applyAlignment="1">
      <alignment horizontal="left" wrapText="1"/>
    </xf>
    <xf numFmtId="0" fontId="25" fillId="31" borderId="25" xfId="12" applyFill="1" applyBorder="1" applyAlignment="1">
      <alignment horizontal="left" wrapText="1"/>
    </xf>
    <xf numFmtId="0" fontId="25" fillId="31" borderId="23" xfId="12" applyFill="1" applyBorder="1" applyAlignment="1">
      <alignment horizontal="left" wrapText="1"/>
    </xf>
    <xf numFmtId="0" fontId="25" fillId="0" borderId="21" xfId="12" applyBorder="1"/>
    <xf numFmtId="0" fontId="62" fillId="0" borderId="0" xfId="12" applyFont="1" applyAlignment="1">
      <alignment horizontal="center" wrapText="1"/>
    </xf>
    <xf numFmtId="0" fontId="25" fillId="0" borderId="0" xfId="12" applyAlignment="1">
      <alignment horizontal="center" wrapText="1"/>
    </xf>
    <xf numFmtId="0" fontId="62" fillId="0" borderId="0" xfId="12" applyFont="1" applyAlignment="1">
      <alignment wrapText="1"/>
    </xf>
    <xf numFmtId="0" fontId="25" fillId="0" borderId="21" xfId="12" applyBorder="1" applyAlignment="1" applyProtection="1">
      <alignment horizontal="left"/>
      <protection locked="0"/>
    </xf>
    <xf numFmtId="0" fontId="58" fillId="0" borderId="0" xfId="12" applyFont="1" applyAlignment="1">
      <alignment horizontal="center"/>
    </xf>
    <xf numFmtId="169" fontId="57" fillId="0" borderId="0" xfId="14" applyNumberFormat="1" applyFont="1" applyFill="1" applyAlignment="1">
      <alignment horizontal="center"/>
    </xf>
    <xf numFmtId="0" fontId="58" fillId="0" borderId="0" xfId="12" applyFont="1" applyProtection="1">
      <protection locked="0"/>
    </xf>
    <xf numFmtId="165" fontId="59" fillId="0" borderId="0" xfId="16" applyNumberFormat="1" applyAlignment="1">
      <alignment horizontal="center"/>
    </xf>
    <xf numFmtId="2" fontId="55" fillId="0" borderId="0" xfId="19" applyNumberFormat="1" applyFont="1" applyFill="1" applyBorder="1" applyAlignment="1" applyProtection="1">
      <alignment horizontal="center"/>
      <protection locked="0"/>
    </xf>
    <xf numFmtId="1" fontId="59" fillId="0" borderId="0" xfId="16" applyNumberFormat="1" applyAlignment="1">
      <alignment horizontal="center"/>
    </xf>
    <xf numFmtId="2" fontId="56" fillId="0" borderId="0" xfId="20" applyNumberFormat="1" applyAlignment="1">
      <alignment horizontal="center"/>
    </xf>
    <xf numFmtId="9" fontId="59" fillId="0" borderId="0" xfId="16" applyNumberFormat="1" applyFill="1" applyBorder="1" applyAlignment="1" applyProtection="1">
      <alignment horizontal="center"/>
      <protection locked="0"/>
    </xf>
    <xf numFmtId="169" fontId="56" fillId="0" borderId="0" xfId="14" applyNumberFormat="1" applyFont="1"/>
    <xf numFmtId="9" fontId="65" fillId="0" borderId="0" xfId="14" applyFont="1"/>
    <xf numFmtId="170" fontId="56" fillId="0" borderId="0" xfId="14" applyNumberFormat="1" applyFont="1"/>
    <xf numFmtId="9" fontId="65" fillId="0" borderId="0" xfId="21" applyFont="1"/>
    <xf numFmtId="9" fontId="56" fillId="0" borderId="0" xfId="14" applyFont="1"/>
    <xf numFmtId="2" fontId="55" fillId="7" borderId="0" xfId="19" applyNumberFormat="1" applyFont="1" applyAlignment="1">
      <alignment horizontal="center"/>
    </xf>
    <xf numFmtId="0" fontId="58" fillId="0" borderId="0" xfId="12" applyFont="1" applyAlignment="1">
      <alignment horizontal="right"/>
    </xf>
    <xf numFmtId="0" fontId="58" fillId="0" borderId="0" xfId="12" applyFont="1"/>
    <xf numFmtId="0" fontId="58" fillId="0" borderId="0" xfId="12" applyFont="1" applyAlignment="1">
      <alignment horizontal="left" indent="1"/>
    </xf>
    <xf numFmtId="9" fontId="58" fillId="0" borderId="0" xfId="14" applyFont="1" applyFill="1" applyBorder="1" applyAlignment="1" applyProtection="1">
      <alignment horizontal="center"/>
      <protection locked="0"/>
    </xf>
    <xf numFmtId="2" fontId="60" fillId="0" borderId="0" xfId="20" applyNumberFormat="1" applyFont="1" applyAlignment="1">
      <alignment horizontal="center"/>
    </xf>
    <xf numFmtId="9" fontId="66" fillId="0" borderId="0" xfId="14" applyFont="1"/>
    <xf numFmtId="165" fontId="59" fillId="2" borderId="0" xfId="16" applyNumberFormat="1" applyFill="1" applyAlignment="1">
      <alignment horizontal="center"/>
    </xf>
    <xf numFmtId="2" fontId="55" fillId="2" borderId="0" xfId="19" applyNumberFormat="1" applyFont="1" applyFill="1" applyBorder="1" applyAlignment="1" applyProtection="1">
      <alignment horizontal="center"/>
      <protection locked="0"/>
    </xf>
    <xf numFmtId="1" fontId="59" fillId="2" borderId="0" xfId="16" applyNumberFormat="1" applyFill="1" applyAlignment="1">
      <alignment horizontal="center"/>
    </xf>
    <xf numFmtId="2" fontId="56" fillId="2" borderId="0" xfId="20" applyNumberFormat="1" applyFill="1" applyAlignment="1">
      <alignment horizontal="center"/>
    </xf>
    <xf numFmtId="165" fontId="59" fillId="6" borderId="0" xfId="16" applyNumberFormat="1" applyFill="1" applyAlignment="1">
      <alignment horizontal="center"/>
    </xf>
    <xf numFmtId="9" fontId="35" fillId="0" borderId="0" xfId="14" applyFont="1" applyAlignment="1">
      <alignment horizontal="center" wrapText="1"/>
    </xf>
    <xf numFmtId="2" fontId="67" fillId="6" borderId="0" xfId="19" applyNumberFormat="1" applyFont="1" applyFill="1" applyAlignment="1">
      <alignment horizontal="center"/>
    </xf>
    <xf numFmtId="1" fontId="55" fillId="7" borderId="0" xfId="6" applyNumberFormat="1" applyFont="1" applyAlignment="1">
      <alignment horizontal="center"/>
    </xf>
    <xf numFmtId="2" fontId="67" fillId="0" borderId="0" xfId="19" applyNumberFormat="1" applyFont="1" applyFill="1" applyAlignment="1">
      <alignment horizontal="center"/>
    </xf>
    <xf numFmtId="9" fontId="65" fillId="10" borderId="0" xfId="14" applyFont="1" applyFill="1"/>
    <xf numFmtId="0" fontId="25" fillId="0" borderId="0" xfId="12" applyAlignment="1">
      <alignment horizontal="center" vertical="center"/>
    </xf>
    <xf numFmtId="2" fontId="56" fillId="32" borderId="0" xfId="20" applyNumberFormat="1" applyFill="1" applyAlignment="1">
      <alignment horizontal="center"/>
    </xf>
    <xf numFmtId="9" fontId="25" fillId="0" borderId="0" xfId="12" applyNumberFormat="1" applyAlignment="1">
      <alignment horizontal="center"/>
    </xf>
    <xf numFmtId="0" fontId="25" fillId="11" borderId="0" xfId="12" applyFill="1"/>
    <xf numFmtId="0" fontId="63" fillId="0" borderId="0" xfId="22" applyFont="1" applyAlignment="1">
      <alignment horizontal="left"/>
    </xf>
    <xf numFmtId="0" fontId="35" fillId="0" borderId="0" xfId="22" applyFont="1" applyAlignment="1">
      <alignment vertical="center"/>
    </xf>
    <xf numFmtId="0" fontId="35" fillId="0" borderId="0" xfId="12" applyFont="1" applyAlignment="1">
      <alignment vertical="center"/>
    </xf>
    <xf numFmtId="0" fontId="35" fillId="0" borderId="0" xfId="22" applyFont="1" applyAlignment="1">
      <alignment horizontal="center" vertical="center" wrapText="1"/>
    </xf>
    <xf numFmtId="0" fontId="35" fillId="0" borderId="0" xfId="12" applyFont="1" applyAlignment="1">
      <alignment horizontal="center" vertical="center"/>
    </xf>
    <xf numFmtId="1" fontId="25" fillId="0" borderId="0" xfId="12" applyNumberFormat="1" applyAlignment="1">
      <alignment horizontal="center"/>
    </xf>
    <xf numFmtId="0" fontId="23" fillId="0" borderId="0" xfId="0" applyFont="1" applyAlignment="1">
      <alignment vertical="center" wrapText="1"/>
    </xf>
    <xf numFmtId="0" fontId="24" fillId="0" borderId="0" xfId="1" applyFont="1" applyFill="1" applyBorder="1" applyAlignment="1">
      <alignment vertical="center" wrapText="1"/>
    </xf>
    <xf numFmtId="0" fontId="20" fillId="0" borderId="0" xfId="0" applyFont="1" applyAlignment="1">
      <alignment vertical="center" wrapText="1"/>
    </xf>
    <xf numFmtId="0" fontId="20" fillId="0" borderId="0" xfId="0" applyFont="1" applyAlignment="1">
      <alignment horizontal="center" vertical="center" wrapText="1"/>
    </xf>
    <xf numFmtId="0" fontId="23" fillId="0" borderId="0" xfId="0" applyFont="1" applyAlignment="1">
      <alignment horizontal="left" vertical="center" wrapText="1"/>
    </xf>
    <xf numFmtId="0" fontId="21" fillId="2" borderId="1" xfId="0" applyFont="1" applyFill="1" applyBorder="1" applyAlignment="1">
      <alignment vertical="center" wrapText="1"/>
    </xf>
    <xf numFmtId="0" fontId="21" fillId="2" borderId="2" xfId="0" applyFont="1" applyFill="1" applyBorder="1" applyAlignment="1">
      <alignment vertical="center" wrapText="1"/>
    </xf>
    <xf numFmtId="0" fontId="2" fillId="0" borderId="0" xfId="0" applyFont="1"/>
    <xf numFmtId="0" fontId="22" fillId="0" borderId="7" xfId="0" applyFont="1" applyBorder="1" applyAlignment="1">
      <alignment vertical="center" wrapText="1"/>
    </xf>
    <xf numFmtId="0" fontId="32" fillId="0" borderId="7" xfId="0" applyFont="1" applyBorder="1" applyAlignment="1">
      <alignment vertical="center" wrapText="1"/>
    </xf>
    <xf numFmtId="0" fontId="32" fillId="0" borderId="6" xfId="0" applyFont="1" applyBorder="1" applyAlignment="1">
      <alignment vertical="center" wrapText="1"/>
    </xf>
    <xf numFmtId="0" fontId="21" fillId="0" borderId="7" xfId="0" applyFont="1" applyBorder="1" applyAlignment="1">
      <alignment horizontal="center" vertical="center" wrapText="1"/>
    </xf>
    <xf numFmtId="0" fontId="21" fillId="0" borderId="6" xfId="0" applyFont="1" applyBorder="1" applyAlignment="1">
      <alignment horizontal="center" vertical="center" wrapText="1"/>
    </xf>
    <xf numFmtId="0" fontId="23" fillId="0" borderId="8" xfId="0" applyFont="1" applyBorder="1" applyAlignment="1">
      <alignment vertical="center" wrapText="1"/>
    </xf>
    <xf numFmtId="0" fontId="24" fillId="0" borderId="8" xfId="1" applyFont="1" applyFill="1" applyBorder="1" applyAlignment="1">
      <alignment vertical="center" wrapText="1"/>
    </xf>
    <xf numFmtId="0" fontId="20" fillId="0" borderId="8" xfId="0" applyFont="1" applyBorder="1" applyAlignment="1">
      <alignment vertical="center" wrapText="1"/>
    </xf>
    <xf numFmtId="0" fontId="20" fillId="0" borderId="8" xfId="0" applyFont="1" applyBorder="1" applyAlignment="1">
      <alignment horizontal="center" vertical="center" wrapText="1"/>
    </xf>
    <xf numFmtId="0" fontId="23" fillId="0" borderId="8" xfId="0" applyFont="1" applyBorder="1" applyAlignment="1">
      <alignment horizontal="left" vertical="center" wrapText="1"/>
    </xf>
    <xf numFmtId="0" fontId="23" fillId="0" borderId="14" xfId="0" applyFont="1" applyBorder="1" applyAlignment="1">
      <alignment vertical="center" wrapText="1"/>
    </xf>
    <xf numFmtId="0" fontId="21" fillId="0" borderId="8" xfId="0" applyFont="1" applyBorder="1" applyAlignment="1">
      <alignment horizontal="center" vertical="center" wrapText="1"/>
    </xf>
    <xf numFmtId="0" fontId="20" fillId="0" borderId="7" xfId="0" applyFont="1" applyBorder="1" applyAlignment="1">
      <alignment vertical="center" wrapText="1"/>
    </xf>
    <xf numFmtId="0" fontId="34" fillId="0" borderId="0" xfId="4" applyFont="1"/>
    <xf numFmtId="0" fontId="35" fillId="0" borderId="0" xfId="4" applyFont="1"/>
    <xf numFmtId="0" fontId="72" fillId="0" borderId="0" xfId="0" applyFont="1"/>
    <xf numFmtId="0" fontId="73" fillId="2" borderId="0" xfId="0" applyFont="1" applyFill="1"/>
    <xf numFmtId="0" fontId="35" fillId="2" borderId="0" xfId="4" applyFont="1" applyFill="1"/>
    <xf numFmtId="0" fontId="0" fillId="0" borderId="0" xfId="0" applyAlignment="1">
      <alignment horizontal="left" vertical="center" indent="1"/>
    </xf>
    <xf numFmtId="0" fontId="2" fillId="2" borderId="8" xfId="9" applyFont="1" applyFill="1" applyBorder="1"/>
    <xf numFmtId="0" fontId="25" fillId="0" borderId="0" xfId="4" applyAlignment="1">
      <alignment wrapText="1"/>
    </xf>
    <xf numFmtId="0" fontId="34" fillId="0" borderId="0" xfId="4" applyFont="1" applyAlignment="1">
      <alignment wrapText="1"/>
    </xf>
    <xf numFmtId="0" fontId="35" fillId="2" borderId="0" xfId="4" applyFont="1" applyFill="1" applyAlignment="1">
      <alignment wrapText="1"/>
    </xf>
    <xf numFmtId="0" fontId="6" fillId="0" borderId="0" xfId="0" applyFont="1"/>
    <xf numFmtId="0" fontId="74" fillId="0" borderId="0" xfId="11" applyFont="1"/>
    <xf numFmtId="0" fontId="75" fillId="0" borderId="0" xfId="12" applyFont="1"/>
    <xf numFmtId="0" fontId="13" fillId="0" borderId="0" xfId="0" applyFont="1" applyAlignment="1">
      <alignment vertical="center"/>
    </xf>
    <xf numFmtId="0" fontId="13" fillId="0" borderId="0" xfId="0" applyFont="1" applyAlignment="1">
      <alignment horizontal="left" vertical="center" indent="1"/>
    </xf>
    <xf numFmtId="0" fontId="77" fillId="0" borderId="26" xfId="23"/>
    <xf numFmtId="0" fontId="0" fillId="0" borderId="0" xfId="0" applyAlignment="1">
      <alignment wrapText="1"/>
    </xf>
    <xf numFmtId="0" fontId="2" fillId="0" borderId="0" xfId="0" applyFont="1" applyAlignment="1">
      <alignment wrapText="1"/>
    </xf>
    <xf numFmtId="0" fontId="78" fillId="0" borderId="27" xfId="24" applyAlignment="1">
      <alignment wrapText="1"/>
    </xf>
    <xf numFmtId="0" fontId="27" fillId="0" borderId="28" xfId="25" applyFill="1" applyAlignment="1">
      <alignment wrapText="1"/>
    </xf>
    <xf numFmtId="0" fontId="27" fillId="33" borderId="28" xfId="25" applyFill="1" applyAlignment="1">
      <alignment wrapText="1"/>
    </xf>
    <xf numFmtId="0" fontId="27" fillId="34" borderId="28" xfId="25" applyFill="1" applyAlignment="1">
      <alignment wrapText="1"/>
    </xf>
    <xf numFmtId="0" fontId="2" fillId="10" borderId="8" xfId="0" applyFont="1" applyFill="1" applyBorder="1"/>
    <xf numFmtId="0" fontId="0" fillId="10" borderId="8" xfId="0" applyFill="1" applyBorder="1"/>
    <xf numFmtId="0" fontId="79" fillId="0" borderId="8" xfId="0" applyFont="1" applyBorder="1"/>
    <xf numFmtId="0" fontId="80" fillId="0" borderId="8" xfId="0" applyFont="1" applyBorder="1"/>
    <xf numFmtId="0" fontId="81" fillId="0" borderId="8" xfId="0" applyFont="1" applyBorder="1" applyAlignment="1">
      <alignment wrapText="1"/>
    </xf>
    <xf numFmtId="0" fontId="0" fillId="33" borderId="8" xfId="0" applyFill="1" applyBorder="1" applyAlignment="1">
      <alignment wrapText="1"/>
    </xf>
    <xf numFmtId="171" fontId="0" fillId="34" borderId="8" xfId="0" applyNumberFormat="1" applyFill="1" applyBorder="1" applyAlignment="1">
      <alignment wrapText="1"/>
    </xf>
    <xf numFmtId="171" fontId="0" fillId="33" borderId="8" xfId="0" applyNumberFormat="1" applyFill="1" applyBorder="1"/>
    <xf numFmtId="171" fontId="0" fillId="33" borderId="8" xfId="0" applyNumberFormat="1" applyFill="1" applyBorder="1" applyAlignment="1">
      <alignment wrapText="1"/>
    </xf>
    <xf numFmtId="0" fontId="81" fillId="10" borderId="8" xfId="0" applyFont="1" applyFill="1" applyBorder="1" applyAlignment="1">
      <alignment wrapText="1"/>
    </xf>
    <xf numFmtId="172" fontId="0" fillId="33" borderId="8" xfId="0" applyNumberFormat="1" applyFill="1" applyBorder="1" applyAlignment="1">
      <alignment wrapText="1"/>
    </xf>
    <xf numFmtId="165" fontId="81" fillId="10" borderId="8" xfId="0" applyNumberFormat="1" applyFont="1" applyFill="1" applyBorder="1" applyAlignment="1">
      <alignment wrapText="1"/>
    </xf>
    <xf numFmtId="172" fontId="82" fillId="33" borderId="8" xfId="0" applyNumberFormat="1" applyFont="1" applyFill="1" applyBorder="1" applyAlignment="1">
      <alignment wrapText="1"/>
    </xf>
    <xf numFmtId="0" fontId="6" fillId="2" borderId="0" xfId="0" applyFont="1" applyFill="1"/>
    <xf numFmtId="0" fontId="38" fillId="2" borderId="0" xfId="11" applyFont="1" applyFill="1"/>
    <xf numFmtId="0" fontId="2" fillId="0" borderId="0" xfId="9" applyFont="1"/>
    <xf numFmtId="0" fontId="1" fillId="0" borderId="24" xfId="9" applyBorder="1"/>
    <xf numFmtId="0" fontId="1" fillId="0" borderId="30" xfId="9" applyBorder="1"/>
    <xf numFmtId="0" fontId="1" fillId="0" borderId="21" xfId="9" applyBorder="1"/>
    <xf numFmtId="0" fontId="1" fillId="0" borderId="32" xfId="9" applyBorder="1"/>
    <xf numFmtId="0" fontId="1" fillId="0" borderId="33" xfId="9" applyBorder="1"/>
    <xf numFmtId="0" fontId="1" fillId="0" borderId="22" xfId="9" applyBorder="1"/>
    <xf numFmtId="0" fontId="1" fillId="0" borderId="14" xfId="9" applyBorder="1"/>
    <xf numFmtId="0" fontId="1" fillId="10" borderId="33" xfId="9" applyFill="1" applyBorder="1"/>
    <xf numFmtId="0" fontId="1" fillId="10" borderId="22" xfId="9" applyFill="1" applyBorder="1"/>
    <xf numFmtId="0" fontId="1" fillId="10" borderId="14" xfId="9" applyFill="1" applyBorder="1"/>
    <xf numFmtId="15" fontId="1" fillId="0" borderId="29" xfId="9" applyNumberFormat="1" applyBorder="1"/>
    <xf numFmtId="0" fontId="1" fillId="0" borderId="31" xfId="9" applyBorder="1"/>
    <xf numFmtId="15" fontId="1" fillId="0" borderId="8" xfId="9" applyNumberFormat="1" applyBorder="1"/>
    <xf numFmtId="0" fontId="35" fillId="0" borderId="0" xfId="11" applyFont="1" applyAlignment="1">
      <alignment vertical="top" wrapText="1"/>
    </xf>
    <xf numFmtId="0" fontId="37" fillId="0" borderId="0" xfId="11" applyFont="1" applyAlignment="1">
      <alignment vertical="top"/>
    </xf>
    <xf numFmtId="0" fontId="38" fillId="0" borderId="0" xfId="11" applyFont="1" applyAlignment="1">
      <alignment wrapText="1"/>
    </xf>
    <xf numFmtId="0" fontId="39" fillId="0" borderId="0" xfId="11" applyFont="1" applyAlignment="1">
      <alignment wrapText="1"/>
    </xf>
    <xf numFmtId="0" fontId="83" fillId="12" borderId="0" xfId="11" applyFont="1" applyFill="1" applyAlignment="1">
      <alignment wrapText="1"/>
    </xf>
    <xf numFmtId="0" fontId="84" fillId="12" borderId="0" xfId="11" applyFont="1" applyFill="1" applyAlignment="1">
      <alignment wrapText="1"/>
    </xf>
    <xf numFmtId="0" fontId="37" fillId="0" borderId="0" xfId="11" applyFont="1" applyAlignment="1">
      <alignment horizontal="left" vertical="center" wrapText="1"/>
    </xf>
    <xf numFmtId="0" fontId="21" fillId="2" borderId="3" xfId="0" applyFont="1" applyFill="1" applyBorder="1" applyAlignment="1">
      <alignment vertical="center" wrapText="1"/>
    </xf>
    <xf numFmtId="0" fontId="21" fillId="2" borderId="4" xfId="0" applyFont="1" applyFill="1" applyBorder="1" applyAlignment="1">
      <alignment vertical="center" wrapText="1"/>
    </xf>
    <xf numFmtId="0" fontId="21" fillId="2" borderId="3" xfId="0" applyFont="1" applyFill="1" applyBorder="1" applyAlignment="1">
      <alignment horizontal="center" vertical="center" wrapText="1"/>
    </xf>
    <xf numFmtId="0" fontId="21" fillId="2" borderId="4" xfId="0" applyFont="1" applyFill="1" applyBorder="1" applyAlignment="1">
      <alignment horizontal="center" vertical="center" wrapText="1"/>
    </xf>
    <xf numFmtId="0" fontId="0" fillId="0" borderId="16" xfId="0" applyBorder="1"/>
    <xf numFmtId="0" fontId="23" fillId="0" borderId="16" xfId="0" applyFont="1" applyBorder="1" applyAlignment="1">
      <alignment vertical="center" wrapText="1"/>
    </xf>
    <xf numFmtId="0" fontId="24" fillId="0" borderId="16" xfId="1" applyFont="1" applyFill="1" applyBorder="1" applyAlignment="1">
      <alignment vertical="center" wrapText="1"/>
    </xf>
    <xf numFmtId="0" fontId="20" fillId="0" borderId="16" xfId="0" applyFont="1" applyBorder="1" applyAlignment="1">
      <alignment vertical="center" wrapText="1"/>
    </xf>
    <xf numFmtId="0" fontId="20" fillId="0" borderId="16" xfId="0" applyFont="1" applyBorder="1" applyAlignment="1">
      <alignment horizontal="center" vertical="center" wrapText="1"/>
    </xf>
    <xf numFmtId="0" fontId="23" fillId="0" borderId="16" xfId="0" applyFont="1" applyBorder="1" applyAlignment="1">
      <alignment horizontal="left" vertical="center" wrapText="1"/>
    </xf>
    <xf numFmtId="0" fontId="1" fillId="0" borderId="29" xfId="9" applyBorder="1" applyAlignment="1">
      <alignment horizontal="center" vertical="center"/>
    </xf>
    <xf numFmtId="0" fontId="1" fillId="0" borderId="31" xfId="9" applyBorder="1" applyAlignment="1">
      <alignment horizontal="center" vertical="center"/>
    </xf>
    <xf numFmtId="164" fontId="1" fillId="0" borderId="16" xfId="9" applyNumberFormat="1" applyBorder="1" applyAlignment="1">
      <alignment horizontal="center" vertical="center"/>
    </xf>
    <xf numFmtId="164" fontId="1" fillId="0" borderId="17" xfId="9" applyNumberFormat="1" applyBorder="1" applyAlignment="1">
      <alignment horizontal="center" vertical="center"/>
    </xf>
    <xf numFmtId="15" fontId="1" fillId="0" borderId="16" xfId="9" applyNumberFormat="1" applyBorder="1" applyAlignment="1">
      <alignment horizontal="center" vertical="center"/>
    </xf>
    <xf numFmtId="15" fontId="1" fillId="0" borderId="18" xfId="9" applyNumberFormat="1" applyBorder="1" applyAlignment="1">
      <alignment horizontal="center" vertical="center"/>
    </xf>
    <xf numFmtId="15" fontId="1" fillId="0" borderId="17" xfId="9" applyNumberFormat="1" applyBorder="1" applyAlignment="1">
      <alignment horizontal="center" vertical="center"/>
    </xf>
    <xf numFmtId="0" fontId="1" fillId="0" borderId="16" xfId="9" applyBorder="1" applyAlignment="1">
      <alignment horizontal="center" vertical="center"/>
    </xf>
    <xf numFmtId="0" fontId="1" fillId="0" borderId="18" xfId="9" applyBorder="1" applyAlignment="1">
      <alignment horizontal="center" vertical="center"/>
    </xf>
    <xf numFmtId="0" fontId="1" fillId="0" borderId="17" xfId="9" applyBorder="1" applyAlignment="1">
      <alignment horizontal="center" vertical="center"/>
    </xf>
    <xf numFmtId="0" fontId="1" fillId="0" borderId="8" xfId="9" applyBorder="1" applyAlignment="1">
      <alignment horizontal="center" vertical="center"/>
    </xf>
    <xf numFmtId="0" fontId="23" fillId="0" borderId="8" xfId="0" applyFont="1" applyBorder="1" applyAlignment="1">
      <alignment horizontal="center" vertical="center" wrapText="1"/>
    </xf>
    <xf numFmtId="0" fontId="20" fillId="0" borderId="8" xfId="0" applyFont="1" applyBorder="1" applyAlignment="1">
      <alignment vertical="center" wrapText="1"/>
    </xf>
    <xf numFmtId="0" fontId="20" fillId="0" borderId="8" xfId="0" applyFont="1" applyBorder="1" applyAlignment="1">
      <alignment horizontal="center" vertical="center" wrapText="1"/>
    </xf>
    <xf numFmtId="0" fontId="23" fillId="0" borderId="14" xfId="0" applyFont="1" applyBorder="1" applyAlignment="1">
      <alignment vertical="center" wrapText="1"/>
    </xf>
    <xf numFmtId="0" fontId="23" fillId="0" borderId="8" xfId="0" applyFont="1" applyBorder="1" applyAlignment="1">
      <alignment vertical="center" wrapText="1"/>
    </xf>
    <xf numFmtId="0" fontId="37" fillId="0" borderId="0" xfId="11" applyFont="1" applyAlignment="1">
      <alignment wrapText="1"/>
    </xf>
    <xf numFmtId="0" fontId="37" fillId="0" borderId="0" xfId="11" applyFont="1" applyAlignment="1">
      <alignment horizontal="center"/>
    </xf>
    <xf numFmtId="0" fontId="35" fillId="0" borderId="0" xfId="12" applyFont="1" applyAlignment="1">
      <alignment horizontal="center"/>
    </xf>
    <xf numFmtId="0" fontId="25" fillId="0" borderId="0" xfId="12" applyAlignment="1">
      <alignment horizontal="center" wrapText="1"/>
    </xf>
    <xf numFmtId="0" fontId="25" fillId="0" borderId="0" xfId="11" applyAlignment="1">
      <alignment wrapText="1"/>
    </xf>
    <xf numFmtId="0" fontId="25" fillId="16" borderId="0" xfId="11" applyFill="1" applyAlignment="1">
      <alignment wrapText="1"/>
    </xf>
    <xf numFmtId="0" fontId="1" fillId="5" borderId="5" xfId="2" applyFont="1" applyFill="1" applyBorder="1" applyAlignment="1">
      <alignment vertical="center" wrapText="1"/>
    </xf>
    <xf numFmtId="0" fontId="1" fillId="5" borderId="7" xfId="2" applyFont="1" applyFill="1" applyBorder="1" applyAlignment="1">
      <alignment vertical="center" wrapText="1"/>
    </xf>
    <xf numFmtId="0" fontId="1" fillId="5" borderId="3" xfId="2" applyFont="1" applyFill="1" applyBorder="1" applyAlignment="1">
      <alignment vertical="center" wrapText="1"/>
    </xf>
    <xf numFmtId="0" fontId="1" fillId="5" borderId="11" xfId="2" applyFont="1" applyFill="1" applyBorder="1" applyAlignment="1">
      <alignment vertical="center" wrapText="1"/>
    </xf>
    <xf numFmtId="0" fontId="1" fillId="5" borderId="12" xfId="2" applyFont="1" applyFill="1" applyBorder="1" applyAlignment="1">
      <alignment vertical="center" wrapText="1"/>
    </xf>
    <xf numFmtId="0" fontId="1" fillId="5" borderId="13" xfId="2" applyFont="1" applyFill="1" applyBorder="1" applyAlignment="1">
      <alignment vertical="center" wrapText="1"/>
    </xf>
    <xf numFmtId="0" fontId="1" fillId="0" borderId="5" xfId="2" applyFont="1" applyBorder="1" applyAlignment="1">
      <alignment vertical="center" wrapText="1"/>
    </xf>
    <xf numFmtId="0" fontId="1" fillId="0" borderId="7" xfId="2" applyFont="1" applyBorder="1" applyAlignment="1">
      <alignment vertical="center" wrapText="1"/>
    </xf>
    <xf numFmtId="0" fontId="1" fillId="0" borderId="3" xfId="2" applyFont="1" applyBorder="1" applyAlignment="1">
      <alignment vertical="center" wrapText="1"/>
    </xf>
    <xf numFmtId="0" fontId="11" fillId="0" borderId="8" xfId="2" applyFont="1" applyBorder="1" applyAlignment="1">
      <alignment horizontal="center" vertical="center"/>
    </xf>
    <xf numFmtId="0" fontId="11" fillId="0" borderId="8" xfId="2" applyFont="1" applyBorder="1" applyAlignment="1">
      <alignment horizontal="center" vertical="center" wrapText="1"/>
    </xf>
    <xf numFmtId="0" fontId="4" fillId="0" borderId="9" xfId="2" applyBorder="1" applyAlignment="1">
      <alignment horizontal="center" vertical="center" wrapText="1"/>
    </xf>
    <xf numFmtId="0" fontId="4" fillId="0" borderId="0" xfId="2" applyAlignment="1">
      <alignment horizontal="center" vertical="center" wrapText="1"/>
    </xf>
    <xf numFmtId="0" fontId="1" fillId="3" borderId="5" xfId="2" applyFont="1" applyFill="1" applyBorder="1" applyAlignment="1">
      <alignment vertical="center" wrapText="1"/>
    </xf>
    <xf numFmtId="0" fontId="1" fillId="3" borderId="3" xfId="2" applyFont="1" applyFill="1" applyBorder="1" applyAlignment="1">
      <alignment vertical="center" wrapText="1"/>
    </xf>
    <xf numFmtId="0" fontId="5" fillId="3" borderId="5" xfId="2" applyFont="1" applyFill="1" applyBorder="1" applyAlignment="1">
      <alignment vertical="center" wrapText="1"/>
    </xf>
    <xf numFmtId="0" fontId="5" fillId="3" borderId="3" xfId="2" applyFont="1" applyFill="1" applyBorder="1" applyAlignment="1">
      <alignment vertical="center" wrapText="1"/>
    </xf>
    <xf numFmtId="0" fontId="4" fillId="2" borderId="5" xfId="2" applyFill="1" applyBorder="1" applyAlignment="1">
      <alignment horizontal="center" vertical="center" wrapText="1"/>
    </xf>
    <xf numFmtId="0" fontId="4" fillId="2" borderId="3" xfId="2" applyFill="1" applyBorder="1" applyAlignment="1">
      <alignment horizontal="center" vertical="center" wrapText="1"/>
    </xf>
    <xf numFmtId="0" fontId="15" fillId="0" borderId="9" xfId="2" applyFont="1" applyBorder="1" applyAlignment="1">
      <alignment horizontal="center" vertical="center" wrapText="1"/>
    </xf>
    <xf numFmtId="0" fontId="15" fillId="0" borderId="0" xfId="2" applyFont="1" applyAlignment="1">
      <alignment horizontal="center" vertical="center" wrapText="1"/>
    </xf>
    <xf numFmtId="0" fontId="1" fillId="3" borderId="7" xfId="2" applyFont="1" applyFill="1" applyBorder="1" applyAlignment="1">
      <alignment vertical="center" wrapText="1"/>
    </xf>
    <xf numFmtId="0" fontId="5" fillId="3" borderId="7" xfId="2" applyFont="1" applyFill="1" applyBorder="1" applyAlignment="1">
      <alignment vertical="center" wrapText="1"/>
    </xf>
    <xf numFmtId="0" fontId="4" fillId="2" borderId="7" xfId="2" applyFill="1" applyBorder="1" applyAlignment="1">
      <alignment horizontal="center" vertical="center" wrapText="1"/>
    </xf>
  </cellXfs>
  <cellStyles count="26">
    <cellStyle name="Bad" xfId="6" builtinId="27"/>
    <cellStyle name="Bad 2" xfId="19" xr:uid="{B88FA567-2146-4683-B466-A9CB6FB8B960}"/>
    <cellStyle name="Calc" xfId="20" xr:uid="{275B05DD-A757-44DC-8674-74010477ED14}"/>
    <cellStyle name="Calculation" xfId="8" builtinId="22"/>
    <cellStyle name="Comma 5" xfId="15" xr:uid="{EE3E769E-F284-4BB6-81AC-1B9E5C061CBC}"/>
    <cellStyle name="External" xfId="13" xr:uid="{484A0959-5C51-4E0A-AA99-04C5749E2880}"/>
    <cellStyle name="Heading 1" xfId="23" builtinId="16"/>
    <cellStyle name="Heading 2" xfId="24" builtinId="17"/>
    <cellStyle name="Heading 3" xfId="25" builtinId="18"/>
    <cellStyle name="Heading 4" xfId="5" builtinId="19"/>
    <cellStyle name="Hyperlink" xfId="1" builtinId="8"/>
    <cellStyle name="Hyperlink 2" xfId="3" xr:uid="{3E589CA0-B3AD-4497-B76D-34FB39E8D3BE}"/>
    <cellStyle name="Input" xfId="7" builtinId="20"/>
    <cellStyle name="Linked" xfId="16" xr:uid="{F88987D5-7A29-4B9F-94E5-1EACD70C8F35}"/>
    <cellStyle name="Normal" xfId="0" builtinId="0"/>
    <cellStyle name="Normal 10" xfId="12" xr:uid="{94B94975-362B-49B4-B79E-2DB663737F34}"/>
    <cellStyle name="Normal 13" xfId="4" xr:uid="{277A7EA6-12E2-43D7-A0C9-20CE20B84BE4}"/>
    <cellStyle name="Normal 14" xfId="18" xr:uid="{96CAA20C-5F09-406C-9DC2-E402BA491D5B}"/>
    <cellStyle name="Normal 2" xfId="2" xr:uid="{222EFFB6-ACD2-4EB6-98FB-04B316B804B3}"/>
    <cellStyle name="Normal 2 2" xfId="17" xr:uid="{FF0DE397-3A10-4175-B6F8-8E8B39B6857F}"/>
    <cellStyle name="Normal 3" xfId="11" xr:uid="{A447777E-D9AF-4ACF-9161-77AA04E778A5}"/>
    <cellStyle name="Normal 4" xfId="22" xr:uid="{4FB4C0B1-ECA3-4E1F-B3F8-5A4F9888C982}"/>
    <cellStyle name="Normal 6" xfId="9" xr:uid="{51ABDD50-B700-4C93-9F9A-AFAE60E5E4A8}"/>
    <cellStyle name="Normal 8" xfId="10" xr:uid="{0048E2EE-C250-43D9-B22E-7C3CC1D3F49B}"/>
    <cellStyle name="Percent 2 3" xfId="21" xr:uid="{5C9A6E5E-4843-41C8-83F7-238E999E6275}"/>
    <cellStyle name="Percent 4" xfId="14" xr:uid="{4C249C56-5E99-4191-9C5F-7A0C72D82756}"/>
  </cellStyles>
  <dxfs count="5">
    <dxf>
      <font>
        <b val="0"/>
        <i val="0"/>
        <strike val="0"/>
        <condense val="0"/>
        <extend val="0"/>
        <outline val="0"/>
        <shadow val="0"/>
        <u val="none"/>
        <vertAlign val="baseline"/>
        <sz val="12"/>
        <color auto="1"/>
        <name val="Arial"/>
        <family val="2"/>
        <scheme val="none"/>
      </font>
    </dxf>
    <dxf>
      <font>
        <strike val="0"/>
        <outline val="0"/>
        <shadow val="0"/>
        <u val="none"/>
        <vertAlign val="baseline"/>
        <color theme="0"/>
        <name val="Arial"/>
        <family val="2"/>
        <scheme val="none"/>
      </font>
      <alignment horizontal="general" vertical="bottom" textRotation="0" wrapText="1" indent="0" justifyLastLine="0" shrinkToFit="0" readingOrder="0"/>
    </dxf>
    <dxf>
      <border outline="0">
        <top style="medium">
          <color indexed="64"/>
        </top>
        <bottom style="thin">
          <color indexed="64"/>
        </bottom>
      </border>
    </dxf>
    <dxf>
      <border outline="0">
        <bottom style="medium">
          <color indexed="64"/>
        </bottom>
      </border>
    </dxf>
    <dxf>
      <font>
        <b/>
        <i val="0"/>
        <strike val="0"/>
        <condense val="0"/>
        <extend val="0"/>
        <outline val="0"/>
        <shadow val="0"/>
        <u val="none"/>
        <vertAlign val="baseline"/>
        <sz val="8"/>
        <color theme="1"/>
        <name val="Arial"/>
        <family val="2"/>
        <scheme val="none"/>
      </font>
      <fill>
        <patternFill patternType="solid">
          <fgColor indexed="64"/>
          <bgColor theme="9" tint="0.59999389629810485"/>
        </patternFill>
      </fill>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externalLink" Target="externalLinks/externalLink16.xml"/><Relationship Id="rId39" Type="http://schemas.microsoft.com/office/2017/10/relationships/person" Target="persons/person.xml"/><Relationship Id="rId21" Type="http://schemas.openxmlformats.org/officeDocument/2006/relationships/externalLink" Target="externalLinks/externalLink11.xml"/><Relationship Id="rId34" Type="http://schemas.openxmlformats.org/officeDocument/2006/relationships/externalLink" Target="externalLinks/externalLink24.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externalLink" Target="externalLinks/externalLink15.xml"/><Relationship Id="rId33" Type="http://schemas.openxmlformats.org/officeDocument/2006/relationships/externalLink" Target="externalLinks/externalLink2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29" Type="http://schemas.openxmlformats.org/officeDocument/2006/relationships/externalLink" Target="externalLinks/externalLink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externalLink" Target="externalLinks/externalLink14.xml"/><Relationship Id="rId32" Type="http://schemas.openxmlformats.org/officeDocument/2006/relationships/externalLink" Target="externalLinks/externalLink22.xml"/><Relationship Id="rId37" Type="http://schemas.openxmlformats.org/officeDocument/2006/relationships/styles" Target="styles.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externalLink" Target="externalLinks/externalLink13.xml"/><Relationship Id="rId28" Type="http://schemas.openxmlformats.org/officeDocument/2006/relationships/externalLink" Target="externalLinks/externalLink1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9.xml"/><Relationship Id="rId31" Type="http://schemas.openxmlformats.org/officeDocument/2006/relationships/externalLink" Target="externalLinks/externalLink2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externalLink" Target="externalLinks/externalLink12.xml"/><Relationship Id="rId27" Type="http://schemas.openxmlformats.org/officeDocument/2006/relationships/externalLink" Target="externalLinks/externalLink17.xml"/><Relationship Id="rId30" Type="http://schemas.openxmlformats.org/officeDocument/2006/relationships/externalLink" Target="externalLinks/externalLink20.xml"/><Relationship Id="rId35" Type="http://schemas.openxmlformats.org/officeDocument/2006/relationships/externalLink" Target="externalLinks/externalLink25.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lower bounds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COM_2017!$AD$54:$AJ$54</c:f>
              <c:numCache>
                <c:formatCode>General</c:formatCode>
                <c:ptCount val="7"/>
                <c:pt idx="0">
                  <c:v>2020</c:v>
                </c:pt>
                <c:pt idx="1">
                  <c:v>2025</c:v>
                </c:pt>
                <c:pt idx="2">
                  <c:v>2030</c:v>
                </c:pt>
                <c:pt idx="3">
                  <c:v>2035</c:v>
                </c:pt>
                <c:pt idx="4">
                  <c:v>2040</c:v>
                </c:pt>
                <c:pt idx="5">
                  <c:v>2045</c:v>
                </c:pt>
                <c:pt idx="6">
                  <c:v>2050</c:v>
                </c:pt>
              </c:numCache>
            </c:numRef>
          </c:xVal>
          <c:yVal>
            <c:numRef>
              <c:f>COM_2017!$AD$55:$AJ$55</c:f>
              <c:numCache>
                <c:formatCode>0%</c:formatCode>
                <c:ptCount val="7"/>
                <c:pt idx="0">
                  <c:v>0.97</c:v>
                </c:pt>
                <c:pt idx="1">
                  <c:v>0.9</c:v>
                </c:pt>
                <c:pt idx="2">
                  <c:v>0.7</c:v>
                </c:pt>
                <c:pt idx="3">
                  <c:v>0.45</c:v>
                </c:pt>
                <c:pt idx="4">
                  <c:v>0.15</c:v>
                </c:pt>
                <c:pt idx="5">
                  <c:v>0.05</c:v>
                </c:pt>
                <c:pt idx="6">
                  <c:v>0</c:v>
                </c:pt>
              </c:numCache>
            </c:numRef>
          </c:yVal>
          <c:smooth val="0"/>
          <c:extLst>
            <c:ext xmlns:c16="http://schemas.microsoft.com/office/drawing/2014/chart" uri="{C3380CC4-5D6E-409C-BE32-E72D297353CC}">
              <c16:uniqueId val="{00000000-DEFE-4687-8DF8-96A9B1ABB8BB}"/>
            </c:ext>
          </c:extLst>
        </c:ser>
        <c:dLbls>
          <c:showLegendKey val="0"/>
          <c:showVal val="0"/>
          <c:showCatName val="0"/>
          <c:showSerName val="0"/>
          <c:showPercent val="0"/>
          <c:showBubbleSize val="0"/>
        </c:dLbls>
        <c:axId val="886994495"/>
        <c:axId val="886992415"/>
      </c:scatterChart>
      <c:valAx>
        <c:axId val="8869944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992415"/>
        <c:crosses val="autoZero"/>
        <c:crossBetween val="midCat"/>
      </c:valAx>
      <c:valAx>
        <c:axId val="8869924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9944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upper bounds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COM_2017!$S$54:$Y$54</c:f>
              <c:numCache>
                <c:formatCode>General</c:formatCode>
                <c:ptCount val="7"/>
                <c:pt idx="0">
                  <c:v>2020</c:v>
                </c:pt>
                <c:pt idx="1">
                  <c:v>2025</c:v>
                </c:pt>
                <c:pt idx="2">
                  <c:v>2030</c:v>
                </c:pt>
                <c:pt idx="3">
                  <c:v>2035</c:v>
                </c:pt>
                <c:pt idx="4">
                  <c:v>2040</c:v>
                </c:pt>
                <c:pt idx="5">
                  <c:v>2045</c:v>
                </c:pt>
                <c:pt idx="6">
                  <c:v>2050</c:v>
                </c:pt>
              </c:numCache>
            </c:numRef>
          </c:xVal>
          <c:yVal>
            <c:numRef>
              <c:f>COM_2017!$S$55:$Y$55</c:f>
              <c:numCache>
                <c:formatCode>0%</c:formatCode>
                <c:ptCount val="7"/>
                <c:pt idx="0">
                  <c:v>0.03</c:v>
                </c:pt>
                <c:pt idx="1">
                  <c:v>0.1</c:v>
                </c:pt>
                <c:pt idx="2">
                  <c:v>0.3</c:v>
                </c:pt>
                <c:pt idx="3">
                  <c:v>0.55000000000000004</c:v>
                </c:pt>
                <c:pt idx="4">
                  <c:v>0.85</c:v>
                </c:pt>
                <c:pt idx="5">
                  <c:v>0.95</c:v>
                </c:pt>
                <c:pt idx="6">
                  <c:v>1</c:v>
                </c:pt>
              </c:numCache>
            </c:numRef>
          </c:yVal>
          <c:smooth val="0"/>
          <c:extLst>
            <c:ext xmlns:c16="http://schemas.microsoft.com/office/drawing/2014/chart" uri="{C3380CC4-5D6E-409C-BE32-E72D297353CC}">
              <c16:uniqueId val="{00000000-7C42-4183-80BB-6EFE0233B62C}"/>
            </c:ext>
          </c:extLst>
        </c:ser>
        <c:dLbls>
          <c:showLegendKey val="0"/>
          <c:showVal val="0"/>
          <c:showCatName val="0"/>
          <c:showSerName val="0"/>
          <c:showPercent val="0"/>
          <c:showBubbleSize val="0"/>
        </c:dLbls>
        <c:axId val="886994495"/>
        <c:axId val="886992415"/>
      </c:scatterChart>
      <c:valAx>
        <c:axId val="8869944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992415"/>
        <c:crosses val="autoZero"/>
        <c:crossBetween val="midCat"/>
      </c:valAx>
      <c:valAx>
        <c:axId val="8869924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9944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16</xdr:col>
      <xdr:colOff>457200</xdr:colOff>
      <xdr:row>7</xdr:row>
      <xdr:rowOff>9525</xdr:rowOff>
    </xdr:from>
    <xdr:to>
      <xdr:col>16</xdr:col>
      <xdr:colOff>476250</xdr:colOff>
      <xdr:row>98</xdr:row>
      <xdr:rowOff>104775</xdr:rowOff>
    </xdr:to>
    <xdr:sp macro="" textlink="">
      <xdr:nvSpPr>
        <xdr:cNvPr id="2" name="Line 1">
          <a:extLst>
            <a:ext uri="{FF2B5EF4-FFF2-40B4-BE49-F238E27FC236}">
              <a16:creationId xmlns:a16="http://schemas.microsoft.com/office/drawing/2014/main" id="{50A66A89-9F19-4032-8992-9A128DD1B517}"/>
            </a:ext>
          </a:extLst>
        </xdr:cNvPr>
        <xdr:cNvSpPr>
          <a:spLocks noChangeShapeType="1"/>
        </xdr:cNvSpPr>
      </xdr:nvSpPr>
      <xdr:spPr bwMode="auto">
        <a:xfrm>
          <a:off x="10370820" y="1442085"/>
          <a:ext cx="19050" cy="1535049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333375</xdr:colOff>
      <xdr:row>7</xdr:row>
      <xdr:rowOff>28575</xdr:rowOff>
    </xdr:from>
    <xdr:to>
      <xdr:col>17</xdr:col>
      <xdr:colOff>352425</xdr:colOff>
      <xdr:row>98</xdr:row>
      <xdr:rowOff>95250</xdr:rowOff>
    </xdr:to>
    <xdr:sp macro="" textlink="">
      <xdr:nvSpPr>
        <xdr:cNvPr id="3" name="Line 2">
          <a:extLst>
            <a:ext uri="{FF2B5EF4-FFF2-40B4-BE49-F238E27FC236}">
              <a16:creationId xmlns:a16="http://schemas.microsoft.com/office/drawing/2014/main" id="{BD4DF6C8-82BB-4CDC-8956-44FDC8A375B5}"/>
            </a:ext>
          </a:extLst>
        </xdr:cNvPr>
        <xdr:cNvSpPr>
          <a:spLocks noChangeShapeType="1"/>
        </xdr:cNvSpPr>
      </xdr:nvSpPr>
      <xdr:spPr bwMode="auto">
        <a:xfrm>
          <a:off x="11024235" y="1461135"/>
          <a:ext cx="19050" cy="15321915"/>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495300</xdr:colOff>
      <xdr:row>7</xdr:row>
      <xdr:rowOff>9525</xdr:rowOff>
    </xdr:from>
    <xdr:to>
      <xdr:col>18</xdr:col>
      <xdr:colOff>514350</xdr:colOff>
      <xdr:row>98</xdr:row>
      <xdr:rowOff>66675</xdr:rowOff>
    </xdr:to>
    <xdr:sp macro="" textlink="">
      <xdr:nvSpPr>
        <xdr:cNvPr id="4" name="Line 3">
          <a:extLst>
            <a:ext uri="{FF2B5EF4-FFF2-40B4-BE49-F238E27FC236}">
              <a16:creationId xmlns:a16="http://schemas.microsoft.com/office/drawing/2014/main" id="{3E717E2F-8C72-41CE-8B2E-CDAA5E9B5121}"/>
            </a:ext>
          </a:extLst>
        </xdr:cNvPr>
        <xdr:cNvSpPr>
          <a:spLocks noChangeShapeType="1"/>
        </xdr:cNvSpPr>
      </xdr:nvSpPr>
      <xdr:spPr bwMode="auto">
        <a:xfrm>
          <a:off x="11971020" y="1442085"/>
          <a:ext cx="19050" cy="1531239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333375</xdr:colOff>
      <xdr:row>7</xdr:row>
      <xdr:rowOff>28575</xdr:rowOff>
    </xdr:from>
    <xdr:to>
      <xdr:col>19</xdr:col>
      <xdr:colOff>352425</xdr:colOff>
      <xdr:row>98</xdr:row>
      <xdr:rowOff>95250</xdr:rowOff>
    </xdr:to>
    <xdr:sp macro="" textlink="">
      <xdr:nvSpPr>
        <xdr:cNvPr id="5" name="Line 4">
          <a:extLst>
            <a:ext uri="{FF2B5EF4-FFF2-40B4-BE49-F238E27FC236}">
              <a16:creationId xmlns:a16="http://schemas.microsoft.com/office/drawing/2014/main" id="{C466EDE3-D1F9-49C8-B8E5-E45EA9C7203A}"/>
            </a:ext>
          </a:extLst>
        </xdr:cNvPr>
        <xdr:cNvSpPr>
          <a:spLocks noChangeShapeType="1"/>
        </xdr:cNvSpPr>
      </xdr:nvSpPr>
      <xdr:spPr bwMode="auto">
        <a:xfrm>
          <a:off x="12540615" y="1461135"/>
          <a:ext cx="19050" cy="15321915"/>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533400</xdr:colOff>
      <xdr:row>7</xdr:row>
      <xdr:rowOff>9525</xdr:rowOff>
    </xdr:from>
    <xdr:to>
      <xdr:col>21</xdr:col>
      <xdr:colOff>552450</xdr:colOff>
      <xdr:row>98</xdr:row>
      <xdr:rowOff>104775</xdr:rowOff>
    </xdr:to>
    <xdr:sp macro="" textlink="">
      <xdr:nvSpPr>
        <xdr:cNvPr id="6" name="Line 5">
          <a:extLst>
            <a:ext uri="{FF2B5EF4-FFF2-40B4-BE49-F238E27FC236}">
              <a16:creationId xmlns:a16="http://schemas.microsoft.com/office/drawing/2014/main" id="{FA09B655-431F-4A71-A642-38E4646DA182}"/>
            </a:ext>
          </a:extLst>
        </xdr:cNvPr>
        <xdr:cNvSpPr>
          <a:spLocks noChangeShapeType="1"/>
        </xdr:cNvSpPr>
      </xdr:nvSpPr>
      <xdr:spPr bwMode="auto">
        <a:xfrm>
          <a:off x="14097000" y="1442085"/>
          <a:ext cx="19050" cy="1535049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333375</xdr:colOff>
      <xdr:row>7</xdr:row>
      <xdr:rowOff>9525</xdr:rowOff>
    </xdr:from>
    <xdr:to>
      <xdr:col>22</xdr:col>
      <xdr:colOff>361950</xdr:colOff>
      <xdr:row>98</xdr:row>
      <xdr:rowOff>95250</xdr:rowOff>
    </xdr:to>
    <xdr:sp macro="" textlink="">
      <xdr:nvSpPr>
        <xdr:cNvPr id="7" name="Line 6">
          <a:extLst>
            <a:ext uri="{FF2B5EF4-FFF2-40B4-BE49-F238E27FC236}">
              <a16:creationId xmlns:a16="http://schemas.microsoft.com/office/drawing/2014/main" id="{5AB74044-08DB-4883-9A5F-E640D7CE2AE6}"/>
            </a:ext>
          </a:extLst>
        </xdr:cNvPr>
        <xdr:cNvSpPr>
          <a:spLocks noChangeShapeType="1"/>
        </xdr:cNvSpPr>
      </xdr:nvSpPr>
      <xdr:spPr bwMode="auto">
        <a:xfrm>
          <a:off x="14918055" y="1442085"/>
          <a:ext cx="28575" cy="15340965"/>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257175</xdr:colOff>
      <xdr:row>7</xdr:row>
      <xdr:rowOff>38100</xdr:rowOff>
    </xdr:from>
    <xdr:to>
      <xdr:col>5</xdr:col>
      <xdr:colOff>276225</xdr:colOff>
      <xdr:row>101</xdr:row>
      <xdr:rowOff>133350</xdr:rowOff>
    </xdr:to>
    <xdr:sp macro="" textlink="">
      <xdr:nvSpPr>
        <xdr:cNvPr id="8" name="Line 7">
          <a:extLst>
            <a:ext uri="{FF2B5EF4-FFF2-40B4-BE49-F238E27FC236}">
              <a16:creationId xmlns:a16="http://schemas.microsoft.com/office/drawing/2014/main" id="{6F2AD9DB-7406-4455-91A0-2E0F2A685227}"/>
            </a:ext>
          </a:extLst>
        </xdr:cNvPr>
        <xdr:cNvSpPr>
          <a:spLocks noChangeShapeType="1"/>
        </xdr:cNvSpPr>
      </xdr:nvSpPr>
      <xdr:spPr bwMode="auto">
        <a:xfrm>
          <a:off x="3899535" y="1470660"/>
          <a:ext cx="19050" cy="1585341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190500</xdr:colOff>
      <xdr:row>7</xdr:row>
      <xdr:rowOff>9525</xdr:rowOff>
    </xdr:from>
    <xdr:to>
      <xdr:col>6</xdr:col>
      <xdr:colOff>190500</xdr:colOff>
      <xdr:row>101</xdr:row>
      <xdr:rowOff>104775</xdr:rowOff>
    </xdr:to>
    <xdr:sp macro="" textlink="">
      <xdr:nvSpPr>
        <xdr:cNvPr id="9" name="Line 8">
          <a:extLst>
            <a:ext uri="{FF2B5EF4-FFF2-40B4-BE49-F238E27FC236}">
              <a16:creationId xmlns:a16="http://schemas.microsoft.com/office/drawing/2014/main" id="{E52E49EE-3481-4BF0-98AB-7952E96B4068}"/>
            </a:ext>
          </a:extLst>
        </xdr:cNvPr>
        <xdr:cNvSpPr>
          <a:spLocks noChangeShapeType="1"/>
        </xdr:cNvSpPr>
      </xdr:nvSpPr>
      <xdr:spPr bwMode="auto">
        <a:xfrm>
          <a:off x="4617720" y="1442085"/>
          <a:ext cx="0" cy="1585341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400050</xdr:colOff>
      <xdr:row>7</xdr:row>
      <xdr:rowOff>9525</xdr:rowOff>
    </xdr:from>
    <xdr:to>
      <xdr:col>7</xdr:col>
      <xdr:colOff>409575</xdr:colOff>
      <xdr:row>101</xdr:row>
      <xdr:rowOff>104775</xdr:rowOff>
    </xdr:to>
    <xdr:sp macro="" textlink="">
      <xdr:nvSpPr>
        <xdr:cNvPr id="10" name="Line 9">
          <a:extLst>
            <a:ext uri="{FF2B5EF4-FFF2-40B4-BE49-F238E27FC236}">
              <a16:creationId xmlns:a16="http://schemas.microsoft.com/office/drawing/2014/main" id="{4029C20C-6A23-407A-AFE9-ECFDD16B3E74}"/>
            </a:ext>
          </a:extLst>
        </xdr:cNvPr>
        <xdr:cNvSpPr>
          <a:spLocks noChangeShapeType="1"/>
        </xdr:cNvSpPr>
      </xdr:nvSpPr>
      <xdr:spPr bwMode="auto">
        <a:xfrm>
          <a:off x="5200650" y="1442085"/>
          <a:ext cx="9525" cy="1585341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266700</xdr:colOff>
      <xdr:row>7</xdr:row>
      <xdr:rowOff>9525</xdr:rowOff>
    </xdr:from>
    <xdr:to>
      <xdr:col>8</xdr:col>
      <xdr:colOff>285750</xdr:colOff>
      <xdr:row>102</xdr:row>
      <xdr:rowOff>152400</xdr:rowOff>
    </xdr:to>
    <xdr:sp macro="" textlink="">
      <xdr:nvSpPr>
        <xdr:cNvPr id="11" name="Line 10">
          <a:extLst>
            <a:ext uri="{FF2B5EF4-FFF2-40B4-BE49-F238E27FC236}">
              <a16:creationId xmlns:a16="http://schemas.microsoft.com/office/drawing/2014/main" id="{F67034BE-D86A-49F9-944A-DC5C137E608E}"/>
            </a:ext>
          </a:extLst>
        </xdr:cNvPr>
        <xdr:cNvSpPr>
          <a:spLocks noChangeShapeType="1"/>
        </xdr:cNvSpPr>
      </xdr:nvSpPr>
      <xdr:spPr bwMode="auto">
        <a:xfrm>
          <a:off x="5715000" y="1442085"/>
          <a:ext cx="19050" cy="16068675"/>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209550</xdr:colOff>
      <xdr:row>7</xdr:row>
      <xdr:rowOff>9525</xdr:rowOff>
    </xdr:from>
    <xdr:to>
      <xdr:col>9</xdr:col>
      <xdr:colOff>228600</xdr:colOff>
      <xdr:row>101</xdr:row>
      <xdr:rowOff>104775</xdr:rowOff>
    </xdr:to>
    <xdr:sp macro="" textlink="">
      <xdr:nvSpPr>
        <xdr:cNvPr id="12" name="Line 11">
          <a:extLst>
            <a:ext uri="{FF2B5EF4-FFF2-40B4-BE49-F238E27FC236}">
              <a16:creationId xmlns:a16="http://schemas.microsoft.com/office/drawing/2014/main" id="{527366B5-0D6B-4EB2-A28D-6F8C007E4E54}"/>
            </a:ext>
          </a:extLst>
        </xdr:cNvPr>
        <xdr:cNvSpPr>
          <a:spLocks noChangeShapeType="1"/>
        </xdr:cNvSpPr>
      </xdr:nvSpPr>
      <xdr:spPr bwMode="auto">
        <a:xfrm>
          <a:off x="6160770" y="1442085"/>
          <a:ext cx="19050" cy="1585341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7</xdr:row>
      <xdr:rowOff>9525</xdr:rowOff>
    </xdr:from>
    <xdr:to>
      <xdr:col>10</xdr:col>
      <xdr:colOff>171450</xdr:colOff>
      <xdr:row>101</xdr:row>
      <xdr:rowOff>161925</xdr:rowOff>
    </xdr:to>
    <xdr:sp macro="" textlink="">
      <xdr:nvSpPr>
        <xdr:cNvPr id="13" name="Line 12">
          <a:extLst>
            <a:ext uri="{FF2B5EF4-FFF2-40B4-BE49-F238E27FC236}">
              <a16:creationId xmlns:a16="http://schemas.microsoft.com/office/drawing/2014/main" id="{34232B39-5288-4CB5-A911-E7A46E3DA36D}"/>
            </a:ext>
          </a:extLst>
        </xdr:cNvPr>
        <xdr:cNvSpPr>
          <a:spLocks noChangeShapeType="1"/>
        </xdr:cNvSpPr>
      </xdr:nvSpPr>
      <xdr:spPr bwMode="auto">
        <a:xfrm>
          <a:off x="6534150" y="1442085"/>
          <a:ext cx="0" cy="1591056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323850</xdr:colOff>
      <xdr:row>7</xdr:row>
      <xdr:rowOff>9525</xdr:rowOff>
    </xdr:from>
    <xdr:to>
      <xdr:col>11</xdr:col>
      <xdr:colOff>361950</xdr:colOff>
      <xdr:row>102</xdr:row>
      <xdr:rowOff>104775</xdr:rowOff>
    </xdr:to>
    <xdr:sp macro="" textlink="">
      <xdr:nvSpPr>
        <xdr:cNvPr id="14" name="Line 13">
          <a:extLst>
            <a:ext uri="{FF2B5EF4-FFF2-40B4-BE49-F238E27FC236}">
              <a16:creationId xmlns:a16="http://schemas.microsoft.com/office/drawing/2014/main" id="{9EA44D4B-EFB7-42A1-8A5D-12C63E213E65}"/>
            </a:ext>
          </a:extLst>
        </xdr:cNvPr>
        <xdr:cNvSpPr>
          <a:spLocks noChangeShapeType="1"/>
        </xdr:cNvSpPr>
      </xdr:nvSpPr>
      <xdr:spPr bwMode="auto">
        <a:xfrm>
          <a:off x="7090410" y="1442085"/>
          <a:ext cx="38100" cy="1602105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257175</xdr:colOff>
      <xdr:row>10</xdr:row>
      <xdr:rowOff>38100</xdr:rowOff>
    </xdr:from>
    <xdr:to>
      <xdr:col>16</xdr:col>
      <xdr:colOff>457200</xdr:colOff>
      <xdr:row>10</xdr:row>
      <xdr:rowOff>57150</xdr:rowOff>
    </xdr:to>
    <xdr:sp macro="" textlink="">
      <xdr:nvSpPr>
        <xdr:cNvPr id="15" name="Line 14">
          <a:extLst>
            <a:ext uri="{FF2B5EF4-FFF2-40B4-BE49-F238E27FC236}">
              <a16:creationId xmlns:a16="http://schemas.microsoft.com/office/drawing/2014/main" id="{AD8F5A82-4532-4819-9518-1FABED6DE779}"/>
            </a:ext>
          </a:extLst>
        </xdr:cNvPr>
        <xdr:cNvSpPr>
          <a:spLocks noChangeShapeType="1"/>
        </xdr:cNvSpPr>
      </xdr:nvSpPr>
      <xdr:spPr bwMode="auto">
        <a:xfrm flipV="1">
          <a:off x="3899535" y="1973580"/>
          <a:ext cx="6471285" cy="1905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171450</xdr:colOff>
      <xdr:row>12</xdr:row>
      <xdr:rowOff>57150</xdr:rowOff>
    </xdr:from>
    <xdr:to>
      <xdr:col>16</xdr:col>
      <xdr:colOff>438150</xdr:colOff>
      <xdr:row>12</xdr:row>
      <xdr:rowOff>57150</xdr:rowOff>
    </xdr:to>
    <xdr:sp macro="" textlink="">
      <xdr:nvSpPr>
        <xdr:cNvPr id="16" name="Line 15">
          <a:extLst>
            <a:ext uri="{FF2B5EF4-FFF2-40B4-BE49-F238E27FC236}">
              <a16:creationId xmlns:a16="http://schemas.microsoft.com/office/drawing/2014/main" id="{5935161F-89CC-43FC-8C49-8272D8B64431}"/>
            </a:ext>
          </a:extLst>
        </xdr:cNvPr>
        <xdr:cNvSpPr>
          <a:spLocks noChangeShapeType="1"/>
        </xdr:cNvSpPr>
      </xdr:nvSpPr>
      <xdr:spPr bwMode="auto">
        <a:xfrm>
          <a:off x="4598670" y="2327910"/>
          <a:ext cx="5753100" cy="0"/>
        </a:xfrm>
        <a:prstGeom prst="line">
          <a:avLst/>
        </a:prstGeom>
        <a:noFill/>
        <a:ln w="36000">
          <a:solidFill>
            <a:srgbClr val="8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257175</xdr:colOff>
      <xdr:row>14</xdr:row>
      <xdr:rowOff>38100</xdr:rowOff>
    </xdr:from>
    <xdr:to>
      <xdr:col>16</xdr:col>
      <xdr:colOff>438150</xdr:colOff>
      <xdr:row>14</xdr:row>
      <xdr:rowOff>66675</xdr:rowOff>
    </xdr:to>
    <xdr:sp macro="" textlink="">
      <xdr:nvSpPr>
        <xdr:cNvPr id="17" name="Line 16">
          <a:extLst>
            <a:ext uri="{FF2B5EF4-FFF2-40B4-BE49-F238E27FC236}">
              <a16:creationId xmlns:a16="http://schemas.microsoft.com/office/drawing/2014/main" id="{8B9799E5-9AB6-4B8E-A088-B1B75297F02C}"/>
            </a:ext>
          </a:extLst>
        </xdr:cNvPr>
        <xdr:cNvSpPr>
          <a:spLocks noChangeShapeType="1"/>
        </xdr:cNvSpPr>
      </xdr:nvSpPr>
      <xdr:spPr bwMode="auto">
        <a:xfrm flipV="1">
          <a:off x="5705475" y="2644140"/>
          <a:ext cx="4646295" cy="28575"/>
        </a:xfrm>
        <a:prstGeom prst="line">
          <a:avLst/>
        </a:prstGeom>
        <a:noFill/>
        <a:ln w="36000">
          <a:solidFill>
            <a:srgbClr val="808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228600</xdr:colOff>
      <xdr:row>16</xdr:row>
      <xdr:rowOff>57150</xdr:rowOff>
    </xdr:from>
    <xdr:to>
      <xdr:col>16</xdr:col>
      <xdr:colOff>457200</xdr:colOff>
      <xdr:row>16</xdr:row>
      <xdr:rowOff>57150</xdr:rowOff>
    </xdr:to>
    <xdr:sp macro="" textlink="">
      <xdr:nvSpPr>
        <xdr:cNvPr id="18" name="Line 17">
          <a:extLst>
            <a:ext uri="{FF2B5EF4-FFF2-40B4-BE49-F238E27FC236}">
              <a16:creationId xmlns:a16="http://schemas.microsoft.com/office/drawing/2014/main" id="{4192C4BD-9BA5-4E68-BC0D-E94CF03D2F83}"/>
            </a:ext>
          </a:extLst>
        </xdr:cNvPr>
        <xdr:cNvSpPr>
          <a:spLocks noChangeShapeType="1"/>
        </xdr:cNvSpPr>
      </xdr:nvSpPr>
      <xdr:spPr bwMode="auto">
        <a:xfrm>
          <a:off x="6179820" y="2998470"/>
          <a:ext cx="4191000" cy="0"/>
        </a:xfrm>
        <a:prstGeom prst="line">
          <a:avLst/>
        </a:prstGeom>
        <a:noFill/>
        <a:ln w="360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152400</xdr:colOff>
      <xdr:row>18</xdr:row>
      <xdr:rowOff>38100</xdr:rowOff>
    </xdr:from>
    <xdr:to>
      <xdr:col>16</xdr:col>
      <xdr:colOff>457200</xdr:colOff>
      <xdr:row>18</xdr:row>
      <xdr:rowOff>38100</xdr:rowOff>
    </xdr:to>
    <xdr:sp macro="" textlink="">
      <xdr:nvSpPr>
        <xdr:cNvPr id="19" name="Line 18">
          <a:extLst>
            <a:ext uri="{FF2B5EF4-FFF2-40B4-BE49-F238E27FC236}">
              <a16:creationId xmlns:a16="http://schemas.microsoft.com/office/drawing/2014/main" id="{1BB3079E-921E-4E31-93D6-3F4AB0A8DB86}"/>
            </a:ext>
          </a:extLst>
        </xdr:cNvPr>
        <xdr:cNvSpPr>
          <a:spLocks noChangeShapeType="1"/>
        </xdr:cNvSpPr>
      </xdr:nvSpPr>
      <xdr:spPr bwMode="auto">
        <a:xfrm>
          <a:off x="6515100" y="3314700"/>
          <a:ext cx="3855720" cy="0"/>
        </a:xfrm>
        <a:prstGeom prst="line">
          <a:avLst/>
        </a:prstGeom>
        <a:noFill/>
        <a:ln w="36000">
          <a:solidFill>
            <a:srgbClr val="999999"/>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266700</xdr:colOff>
      <xdr:row>24</xdr:row>
      <xdr:rowOff>9525</xdr:rowOff>
    </xdr:from>
    <xdr:to>
      <xdr:col>17</xdr:col>
      <xdr:colOff>352425</xdr:colOff>
      <xdr:row>24</xdr:row>
      <xdr:rowOff>9525</xdr:rowOff>
    </xdr:to>
    <xdr:sp macro="" textlink="">
      <xdr:nvSpPr>
        <xdr:cNvPr id="20" name="Line 19">
          <a:extLst>
            <a:ext uri="{FF2B5EF4-FFF2-40B4-BE49-F238E27FC236}">
              <a16:creationId xmlns:a16="http://schemas.microsoft.com/office/drawing/2014/main" id="{47E1A851-CE84-4040-BD3C-0840859C7B28}"/>
            </a:ext>
          </a:extLst>
        </xdr:cNvPr>
        <xdr:cNvSpPr>
          <a:spLocks noChangeShapeType="1"/>
        </xdr:cNvSpPr>
      </xdr:nvSpPr>
      <xdr:spPr bwMode="auto">
        <a:xfrm>
          <a:off x="3909060" y="4291965"/>
          <a:ext cx="713422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285750</xdr:colOff>
      <xdr:row>34</xdr:row>
      <xdr:rowOff>9525</xdr:rowOff>
    </xdr:from>
    <xdr:to>
      <xdr:col>18</xdr:col>
      <xdr:colOff>514350</xdr:colOff>
      <xdr:row>34</xdr:row>
      <xdr:rowOff>9525</xdr:rowOff>
    </xdr:to>
    <xdr:sp macro="" textlink="">
      <xdr:nvSpPr>
        <xdr:cNvPr id="21" name="Line 20">
          <a:extLst>
            <a:ext uri="{FF2B5EF4-FFF2-40B4-BE49-F238E27FC236}">
              <a16:creationId xmlns:a16="http://schemas.microsoft.com/office/drawing/2014/main" id="{F66614C7-3588-4BBF-879B-7335AA8C8297}"/>
            </a:ext>
          </a:extLst>
        </xdr:cNvPr>
        <xdr:cNvSpPr>
          <a:spLocks noChangeShapeType="1"/>
        </xdr:cNvSpPr>
      </xdr:nvSpPr>
      <xdr:spPr bwMode="auto">
        <a:xfrm>
          <a:off x="3928110" y="5968365"/>
          <a:ext cx="8061960"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361950</xdr:colOff>
      <xdr:row>47</xdr:row>
      <xdr:rowOff>133350</xdr:rowOff>
    </xdr:from>
    <xdr:to>
      <xdr:col>18</xdr:col>
      <xdr:colOff>514350</xdr:colOff>
      <xdr:row>47</xdr:row>
      <xdr:rowOff>133350</xdr:rowOff>
    </xdr:to>
    <xdr:sp macro="" textlink="">
      <xdr:nvSpPr>
        <xdr:cNvPr id="22" name="Line 21">
          <a:extLst>
            <a:ext uri="{FF2B5EF4-FFF2-40B4-BE49-F238E27FC236}">
              <a16:creationId xmlns:a16="http://schemas.microsoft.com/office/drawing/2014/main" id="{471AFBC6-0386-453C-90D3-3720E59579F5}"/>
            </a:ext>
          </a:extLst>
        </xdr:cNvPr>
        <xdr:cNvSpPr>
          <a:spLocks noChangeShapeType="1"/>
        </xdr:cNvSpPr>
      </xdr:nvSpPr>
      <xdr:spPr bwMode="auto">
        <a:xfrm>
          <a:off x="7128510" y="8271510"/>
          <a:ext cx="4861560" cy="0"/>
        </a:xfrm>
        <a:prstGeom prst="line">
          <a:avLst/>
        </a:prstGeom>
        <a:noFill/>
        <a:ln w="36000">
          <a:solidFill>
            <a:srgbClr val="B3B3B3"/>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266700</xdr:colOff>
      <xdr:row>59</xdr:row>
      <xdr:rowOff>133350</xdr:rowOff>
    </xdr:from>
    <xdr:to>
      <xdr:col>19</xdr:col>
      <xdr:colOff>352425</xdr:colOff>
      <xdr:row>59</xdr:row>
      <xdr:rowOff>152400</xdr:rowOff>
    </xdr:to>
    <xdr:sp macro="" textlink="">
      <xdr:nvSpPr>
        <xdr:cNvPr id="23" name="Line 22">
          <a:extLst>
            <a:ext uri="{FF2B5EF4-FFF2-40B4-BE49-F238E27FC236}">
              <a16:creationId xmlns:a16="http://schemas.microsoft.com/office/drawing/2014/main" id="{8A4F72C1-9BA7-49AC-A836-5E331F4DF74E}"/>
            </a:ext>
          </a:extLst>
        </xdr:cNvPr>
        <xdr:cNvSpPr>
          <a:spLocks noChangeShapeType="1"/>
        </xdr:cNvSpPr>
      </xdr:nvSpPr>
      <xdr:spPr bwMode="auto">
        <a:xfrm>
          <a:off x="3909060" y="10283190"/>
          <a:ext cx="8650605" cy="1905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276225</xdr:colOff>
      <xdr:row>71</xdr:row>
      <xdr:rowOff>123825</xdr:rowOff>
    </xdr:from>
    <xdr:to>
      <xdr:col>21</xdr:col>
      <xdr:colOff>533400</xdr:colOff>
      <xdr:row>71</xdr:row>
      <xdr:rowOff>133350</xdr:rowOff>
    </xdr:to>
    <xdr:sp macro="" textlink="">
      <xdr:nvSpPr>
        <xdr:cNvPr id="24" name="Line 23">
          <a:extLst>
            <a:ext uri="{FF2B5EF4-FFF2-40B4-BE49-F238E27FC236}">
              <a16:creationId xmlns:a16="http://schemas.microsoft.com/office/drawing/2014/main" id="{6C64C30D-F567-463C-8247-D9175BD2D23A}"/>
            </a:ext>
          </a:extLst>
        </xdr:cNvPr>
        <xdr:cNvSpPr>
          <a:spLocks noChangeShapeType="1"/>
        </xdr:cNvSpPr>
      </xdr:nvSpPr>
      <xdr:spPr bwMode="auto">
        <a:xfrm>
          <a:off x="3918585" y="12285345"/>
          <a:ext cx="10178415" cy="9525"/>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257175</xdr:colOff>
      <xdr:row>75</xdr:row>
      <xdr:rowOff>123825</xdr:rowOff>
    </xdr:from>
    <xdr:to>
      <xdr:col>22</xdr:col>
      <xdr:colOff>352425</xdr:colOff>
      <xdr:row>75</xdr:row>
      <xdr:rowOff>133350</xdr:rowOff>
    </xdr:to>
    <xdr:sp macro="" textlink="">
      <xdr:nvSpPr>
        <xdr:cNvPr id="25" name="Line 24">
          <a:extLst>
            <a:ext uri="{FF2B5EF4-FFF2-40B4-BE49-F238E27FC236}">
              <a16:creationId xmlns:a16="http://schemas.microsoft.com/office/drawing/2014/main" id="{2B63A016-4628-4CE4-BA3E-83E44483E02F}"/>
            </a:ext>
          </a:extLst>
        </xdr:cNvPr>
        <xdr:cNvSpPr>
          <a:spLocks noChangeShapeType="1"/>
        </xdr:cNvSpPr>
      </xdr:nvSpPr>
      <xdr:spPr bwMode="auto">
        <a:xfrm>
          <a:off x="3899535" y="12955905"/>
          <a:ext cx="11037570" cy="9525"/>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276225</xdr:colOff>
      <xdr:row>63</xdr:row>
      <xdr:rowOff>133350</xdr:rowOff>
    </xdr:from>
    <xdr:to>
      <xdr:col>20</xdr:col>
      <xdr:colOff>533400</xdr:colOff>
      <xdr:row>63</xdr:row>
      <xdr:rowOff>133350</xdr:rowOff>
    </xdr:to>
    <xdr:sp macro="" textlink="">
      <xdr:nvSpPr>
        <xdr:cNvPr id="26" name="Line 25">
          <a:extLst>
            <a:ext uri="{FF2B5EF4-FFF2-40B4-BE49-F238E27FC236}">
              <a16:creationId xmlns:a16="http://schemas.microsoft.com/office/drawing/2014/main" id="{493BBE94-B287-497D-9F8F-D107C0E83090}"/>
            </a:ext>
          </a:extLst>
        </xdr:cNvPr>
        <xdr:cNvSpPr>
          <a:spLocks noChangeShapeType="1"/>
        </xdr:cNvSpPr>
      </xdr:nvSpPr>
      <xdr:spPr bwMode="auto">
        <a:xfrm flipV="1">
          <a:off x="3918585" y="10953750"/>
          <a:ext cx="951547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400050</xdr:colOff>
      <xdr:row>67</xdr:row>
      <xdr:rowOff>152400</xdr:rowOff>
    </xdr:from>
    <xdr:to>
      <xdr:col>20</xdr:col>
      <xdr:colOff>504825</xdr:colOff>
      <xdr:row>67</xdr:row>
      <xdr:rowOff>152400</xdr:rowOff>
    </xdr:to>
    <xdr:sp macro="" textlink="">
      <xdr:nvSpPr>
        <xdr:cNvPr id="27" name="Line 26">
          <a:extLst>
            <a:ext uri="{FF2B5EF4-FFF2-40B4-BE49-F238E27FC236}">
              <a16:creationId xmlns:a16="http://schemas.microsoft.com/office/drawing/2014/main" id="{5DE674C1-BC48-4AAB-A7D4-0F138DCCB50A}"/>
            </a:ext>
          </a:extLst>
        </xdr:cNvPr>
        <xdr:cNvSpPr>
          <a:spLocks noChangeShapeType="1"/>
        </xdr:cNvSpPr>
      </xdr:nvSpPr>
      <xdr:spPr bwMode="auto">
        <a:xfrm>
          <a:off x="5200650" y="11643360"/>
          <a:ext cx="8204835" cy="0"/>
        </a:xfrm>
        <a:prstGeom prst="line">
          <a:avLst/>
        </a:prstGeom>
        <a:noFill/>
        <a:ln w="36000">
          <a:solidFill>
            <a:srgbClr val="9966CC"/>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514350</xdr:colOff>
      <xdr:row>7</xdr:row>
      <xdr:rowOff>9525</xdr:rowOff>
    </xdr:from>
    <xdr:to>
      <xdr:col>20</xdr:col>
      <xdr:colOff>542925</xdr:colOff>
      <xdr:row>98</xdr:row>
      <xdr:rowOff>85725</xdr:rowOff>
    </xdr:to>
    <xdr:sp macro="" textlink="">
      <xdr:nvSpPr>
        <xdr:cNvPr id="28" name="Line 27">
          <a:extLst>
            <a:ext uri="{FF2B5EF4-FFF2-40B4-BE49-F238E27FC236}">
              <a16:creationId xmlns:a16="http://schemas.microsoft.com/office/drawing/2014/main" id="{021A38E1-FD2A-40F8-A7AB-26D78217F152}"/>
            </a:ext>
          </a:extLst>
        </xdr:cNvPr>
        <xdr:cNvSpPr>
          <a:spLocks noChangeShapeType="1"/>
        </xdr:cNvSpPr>
      </xdr:nvSpPr>
      <xdr:spPr bwMode="auto">
        <a:xfrm>
          <a:off x="13415010" y="1442085"/>
          <a:ext cx="28575" cy="1533144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238125</xdr:colOff>
      <xdr:row>26</xdr:row>
      <xdr:rowOff>9525</xdr:rowOff>
    </xdr:from>
    <xdr:to>
      <xdr:col>17</xdr:col>
      <xdr:colOff>342900</xdr:colOff>
      <xdr:row>26</xdr:row>
      <xdr:rowOff>9525</xdr:rowOff>
    </xdr:to>
    <xdr:sp macro="" textlink="">
      <xdr:nvSpPr>
        <xdr:cNvPr id="29" name="Line 28">
          <a:extLst>
            <a:ext uri="{FF2B5EF4-FFF2-40B4-BE49-F238E27FC236}">
              <a16:creationId xmlns:a16="http://schemas.microsoft.com/office/drawing/2014/main" id="{493A43BF-7144-4B3B-B52F-53275150A325}"/>
            </a:ext>
          </a:extLst>
        </xdr:cNvPr>
        <xdr:cNvSpPr>
          <a:spLocks noChangeShapeType="1"/>
        </xdr:cNvSpPr>
      </xdr:nvSpPr>
      <xdr:spPr bwMode="auto">
        <a:xfrm>
          <a:off x="3880485" y="4627245"/>
          <a:ext cx="715327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266700</xdr:colOff>
      <xdr:row>28</xdr:row>
      <xdr:rowOff>9525</xdr:rowOff>
    </xdr:from>
    <xdr:to>
      <xdr:col>17</xdr:col>
      <xdr:colOff>352425</xdr:colOff>
      <xdr:row>28</xdr:row>
      <xdr:rowOff>9525</xdr:rowOff>
    </xdr:to>
    <xdr:sp macro="" textlink="">
      <xdr:nvSpPr>
        <xdr:cNvPr id="30" name="Line 29">
          <a:extLst>
            <a:ext uri="{FF2B5EF4-FFF2-40B4-BE49-F238E27FC236}">
              <a16:creationId xmlns:a16="http://schemas.microsoft.com/office/drawing/2014/main" id="{47669120-B410-459B-83F7-E28274D55598}"/>
            </a:ext>
          </a:extLst>
        </xdr:cNvPr>
        <xdr:cNvSpPr>
          <a:spLocks noChangeShapeType="1"/>
        </xdr:cNvSpPr>
      </xdr:nvSpPr>
      <xdr:spPr bwMode="auto">
        <a:xfrm>
          <a:off x="3909060" y="4962525"/>
          <a:ext cx="713422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266700</xdr:colOff>
      <xdr:row>29</xdr:row>
      <xdr:rowOff>152400</xdr:rowOff>
    </xdr:from>
    <xdr:to>
      <xdr:col>17</xdr:col>
      <xdr:colOff>333375</xdr:colOff>
      <xdr:row>29</xdr:row>
      <xdr:rowOff>152400</xdr:rowOff>
    </xdr:to>
    <xdr:sp macro="" textlink="">
      <xdr:nvSpPr>
        <xdr:cNvPr id="31" name="Line 30">
          <a:extLst>
            <a:ext uri="{FF2B5EF4-FFF2-40B4-BE49-F238E27FC236}">
              <a16:creationId xmlns:a16="http://schemas.microsoft.com/office/drawing/2014/main" id="{9C68BD15-7C49-4E8F-88C0-BA3CDEA5DB7A}"/>
            </a:ext>
          </a:extLst>
        </xdr:cNvPr>
        <xdr:cNvSpPr>
          <a:spLocks noChangeShapeType="1"/>
        </xdr:cNvSpPr>
      </xdr:nvSpPr>
      <xdr:spPr bwMode="auto">
        <a:xfrm>
          <a:off x="3909060" y="5273040"/>
          <a:ext cx="711517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142875</xdr:colOff>
      <xdr:row>46</xdr:row>
      <xdr:rowOff>0</xdr:rowOff>
    </xdr:from>
    <xdr:to>
      <xdr:col>18</xdr:col>
      <xdr:colOff>514350</xdr:colOff>
      <xdr:row>46</xdr:row>
      <xdr:rowOff>9525</xdr:rowOff>
    </xdr:to>
    <xdr:sp macro="" textlink="">
      <xdr:nvSpPr>
        <xdr:cNvPr id="32" name="Line 31">
          <a:extLst>
            <a:ext uri="{FF2B5EF4-FFF2-40B4-BE49-F238E27FC236}">
              <a16:creationId xmlns:a16="http://schemas.microsoft.com/office/drawing/2014/main" id="{828E0A7E-C1B4-4B3B-9266-57EAC6C111A9}"/>
            </a:ext>
          </a:extLst>
        </xdr:cNvPr>
        <xdr:cNvSpPr>
          <a:spLocks noChangeShapeType="1"/>
        </xdr:cNvSpPr>
      </xdr:nvSpPr>
      <xdr:spPr bwMode="auto">
        <a:xfrm>
          <a:off x="6505575" y="7970520"/>
          <a:ext cx="5484495" cy="9525"/>
        </a:xfrm>
        <a:prstGeom prst="line">
          <a:avLst/>
        </a:prstGeom>
        <a:noFill/>
        <a:ln w="36000">
          <a:solidFill>
            <a:srgbClr val="999999"/>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257175</xdr:colOff>
      <xdr:row>57</xdr:row>
      <xdr:rowOff>123825</xdr:rowOff>
    </xdr:from>
    <xdr:to>
      <xdr:col>19</xdr:col>
      <xdr:colOff>342900</xdr:colOff>
      <xdr:row>57</xdr:row>
      <xdr:rowOff>123825</xdr:rowOff>
    </xdr:to>
    <xdr:sp macro="" textlink="">
      <xdr:nvSpPr>
        <xdr:cNvPr id="33" name="Line 32">
          <a:extLst>
            <a:ext uri="{FF2B5EF4-FFF2-40B4-BE49-F238E27FC236}">
              <a16:creationId xmlns:a16="http://schemas.microsoft.com/office/drawing/2014/main" id="{2C8A9802-A689-42AE-848F-EE2EE0A7CC3D}"/>
            </a:ext>
          </a:extLst>
        </xdr:cNvPr>
        <xdr:cNvSpPr>
          <a:spLocks noChangeShapeType="1"/>
        </xdr:cNvSpPr>
      </xdr:nvSpPr>
      <xdr:spPr bwMode="auto">
        <a:xfrm>
          <a:off x="3899535" y="9938385"/>
          <a:ext cx="865060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276225</xdr:colOff>
      <xdr:row>55</xdr:row>
      <xdr:rowOff>133350</xdr:rowOff>
    </xdr:from>
    <xdr:to>
      <xdr:col>19</xdr:col>
      <xdr:colOff>361950</xdr:colOff>
      <xdr:row>55</xdr:row>
      <xdr:rowOff>152400</xdr:rowOff>
    </xdr:to>
    <xdr:sp macro="" textlink="">
      <xdr:nvSpPr>
        <xdr:cNvPr id="34" name="Line 33">
          <a:extLst>
            <a:ext uri="{FF2B5EF4-FFF2-40B4-BE49-F238E27FC236}">
              <a16:creationId xmlns:a16="http://schemas.microsoft.com/office/drawing/2014/main" id="{686D75F8-FFE5-4886-83DE-A87496F6ACA6}"/>
            </a:ext>
          </a:extLst>
        </xdr:cNvPr>
        <xdr:cNvSpPr>
          <a:spLocks noChangeShapeType="1"/>
        </xdr:cNvSpPr>
      </xdr:nvSpPr>
      <xdr:spPr bwMode="auto">
        <a:xfrm>
          <a:off x="3918585" y="9612630"/>
          <a:ext cx="8650605" cy="1905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257175</xdr:colOff>
      <xdr:row>53</xdr:row>
      <xdr:rowOff>123825</xdr:rowOff>
    </xdr:from>
    <xdr:to>
      <xdr:col>19</xdr:col>
      <xdr:colOff>342900</xdr:colOff>
      <xdr:row>53</xdr:row>
      <xdr:rowOff>123825</xdr:rowOff>
    </xdr:to>
    <xdr:sp macro="" textlink="">
      <xdr:nvSpPr>
        <xdr:cNvPr id="35" name="Line 34">
          <a:extLst>
            <a:ext uri="{FF2B5EF4-FFF2-40B4-BE49-F238E27FC236}">
              <a16:creationId xmlns:a16="http://schemas.microsoft.com/office/drawing/2014/main" id="{D5D5468F-67C2-4E61-9083-7ED3858EB485}"/>
            </a:ext>
          </a:extLst>
        </xdr:cNvPr>
        <xdr:cNvSpPr>
          <a:spLocks noChangeShapeType="1"/>
        </xdr:cNvSpPr>
      </xdr:nvSpPr>
      <xdr:spPr bwMode="auto">
        <a:xfrm>
          <a:off x="3899535" y="9267825"/>
          <a:ext cx="865060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266700</xdr:colOff>
      <xdr:row>51</xdr:row>
      <xdr:rowOff>104775</xdr:rowOff>
    </xdr:from>
    <xdr:to>
      <xdr:col>19</xdr:col>
      <xdr:colOff>352425</xdr:colOff>
      <xdr:row>51</xdr:row>
      <xdr:rowOff>104775</xdr:rowOff>
    </xdr:to>
    <xdr:sp macro="" textlink="">
      <xdr:nvSpPr>
        <xdr:cNvPr id="36" name="Line 35">
          <a:extLst>
            <a:ext uri="{FF2B5EF4-FFF2-40B4-BE49-F238E27FC236}">
              <a16:creationId xmlns:a16="http://schemas.microsoft.com/office/drawing/2014/main" id="{D833051E-8306-4D63-9BBA-9F48BAB37981}"/>
            </a:ext>
          </a:extLst>
        </xdr:cNvPr>
        <xdr:cNvSpPr>
          <a:spLocks noChangeShapeType="1"/>
        </xdr:cNvSpPr>
      </xdr:nvSpPr>
      <xdr:spPr bwMode="auto">
        <a:xfrm>
          <a:off x="3909060" y="8913495"/>
          <a:ext cx="865060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190500</xdr:colOff>
      <xdr:row>65</xdr:row>
      <xdr:rowOff>152400</xdr:rowOff>
    </xdr:from>
    <xdr:to>
      <xdr:col>20</xdr:col>
      <xdr:colOff>523875</xdr:colOff>
      <xdr:row>65</xdr:row>
      <xdr:rowOff>161925</xdr:rowOff>
    </xdr:to>
    <xdr:sp macro="" textlink="">
      <xdr:nvSpPr>
        <xdr:cNvPr id="37" name="Line 36">
          <a:extLst>
            <a:ext uri="{FF2B5EF4-FFF2-40B4-BE49-F238E27FC236}">
              <a16:creationId xmlns:a16="http://schemas.microsoft.com/office/drawing/2014/main" id="{88D3F4E6-A390-4765-9669-E4B2FFA75265}"/>
            </a:ext>
          </a:extLst>
        </xdr:cNvPr>
        <xdr:cNvSpPr>
          <a:spLocks noChangeShapeType="1"/>
        </xdr:cNvSpPr>
      </xdr:nvSpPr>
      <xdr:spPr bwMode="auto">
        <a:xfrm flipV="1">
          <a:off x="4617720" y="11308080"/>
          <a:ext cx="8806815" cy="9525"/>
        </a:xfrm>
        <a:prstGeom prst="line">
          <a:avLst/>
        </a:prstGeom>
        <a:noFill/>
        <a:ln w="36000">
          <a:solidFill>
            <a:srgbClr val="8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171450</xdr:colOff>
      <xdr:row>39</xdr:row>
      <xdr:rowOff>152400</xdr:rowOff>
    </xdr:from>
    <xdr:to>
      <xdr:col>18</xdr:col>
      <xdr:colOff>504825</xdr:colOff>
      <xdr:row>39</xdr:row>
      <xdr:rowOff>152400</xdr:rowOff>
    </xdr:to>
    <xdr:sp macro="" textlink="">
      <xdr:nvSpPr>
        <xdr:cNvPr id="38" name="Line 37">
          <a:extLst>
            <a:ext uri="{FF2B5EF4-FFF2-40B4-BE49-F238E27FC236}">
              <a16:creationId xmlns:a16="http://schemas.microsoft.com/office/drawing/2014/main" id="{ED20C061-038D-4058-978E-1C1B4B0501B2}"/>
            </a:ext>
          </a:extLst>
        </xdr:cNvPr>
        <xdr:cNvSpPr>
          <a:spLocks noChangeShapeType="1"/>
        </xdr:cNvSpPr>
      </xdr:nvSpPr>
      <xdr:spPr bwMode="auto">
        <a:xfrm>
          <a:off x="4598670" y="6949440"/>
          <a:ext cx="7381875" cy="0"/>
        </a:xfrm>
        <a:prstGeom prst="line">
          <a:avLst/>
        </a:prstGeom>
        <a:noFill/>
        <a:ln w="36000">
          <a:solidFill>
            <a:srgbClr val="8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390525</xdr:colOff>
      <xdr:row>41</xdr:row>
      <xdr:rowOff>152400</xdr:rowOff>
    </xdr:from>
    <xdr:to>
      <xdr:col>18</xdr:col>
      <xdr:colOff>476250</xdr:colOff>
      <xdr:row>41</xdr:row>
      <xdr:rowOff>152400</xdr:rowOff>
    </xdr:to>
    <xdr:sp macro="" textlink="">
      <xdr:nvSpPr>
        <xdr:cNvPr id="39" name="Line 38">
          <a:extLst>
            <a:ext uri="{FF2B5EF4-FFF2-40B4-BE49-F238E27FC236}">
              <a16:creationId xmlns:a16="http://schemas.microsoft.com/office/drawing/2014/main" id="{F1DD10DC-5A30-4C4D-9812-0E6AB5625419}"/>
            </a:ext>
          </a:extLst>
        </xdr:cNvPr>
        <xdr:cNvSpPr>
          <a:spLocks noChangeShapeType="1"/>
        </xdr:cNvSpPr>
      </xdr:nvSpPr>
      <xdr:spPr bwMode="auto">
        <a:xfrm>
          <a:off x="5191125" y="7284720"/>
          <a:ext cx="6760845" cy="0"/>
        </a:xfrm>
        <a:prstGeom prst="line">
          <a:avLst/>
        </a:prstGeom>
        <a:noFill/>
        <a:ln w="36000">
          <a:solidFill>
            <a:srgbClr val="9966CC"/>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342900</xdr:colOff>
      <xdr:row>20</xdr:row>
      <xdr:rowOff>9525</xdr:rowOff>
    </xdr:from>
    <xdr:to>
      <xdr:col>16</xdr:col>
      <xdr:colOff>466725</xdr:colOff>
      <xdr:row>20</xdr:row>
      <xdr:rowOff>9525</xdr:rowOff>
    </xdr:to>
    <xdr:sp macro="" textlink="">
      <xdr:nvSpPr>
        <xdr:cNvPr id="40" name="Line 39">
          <a:extLst>
            <a:ext uri="{FF2B5EF4-FFF2-40B4-BE49-F238E27FC236}">
              <a16:creationId xmlns:a16="http://schemas.microsoft.com/office/drawing/2014/main" id="{B57E03C6-ED38-493A-A96E-FFC0C15C37ED}"/>
            </a:ext>
          </a:extLst>
        </xdr:cNvPr>
        <xdr:cNvSpPr>
          <a:spLocks noChangeShapeType="1"/>
        </xdr:cNvSpPr>
      </xdr:nvSpPr>
      <xdr:spPr bwMode="auto">
        <a:xfrm>
          <a:off x="7109460" y="3621405"/>
          <a:ext cx="3270885" cy="0"/>
        </a:xfrm>
        <a:prstGeom prst="line">
          <a:avLst/>
        </a:prstGeom>
        <a:noFill/>
        <a:ln w="36000">
          <a:solidFill>
            <a:srgbClr val="B3B3B3"/>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219075</xdr:colOff>
      <xdr:row>43</xdr:row>
      <xdr:rowOff>152400</xdr:rowOff>
    </xdr:from>
    <xdr:to>
      <xdr:col>18</xdr:col>
      <xdr:colOff>476250</xdr:colOff>
      <xdr:row>43</xdr:row>
      <xdr:rowOff>152400</xdr:rowOff>
    </xdr:to>
    <xdr:sp macro="" textlink="">
      <xdr:nvSpPr>
        <xdr:cNvPr id="41" name="Line 40">
          <a:extLst>
            <a:ext uri="{FF2B5EF4-FFF2-40B4-BE49-F238E27FC236}">
              <a16:creationId xmlns:a16="http://schemas.microsoft.com/office/drawing/2014/main" id="{C00B660E-B0EB-4FB0-B900-DC93C892CF68}"/>
            </a:ext>
          </a:extLst>
        </xdr:cNvPr>
        <xdr:cNvSpPr>
          <a:spLocks noChangeShapeType="1"/>
        </xdr:cNvSpPr>
      </xdr:nvSpPr>
      <xdr:spPr bwMode="auto">
        <a:xfrm>
          <a:off x="6170295" y="7620000"/>
          <a:ext cx="5781675" cy="0"/>
        </a:xfrm>
        <a:prstGeom prst="line">
          <a:avLst/>
        </a:prstGeom>
        <a:noFill/>
        <a:ln w="360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276225</xdr:colOff>
      <xdr:row>36</xdr:row>
      <xdr:rowOff>9525</xdr:rowOff>
    </xdr:from>
    <xdr:to>
      <xdr:col>18</xdr:col>
      <xdr:colOff>514350</xdr:colOff>
      <xdr:row>36</xdr:row>
      <xdr:rowOff>9525</xdr:rowOff>
    </xdr:to>
    <xdr:sp macro="" textlink="">
      <xdr:nvSpPr>
        <xdr:cNvPr id="42" name="Line 41">
          <a:extLst>
            <a:ext uri="{FF2B5EF4-FFF2-40B4-BE49-F238E27FC236}">
              <a16:creationId xmlns:a16="http://schemas.microsoft.com/office/drawing/2014/main" id="{306ED312-A958-4714-A7A9-0DDEE0866F8B}"/>
            </a:ext>
          </a:extLst>
        </xdr:cNvPr>
        <xdr:cNvSpPr>
          <a:spLocks noChangeShapeType="1"/>
        </xdr:cNvSpPr>
      </xdr:nvSpPr>
      <xdr:spPr bwMode="auto">
        <a:xfrm>
          <a:off x="3918585" y="6303645"/>
          <a:ext cx="807148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161925</xdr:colOff>
      <xdr:row>37</xdr:row>
      <xdr:rowOff>152400</xdr:rowOff>
    </xdr:from>
    <xdr:to>
      <xdr:col>18</xdr:col>
      <xdr:colOff>495300</xdr:colOff>
      <xdr:row>38</xdr:row>
      <xdr:rowOff>9525</xdr:rowOff>
    </xdr:to>
    <xdr:sp macro="" textlink="">
      <xdr:nvSpPr>
        <xdr:cNvPr id="43" name="Line 42">
          <a:extLst>
            <a:ext uri="{FF2B5EF4-FFF2-40B4-BE49-F238E27FC236}">
              <a16:creationId xmlns:a16="http://schemas.microsoft.com/office/drawing/2014/main" id="{2436B86C-199B-43C4-ADCF-26E0D6DF7255}"/>
            </a:ext>
          </a:extLst>
        </xdr:cNvPr>
        <xdr:cNvSpPr>
          <a:spLocks noChangeShapeType="1"/>
        </xdr:cNvSpPr>
      </xdr:nvSpPr>
      <xdr:spPr bwMode="auto">
        <a:xfrm>
          <a:off x="7660005" y="6614160"/>
          <a:ext cx="4311015" cy="24765"/>
        </a:xfrm>
        <a:prstGeom prst="line">
          <a:avLst/>
        </a:prstGeom>
        <a:noFill/>
        <a:ln w="36000">
          <a:solidFill>
            <a:srgbClr val="FFFF6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409575</xdr:colOff>
      <xdr:row>12</xdr:row>
      <xdr:rowOff>28575</xdr:rowOff>
    </xdr:from>
    <xdr:to>
      <xdr:col>5</xdr:col>
      <xdr:colOff>238125</xdr:colOff>
      <xdr:row>12</xdr:row>
      <xdr:rowOff>28575</xdr:rowOff>
    </xdr:to>
    <xdr:sp macro="" textlink="">
      <xdr:nvSpPr>
        <xdr:cNvPr id="44" name="Line 43">
          <a:extLst>
            <a:ext uri="{FF2B5EF4-FFF2-40B4-BE49-F238E27FC236}">
              <a16:creationId xmlns:a16="http://schemas.microsoft.com/office/drawing/2014/main" id="{CD71F64D-E2C2-4E16-8C86-2FB9F7CD1823}"/>
            </a:ext>
          </a:extLst>
        </xdr:cNvPr>
        <xdr:cNvSpPr>
          <a:spLocks noChangeShapeType="1"/>
        </xdr:cNvSpPr>
      </xdr:nvSpPr>
      <xdr:spPr bwMode="auto">
        <a:xfrm>
          <a:off x="1194435" y="2299335"/>
          <a:ext cx="2686050" cy="0"/>
        </a:xfrm>
        <a:prstGeom prst="line">
          <a:avLst/>
        </a:prstGeom>
        <a:noFill/>
        <a:ln w="36000">
          <a:solidFill>
            <a:srgbClr val="CCCC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161925</xdr:colOff>
      <xdr:row>14</xdr:row>
      <xdr:rowOff>9525</xdr:rowOff>
    </xdr:from>
    <xdr:to>
      <xdr:col>5</xdr:col>
      <xdr:colOff>266700</xdr:colOff>
      <xdr:row>14</xdr:row>
      <xdr:rowOff>9525</xdr:rowOff>
    </xdr:to>
    <xdr:sp macro="" textlink="">
      <xdr:nvSpPr>
        <xdr:cNvPr id="45" name="Line 44">
          <a:extLst>
            <a:ext uri="{FF2B5EF4-FFF2-40B4-BE49-F238E27FC236}">
              <a16:creationId xmlns:a16="http://schemas.microsoft.com/office/drawing/2014/main" id="{F12CE0F0-4EEC-4B9F-98FA-D9AE5AD450B2}"/>
            </a:ext>
          </a:extLst>
        </xdr:cNvPr>
        <xdr:cNvSpPr>
          <a:spLocks noChangeShapeType="1"/>
        </xdr:cNvSpPr>
      </xdr:nvSpPr>
      <xdr:spPr bwMode="auto">
        <a:xfrm>
          <a:off x="1731645" y="2615565"/>
          <a:ext cx="2177415" cy="0"/>
        </a:xfrm>
        <a:prstGeom prst="line">
          <a:avLst/>
        </a:prstGeom>
        <a:noFill/>
        <a:ln w="36000">
          <a:solidFill>
            <a:srgbClr val="333333"/>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352425</xdr:colOff>
      <xdr:row>16</xdr:row>
      <xdr:rowOff>9525</xdr:rowOff>
    </xdr:from>
    <xdr:to>
      <xdr:col>5</xdr:col>
      <xdr:colOff>238125</xdr:colOff>
      <xdr:row>16</xdr:row>
      <xdr:rowOff>9525</xdr:rowOff>
    </xdr:to>
    <xdr:sp macro="" textlink="">
      <xdr:nvSpPr>
        <xdr:cNvPr id="46" name="Line 45">
          <a:extLst>
            <a:ext uri="{FF2B5EF4-FFF2-40B4-BE49-F238E27FC236}">
              <a16:creationId xmlns:a16="http://schemas.microsoft.com/office/drawing/2014/main" id="{DAC77F92-237B-443B-B0F1-4C67AC1F066F}"/>
            </a:ext>
          </a:extLst>
        </xdr:cNvPr>
        <xdr:cNvSpPr>
          <a:spLocks noChangeShapeType="1"/>
        </xdr:cNvSpPr>
      </xdr:nvSpPr>
      <xdr:spPr bwMode="auto">
        <a:xfrm>
          <a:off x="2707005" y="2950845"/>
          <a:ext cx="1173480" cy="0"/>
        </a:xfrm>
        <a:prstGeom prst="line">
          <a:avLst/>
        </a:prstGeom>
        <a:noFill/>
        <a:ln w="36000">
          <a:solidFill>
            <a:srgbClr val="999999"/>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400050</xdr:colOff>
      <xdr:row>7</xdr:row>
      <xdr:rowOff>38100</xdr:rowOff>
    </xdr:from>
    <xdr:to>
      <xdr:col>1</xdr:col>
      <xdr:colOff>400050</xdr:colOff>
      <xdr:row>101</xdr:row>
      <xdr:rowOff>123825</xdr:rowOff>
    </xdr:to>
    <xdr:sp macro="" textlink="">
      <xdr:nvSpPr>
        <xdr:cNvPr id="47" name="Line 46">
          <a:extLst>
            <a:ext uri="{FF2B5EF4-FFF2-40B4-BE49-F238E27FC236}">
              <a16:creationId xmlns:a16="http://schemas.microsoft.com/office/drawing/2014/main" id="{21A0AB18-E82C-43A8-BB68-5D96718A7E73}"/>
            </a:ext>
          </a:extLst>
        </xdr:cNvPr>
        <xdr:cNvSpPr>
          <a:spLocks noChangeShapeType="1"/>
        </xdr:cNvSpPr>
      </xdr:nvSpPr>
      <xdr:spPr bwMode="auto">
        <a:xfrm>
          <a:off x="1184910" y="1470660"/>
          <a:ext cx="0" cy="15843885"/>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161925</xdr:colOff>
      <xdr:row>7</xdr:row>
      <xdr:rowOff>9525</xdr:rowOff>
    </xdr:from>
    <xdr:to>
      <xdr:col>2</xdr:col>
      <xdr:colOff>161925</xdr:colOff>
      <xdr:row>101</xdr:row>
      <xdr:rowOff>104775</xdr:rowOff>
    </xdr:to>
    <xdr:sp macro="" textlink="">
      <xdr:nvSpPr>
        <xdr:cNvPr id="48" name="Line 47">
          <a:extLst>
            <a:ext uri="{FF2B5EF4-FFF2-40B4-BE49-F238E27FC236}">
              <a16:creationId xmlns:a16="http://schemas.microsoft.com/office/drawing/2014/main" id="{29A17FA4-3B0E-446B-89CC-E6DAF049DE5F}"/>
            </a:ext>
          </a:extLst>
        </xdr:cNvPr>
        <xdr:cNvSpPr>
          <a:spLocks noChangeShapeType="1"/>
        </xdr:cNvSpPr>
      </xdr:nvSpPr>
      <xdr:spPr bwMode="auto">
        <a:xfrm>
          <a:off x="1731645" y="1442085"/>
          <a:ext cx="0" cy="1585341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361950</xdr:colOff>
      <xdr:row>7</xdr:row>
      <xdr:rowOff>9525</xdr:rowOff>
    </xdr:from>
    <xdr:to>
      <xdr:col>3</xdr:col>
      <xdr:colOff>361950</xdr:colOff>
      <xdr:row>101</xdr:row>
      <xdr:rowOff>104775</xdr:rowOff>
    </xdr:to>
    <xdr:sp macro="" textlink="">
      <xdr:nvSpPr>
        <xdr:cNvPr id="49" name="Line 48">
          <a:extLst>
            <a:ext uri="{FF2B5EF4-FFF2-40B4-BE49-F238E27FC236}">
              <a16:creationId xmlns:a16="http://schemas.microsoft.com/office/drawing/2014/main" id="{8C91DC20-12D6-4C3C-8F79-2DFC5C766675}"/>
            </a:ext>
          </a:extLst>
        </xdr:cNvPr>
        <xdr:cNvSpPr>
          <a:spLocks noChangeShapeType="1"/>
        </xdr:cNvSpPr>
      </xdr:nvSpPr>
      <xdr:spPr bwMode="auto">
        <a:xfrm>
          <a:off x="2716530" y="1442085"/>
          <a:ext cx="0" cy="1585341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390525</xdr:colOff>
      <xdr:row>9</xdr:row>
      <xdr:rowOff>9525</xdr:rowOff>
    </xdr:from>
    <xdr:to>
      <xdr:col>5</xdr:col>
      <xdr:colOff>257175</xdr:colOff>
      <xdr:row>9</xdr:row>
      <xdr:rowOff>9525</xdr:rowOff>
    </xdr:to>
    <xdr:sp macro="" textlink="">
      <xdr:nvSpPr>
        <xdr:cNvPr id="50" name="Line 49">
          <a:extLst>
            <a:ext uri="{FF2B5EF4-FFF2-40B4-BE49-F238E27FC236}">
              <a16:creationId xmlns:a16="http://schemas.microsoft.com/office/drawing/2014/main" id="{01E09C87-39BF-485A-ACFB-2792221D60A6}"/>
            </a:ext>
          </a:extLst>
        </xdr:cNvPr>
        <xdr:cNvSpPr>
          <a:spLocks noChangeShapeType="1"/>
        </xdr:cNvSpPr>
      </xdr:nvSpPr>
      <xdr:spPr bwMode="auto">
        <a:xfrm>
          <a:off x="390525" y="1777365"/>
          <a:ext cx="3509010" cy="0"/>
        </a:xfrm>
        <a:prstGeom prst="line">
          <a:avLst/>
        </a:prstGeom>
        <a:noFill/>
        <a:ln w="36000">
          <a:solidFill>
            <a:srgbClr val="94BD5E"/>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390525</xdr:colOff>
      <xdr:row>7</xdr:row>
      <xdr:rowOff>9525</xdr:rowOff>
    </xdr:from>
    <xdr:to>
      <xdr:col>0</xdr:col>
      <xdr:colOff>390525</xdr:colOff>
      <xdr:row>101</xdr:row>
      <xdr:rowOff>95250</xdr:rowOff>
    </xdr:to>
    <xdr:sp macro="" textlink="">
      <xdr:nvSpPr>
        <xdr:cNvPr id="51" name="Line 50">
          <a:extLst>
            <a:ext uri="{FF2B5EF4-FFF2-40B4-BE49-F238E27FC236}">
              <a16:creationId xmlns:a16="http://schemas.microsoft.com/office/drawing/2014/main" id="{803AF945-59C5-4A2A-8986-4A725260027A}"/>
            </a:ext>
          </a:extLst>
        </xdr:cNvPr>
        <xdr:cNvSpPr>
          <a:spLocks noChangeShapeType="1"/>
        </xdr:cNvSpPr>
      </xdr:nvSpPr>
      <xdr:spPr bwMode="auto">
        <a:xfrm>
          <a:off x="390525" y="1442085"/>
          <a:ext cx="0" cy="15843885"/>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161925</xdr:colOff>
      <xdr:row>7</xdr:row>
      <xdr:rowOff>9525</xdr:rowOff>
    </xdr:from>
    <xdr:to>
      <xdr:col>12</xdr:col>
      <xdr:colOff>190500</xdr:colOff>
      <xdr:row>102</xdr:row>
      <xdr:rowOff>123825</xdr:rowOff>
    </xdr:to>
    <xdr:sp macro="" textlink="">
      <xdr:nvSpPr>
        <xdr:cNvPr id="52" name="Line 51">
          <a:extLst>
            <a:ext uri="{FF2B5EF4-FFF2-40B4-BE49-F238E27FC236}">
              <a16:creationId xmlns:a16="http://schemas.microsoft.com/office/drawing/2014/main" id="{3D72653C-9A5A-4212-BA27-BA8CD421009D}"/>
            </a:ext>
          </a:extLst>
        </xdr:cNvPr>
        <xdr:cNvSpPr>
          <a:spLocks noChangeShapeType="1"/>
        </xdr:cNvSpPr>
      </xdr:nvSpPr>
      <xdr:spPr bwMode="auto">
        <a:xfrm>
          <a:off x="7660005" y="1442085"/>
          <a:ext cx="28575" cy="1604010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647242</xdr:colOff>
      <xdr:row>30</xdr:row>
      <xdr:rowOff>64674</xdr:rowOff>
    </xdr:from>
    <xdr:to>
      <xdr:col>25</xdr:col>
      <xdr:colOff>571579</xdr:colOff>
      <xdr:row>47</xdr:row>
      <xdr:rowOff>4237</xdr:rowOff>
    </xdr:to>
    <xdr:graphicFrame macro="">
      <xdr:nvGraphicFramePr>
        <xdr:cNvPr id="2" name="Chart 1">
          <a:extLst>
            <a:ext uri="{FF2B5EF4-FFF2-40B4-BE49-F238E27FC236}">
              <a16:creationId xmlns:a16="http://schemas.microsoft.com/office/drawing/2014/main" id="{869EC3C9-3FAF-4CAD-9909-86E2A76304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649432</xdr:colOff>
      <xdr:row>30</xdr:row>
      <xdr:rowOff>-1</xdr:rowOff>
    </xdr:from>
    <xdr:to>
      <xdr:col>34</xdr:col>
      <xdr:colOff>538307</xdr:colOff>
      <xdr:row>46</xdr:row>
      <xdr:rowOff>91353</xdr:rowOff>
    </xdr:to>
    <xdr:graphicFrame macro="">
      <xdr:nvGraphicFramePr>
        <xdr:cNvPr id="3" name="Chart 2">
          <a:extLst>
            <a:ext uri="{FF2B5EF4-FFF2-40B4-BE49-F238E27FC236}">
              <a16:creationId xmlns:a16="http://schemas.microsoft.com/office/drawing/2014/main" id="{CA3BD9FE-33FE-4B98-A2AF-0903F26FA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435076</xdr:colOff>
      <xdr:row>23</xdr:row>
      <xdr:rowOff>337632</xdr:rowOff>
    </xdr:from>
    <xdr:to>
      <xdr:col>20</xdr:col>
      <xdr:colOff>673371</xdr:colOff>
      <xdr:row>29</xdr:row>
      <xdr:rowOff>3025588</xdr:rowOff>
    </xdr:to>
    <xdr:pic>
      <xdr:nvPicPr>
        <xdr:cNvPr id="2" name="Picture 1">
          <a:extLst>
            <a:ext uri="{FF2B5EF4-FFF2-40B4-BE49-F238E27FC236}">
              <a16:creationId xmlns:a16="http://schemas.microsoft.com/office/drawing/2014/main" id="{314F4415-E1F4-48AE-9A41-E7D637E9BD04}"/>
            </a:ext>
          </a:extLst>
        </xdr:cNvPr>
        <xdr:cNvPicPr>
          <a:picLocks noChangeAspect="1"/>
        </xdr:cNvPicPr>
      </xdr:nvPicPr>
      <xdr:blipFill rotWithShape="1">
        <a:blip xmlns:r="http://schemas.openxmlformats.org/officeDocument/2006/relationships" r:embed="rId1"/>
        <a:srcRect l="31683" t="20363" r="31975" b="8605"/>
        <a:stretch/>
      </xdr:blipFill>
      <xdr:spPr>
        <a:xfrm>
          <a:off x="17000956" y="23967252"/>
          <a:ext cx="8193575" cy="896683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uctcloud-my.sharepoint.com/Data/Calibration%20Project%202014/SASAM%202019%20with%202017%20SASUT%20(2020%20release),%202019%20NA,%202018&amp;19%20LMD%20and%202015%20LCS%20Data/Data/QLFS%20Trends%202008-2020Q1.xlsx" TargetMode="External"/></Relationships>
</file>

<file path=xl/externalLinks/_rels/externalLink10.xml.rels><?xml version="1.0" encoding="UTF-8" standalone="yes"?>
<Relationships xmlns="http://schemas.openxmlformats.org/package/2006/relationships"><Relationship Id="rId2" Type="http://schemas.openxmlformats.org/officeDocument/2006/relationships/externalLinkPath" Target="file:///C:\Users\Savanha\Desktop\M&amp;M%20Eng%20PGDip\admin\ESRG%20internship\TCH_COM_bm.xlsm" TargetMode="External"/><Relationship Id="rId1" Type="http://schemas.openxmlformats.org/officeDocument/2006/relationships/externalLinkPath" Target="/Users/Savanha/Desktop/M&amp;M%20Eng%20PGDip/admin/ESRG%20internship/TCH_COM_bm.xlsm" TargetMode="External"/></Relationships>
</file>

<file path=xl/externalLinks/_rels/externalLink11.xml.rels><?xml version="1.0" encoding="UTF-8" standalone="yes"?>
<Relationships xmlns="http://schemas.openxmlformats.org/package/2006/relationships"><Relationship Id="rId2" Type="http://schemas.openxmlformats.org/officeDocument/2006/relationships/externalLinkPath" Target="file:///C:\Users\Savanha\Desktop\M&amp;M%20Eng%20PGDip\admin\ESRG%20internship\TCH_COM%20updated%20170723.xlsm" TargetMode="External"/><Relationship Id="rId1" Type="http://schemas.openxmlformats.org/officeDocument/2006/relationships/externalLinkPath" Target="/Users/Savanha/Desktop/M&amp;M%20Eng%20PGDip/admin/ESRG%20internship/TCH_COM%20updated%20170723.xlsm" TargetMode="External"/></Relationships>
</file>

<file path=xl/externalLinks/_rels/externalLink12.xml.rels><?xml version="1.0" encoding="UTF-8" standalone="yes"?>
<Relationships xmlns="http://schemas.openxmlformats.org/package/2006/relationships"><Relationship Id="rId2" Type="http://schemas.openxmlformats.org/officeDocument/2006/relationships/externalLinkPath" Target="file:///C:\Models\SATIMGE_Veda\vt_REGION1_COM.xlsx" TargetMode="External"/><Relationship Id="rId1" Type="http://schemas.openxmlformats.org/officeDocument/2006/relationships/externalLinkPath" Target="/Models/SATIMGE_Veda/vt_REGION1_COM.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uctcloud-my.sharepoint.com/private/tmp/SATIM/TCH_SUP2.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AnswerTIMESv6/Answer_Databases/TCH_PWR.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Modelling%20Group\_02_PROJECTS\WB\water-energy\task2\Costing%20options%20v6.1.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0work\2003\Incentive%20scheme\GENKWO%20Final.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01425453/Google%20Drive/Work/Projects%20Current/DOE/Files%20from%20before%202016/Excel%20model/Model_12.xlsm"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uctcloud-my.sharepoint.com/AnswerTIMESv6/Answer_Databases/WB/SATIM_20140819runs-copy/TCH_PWR-WAT.xlsm" TargetMode="External"/></Relationships>
</file>

<file path=xl/externalLinks/_rels/externalLink19.xml.rels><?xml version="1.0" encoding="UTF-8" standalone="yes"?>
<Relationships xmlns="http://schemas.openxmlformats.org/package/2006/relationships"><Relationship Id="rId2" Type="http://schemas.openxmlformats.org/officeDocument/2006/relationships/externalLinkPath" Target="file:///C:\Users\savan\AppData\Roaming\Microsoft\Excel\vt_REGION1_IND-OTH%20(version%201).xlsb" TargetMode="External"/><Relationship Id="rId1" Type="http://schemas.openxmlformats.org/officeDocument/2006/relationships/externalLinkPath" Target="/Users/savan/AppData/Roaming/Microsoft/Excel/vt_REGION1_IND-OTH%20(version%201).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ctcloud-my.sharepoint.com/Users/user/Downloads/BP%202013%20Energy%20Review.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0work\2001\PLANS\New%20PP%20Draft%20Rev.3.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Documents%20and%20Settings\ndivhuwog.000\Desktop\Malerato.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Models/SATIMGE/CGE/1model.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DOCUME~1\MakwasMM\LOCALS~1\Temp\XPgrpwise\Energy%20Wheel%20Diagram%202010-2011%2002FEB.xls" TargetMode="External"/></Relationships>
</file>

<file path=xl/externalLinks/_rels/externalLink24.xml.rels><?xml version="1.0" encoding="UTF-8" standalone="yes"?>
<Relationships xmlns="http://schemas.openxmlformats.org/package/2006/relationships"><Relationship Id="rId2" Type="http://schemas.openxmlformats.org/officeDocument/2006/relationships/externalLinkPath" Target="file:///C:\Users\savan\OneDrive\Desktop\ESRG%20internship\Documenting%20SATIM\Power%20documentation.xlsx" TargetMode="External"/><Relationship Id="rId1" Type="http://schemas.openxmlformats.org/officeDocument/2006/relationships/externalLinkPath" Target="/Users/savan/OneDrive/Desktop/ESRG%20internship/Documenting%20SATIM/Power%20documentation.xlsx" TargetMode="External"/></Relationships>
</file>

<file path=xl/externalLinks/_rels/externalLink25.xml.rels><?xml version="1.0" encoding="UTF-8" standalone="yes"?>
<Relationships xmlns="http://schemas.openxmlformats.org/package/2006/relationships"><Relationship Id="rId2" Type="http://schemas.openxmlformats.org/officeDocument/2006/relationships/externalLinkPath" Target="file:///C:\Models\SATIMGE_Veda\VT_REGION1_TRA.xlsx" TargetMode="External"/><Relationship Id="rId1" Type="http://schemas.openxmlformats.org/officeDocument/2006/relationships/externalLinkPath" Target="/Models/SATIMGE_Veda/VT_REGION1_TR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0work\2002\Production%20Plans\2002%20BUDGET%20PRODUCTION%20PLAN%20REV.0.xls"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Users\Savanha\Desktop\M&amp;M%20Eng%20PGDip\admin\ESRG%20internship\DMD_PRJ_S_clean.xlsx" TargetMode="External"/><Relationship Id="rId1" Type="http://schemas.openxmlformats.org/officeDocument/2006/relationships/externalLinkPath" Target="/Users/Savanha/Desktop/M&amp;M%20Eng%20PGDip/admin/ESRG%20internship/COMM%20sheets/DMD_PRJ_S_clea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uctcloud-my.sharepoint.com/Users/01433536/Google%20Drive/SATIM/Model%20Files/DMD_PRJ%20-%20Copy.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Models/BackupForGitUpdating/27Aug2021/TCH_IND/TCH_IND.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0work\2000%20Production%20Plan\budget%202000%20calculation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0work\2000%20Production%20Plan\Production%20Plans\1999%20Production%20Plan\1999%20Production%20Plan\1999%20Production%20Plan%20Rev.1%20Jan.xls" TargetMode="External"/></Relationships>
</file>

<file path=xl/externalLinks/_rels/externalLink9.xml.rels><?xml version="1.0" encoding="UTF-8" standalone="yes"?>
<Relationships xmlns="http://schemas.openxmlformats.org/package/2006/relationships"><Relationship Id="rId2" Type="http://schemas.openxmlformats.org/officeDocument/2006/relationships/externalLinkPath" Target="file:///C:\Models\SATIMGE\SATIM\DataSpreadsheets\TCH_TRA.xlsm" TargetMode="External"/><Relationship Id="rId1" Type="http://schemas.openxmlformats.org/officeDocument/2006/relationships/externalLinkPath" Target="/Models/SATIMGE/SATIM/DataSpreadsheets/TCH_TR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1"/>
      <sheetName val="Table 2"/>
      <sheetName val="Table2.1"/>
      <sheetName val="Table2.2"/>
      <sheetName val="Table 2.3"/>
      <sheetName val="Table 2.4"/>
      <sheetName val="Table 2.5"/>
      <sheetName val="Table 2.6"/>
      <sheetName val="Table 2.7"/>
      <sheetName val="Table3.1"/>
      <sheetName val="Table3.2"/>
      <sheetName val="Table3.3"/>
      <sheetName val="Table3.4"/>
      <sheetName val="Table3.5"/>
      <sheetName val="Table3.6"/>
      <sheetName val="Table3.7"/>
      <sheetName val="Table3.8a"/>
      <sheetName val="Table3.8b"/>
      <sheetName val="Table3.8c"/>
      <sheetName val="Table3.9"/>
      <sheetName val="Table4"/>
      <sheetName val="Table5"/>
      <sheetName val="Table6"/>
      <sheetName val="Table 7"/>
      <sheetName val="Table8"/>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sheetData sheetId="12" refreshError="1"/>
      <sheetData sheetId="13" refreshError="1"/>
      <sheetData sheetId="14"/>
      <sheetData sheetId="15"/>
      <sheetData sheetId="16"/>
      <sheetData sheetId="17"/>
      <sheetData sheetId="18"/>
      <sheetData sheetId="19" refreshError="1"/>
      <sheetData sheetId="20"/>
      <sheetData sheetId="21" refreshError="1"/>
      <sheetData sheetId="22"/>
      <sheetData sheetId="23" refreshError="1"/>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ppliances_original"/>
      <sheetName val="Index"/>
      <sheetName val="Change Log"/>
      <sheetName val="Methods"/>
      <sheetName val="sources"/>
      <sheetName val="RES equip"/>
      <sheetName val="floor space projections 1990-19"/>
      <sheetName val="End use share comparison of yea"/>
      <sheetName val="Deflator"/>
      <sheetName val="Technology costs"/>
      <sheetName val="REGIONS"/>
      <sheetName val="Appliances (2)"/>
      <sheetName val="Appliances"/>
      <sheetName val="End use share 2006c (2)"/>
      <sheetName val="End use share 2006c"/>
      <sheetName val="COM_2017"/>
      <sheetName val="COM_N_2017"/>
      <sheetName val="COM_2012"/>
      <sheetName val="COM_N_2012"/>
      <sheetName val="ITEMS_Tech"/>
      <sheetName val="ITEMS_nTech"/>
      <sheetName val="ncapaf"/>
      <sheetName val="TS DTech"/>
      <sheetName val="TS nDTech"/>
      <sheetName val="TS DMARK"/>
      <sheetName val="TS nDMARK"/>
      <sheetName val="TID DTech"/>
      <sheetName val="TID nDTech"/>
      <sheetName val="ITEMS_Comm"/>
      <sheetName val="TID ZZCOM"/>
      <sheetName val="TS BYDem"/>
      <sheetName val="TS COMFR"/>
      <sheetName val="TS COMFR_10"/>
      <sheetName val="TRIGEN-1"/>
      <sheetName val="TRIGEN-2"/>
      <sheetName val="TRIGEN-3"/>
      <sheetName val="NameConv"/>
      <sheetName val="AFA"/>
      <sheetName val="Trigen data MTN + gas boiler"/>
      <sheetName val="Total Light bulbs"/>
      <sheetName val="Instructions for forecast"/>
      <sheetName val="STATSSA_Monthly"/>
      <sheetName val="STATSSA_Annual"/>
      <sheetName val="SA GDP"/>
      <sheetName val="floor space forecast_SA"/>
      <sheetName val="2019 floor space"/>
      <sheetName val="Forecast"/>
      <sheetName val="Forecast Comparison"/>
      <sheetName val="Glossary"/>
      <sheetName val="devilliers floor space projecti"/>
      <sheetName val="Stats SA floor 1993-2006"/>
      <sheetName val="floor space 1993-2007"/>
      <sheetName val="2006 Energy data "/>
      <sheetName val="End use share 1994"/>
      <sheetName val="End use share 2001"/>
      <sheetName val="Technology costs_2010"/>
    </sheetNames>
    <sheetDataSet>
      <sheetData sheetId="0"/>
      <sheetData sheetId="1">
        <row r="1">
          <cell r="B1">
            <v>0</v>
          </cell>
        </row>
      </sheetData>
      <sheetData sheetId="2"/>
      <sheetData sheetId="3"/>
      <sheetData sheetId="4"/>
      <sheetData sheetId="5"/>
      <sheetData sheetId="6"/>
      <sheetData sheetId="7"/>
      <sheetData sheetId="8">
        <row r="14">
          <cell r="B14">
            <v>1.1665213324705017</v>
          </cell>
          <cell r="E14">
            <v>1.6888866539095024</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ow r="1">
          <cell r="F1">
            <v>1E-8</v>
          </cell>
        </row>
        <row r="3">
          <cell r="D3" t="str">
            <v>Coal</v>
          </cell>
          <cell r="E3" t="str">
            <v>COA</v>
          </cell>
        </row>
        <row r="4">
          <cell r="D4" t="str">
            <v>Gas</v>
          </cell>
          <cell r="E4" t="str">
            <v>GAS</v>
          </cell>
        </row>
        <row r="5">
          <cell r="D5" t="str">
            <v>Oil Diesel</v>
          </cell>
          <cell r="E5" t="str">
            <v>ODS</v>
          </cell>
        </row>
        <row r="6">
          <cell r="D6" t="str">
            <v>Oil Gasoline</v>
          </cell>
          <cell r="E6" t="str">
            <v>OGS</v>
          </cell>
        </row>
        <row r="7">
          <cell r="D7" t="str">
            <v>Oil HFO</v>
          </cell>
          <cell r="E7" t="str">
            <v>OHF</v>
          </cell>
        </row>
        <row r="8">
          <cell r="D8" t="str">
            <v>Oil LPG</v>
          </cell>
          <cell r="E8" t="str">
            <v>OLP</v>
          </cell>
        </row>
        <row r="9">
          <cell r="D9" t="str">
            <v>Oil Paraffin</v>
          </cell>
          <cell r="E9" t="str">
            <v>OKE</v>
          </cell>
        </row>
        <row r="10">
          <cell r="D10" t="str">
            <v>Electricity</v>
          </cell>
          <cell r="E10" t="str">
            <v>ELC</v>
          </cell>
        </row>
        <row r="12">
          <cell r="D12"/>
          <cell r="E12"/>
        </row>
        <row r="15">
          <cell r="D15"/>
          <cell r="E15"/>
        </row>
        <row r="16">
          <cell r="D16"/>
          <cell r="E16"/>
        </row>
        <row r="17">
          <cell r="D17"/>
          <cell r="E17"/>
        </row>
      </sheetData>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ppliances_original"/>
      <sheetName val="Index"/>
      <sheetName val="Methods"/>
      <sheetName val="sources"/>
      <sheetName val="RES equip"/>
      <sheetName val="floor space projections 1990-19"/>
      <sheetName val="End use share comparison of yea"/>
      <sheetName val="Deflator"/>
      <sheetName val="Technology costs"/>
      <sheetName val="REGIONS"/>
      <sheetName val="Appliances (2)"/>
      <sheetName val="Appliances"/>
      <sheetName val="End use share 2006c (2)"/>
      <sheetName val="End use share 2006c"/>
      <sheetName val=" COM_2017_old"/>
      <sheetName val="COM_2017"/>
      <sheetName val="COM_N_2017"/>
      <sheetName val="COM_2012"/>
      <sheetName val="COM_N_2012"/>
      <sheetName val="ITEMS_Tech"/>
      <sheetName val="ITEMS_nTech"/>
      <sheetName val="ncapaf"/>
      <sheetName val="TS DTech"/>
      <sheetName val="TS nDTech"/>
      <sheetName val="TS DMARK"/>
      <sheetName val="TS nDMARK"/>
      <sheetName val="TID DTech"/>
      <sheetName val="TID nDTech"/>
      <sheetName val="ITEMS_Comm"/>
      <sheetName val="TID ZZCOM"/>
      <sheetName val="TS BYDem"/>
      <sheetName val="TS COMFR"/>
      <sheetName val="TS COMFR_10"/>
      <sheetName val="TRIGEN-1"/>
      <sheetName val="TRIGEN-2"/>
      <sheetName val="TRIGEN-3"/>
      <sheetName val="NameConv"/>
      <sheetName val="AFA"/>
      <sheetName val="Trigen data MTN + gas boiler"/>
      <sheetName val="Total Light bulbs"/>
      <sheetName val="Instructions for forecast"/>
      <sheetName val="STATSSA_Monthly"/>
      <sheetName val="STATSSA_Annual"/>
      <sheetName val="SA GDP"/>
      <sheetName val="floor space forecast_SA"/>
      <sheetName val="2019 floor space"/>
      <sheetName val="Forecast"/>
      <sheetName val="Forecast Comparison"/>
      <sheetName val="Glossary"/>
      <sheetName val="devilliers floor space projecti"/>
      <sheetName val="Stats SA floor 1993-2006"/>
      <sheetName val="floor space 1993-2007"/>
      <sheetName val="2006 Energy data "/>
      <sheetName val="End use share 1994"/>
      <sheetName val="End use share 2001"/>
      <sheetName val="Technology costs_2010"/>
    </sheetNames>
    <sheetDataSet>
      <sheetData sheetId="0"/>
      <sheetData sheetId="1">
        <row r="1">
          <cell r="B1">
            <v>0</v>
          </cell>
        </row>
      </sheetData>
      <sheetData sheetId="2"/>
      <sheetData sheetId="3"/>
      <sheetData sheetId="4"/>
      <sheetData sheetId="5"/>
      <sheetData sheetId="6"/>
      <sheetData sheetId="7">
        <row r="14">
          <cell r="B14">
            <v>1.1665213324705017</v>
          </cell>
          <cell r="E14">
            <v>1.6888866539095024</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ow r="1">
          <cell r="F1">
            <v>1E-8</v>
          </cell>
        </row>
        <row r="3">
          <cell r="D3" t="str">
            <v>Coal</v>
          </cell>
          <cell r="E3" t="str">
            <v>COA</v>
          </cell>
        </row>
        <row r="4">
          <cell r="D4" t="str">
            <v>Gas</v>
          </cell>
          <cell r="E4" t="str">
            <v>GAS</v>
          </cell>
        </row>
        <row r="5">
          <cell r="D5" t="str">
            <v>Oil Diesel</v>
          </cell>
          <cell r="E5" t="str">
            <v>ODS</v>
          </cell>
        </row>
        <row r="6">
          <cell r="D6" t="str">
            <v>Oil Gasoline</v>
          </cell>
          <cell r="E6" t="str">
            <v>OGS</v>
          </cell>
        </row>
        <row r="7">
          <cell r="D7" t="str">
            <v>Oil HFO</v>
          </cell>
          <cell r="E7" t="str">
            <v>OHF</v>
          </cell>
        </row>
        <row r="8">
          <cell r="D8" t="str">
            <v>Oil LPG</v>
          </cell>
          <cell r="E8" t="str">
            <v>OLP</v>
          </cell>
        </row>
        <row r="9">
          <cell r="D9" t="str">
            <v>Oil Paraffin</v>
          </cell>
          <cell r="E9" t="str">
            <v>OKE</v>
          </cell>
        </row>
        <row r="10">
          <cell r="D10" t="str">
            <v>Electricity</v>
          </cell>
          <cell r="E10" t="str">
            <v>ELC</v>
          </cell>
        </row>
        <row r="12">
          <cell r="D12"/>
          <cell r="E12"/>
        </row>
        <row r="15">
          <cell r="D15"/>
          <cell r="E15"/>
        </row>
        <row r="16">
          <cell r="D16"/>
          <cell r="E16"/>
        </row>
        <row r="17">
          <cell r="D17"/>
          <cell r="E17"/>
        </row>
      </sheetData>
      <sheetData sheetId="37"/>
      <sheetData sheetId="38"/>
      <sheetData sheetId="39"/>
      <sheetData sheetId="40"/>
      <sheetData sheetId="41"/>
      <sheetData sheetId="42"/>
      <sheetData sheetId="43"/>
      <sheetData sheetId="44"/>
      <sheetData sheetId="45"/>
      <sheetData sheetId="46"/>
      <sheetData sheetId="47"/>
      <sheetData sheetId="48"/>
      <sheetData sheetId="49">
        <row r="45">
          <cell r="H45">
            <v>69.787286517460004</v>
          </cell>
        </row>
      </sheetData>
      <sheetData sheetId="50"/>
      <sheetData sheetId="51"/>
      <sheetData sheetId="52"/>
      <sheetData sheetId="53">
        <row r="19">
          <cell r="L19">
            <v>0.26368393314259903</v>
          </cell>
        </row>
      </sheetData>
      <sheetData sheetId="54"/>
      <sheetData sheetId="55"/>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Methods"/>
      <sheetName val="Sources"/>
      <sheetName val="Change Log"/>
      <sheetName val="RES equip"/>
      <sheetName val="floor space projections 1990-19"/>
      <sheetName val="COM_2017"/>
      <sheetName val="COM_N_2017"/>
      <sheetName val="End use share comparison of yea"/>
      <sheetName val="Deflator"/>
      <sheetName val="Technology costs"/>
      <sheetName val="REGIONS"/>
      <sheetName val="Appliances_original"/>
      <sheetName val="Appliances (2)"/>
      <sheetName val="Appliances"/>
      <sheetName val="End use share 2006c (2)"/>
      <sheetName val="End use share 2006c"/>
      <sheetName val=" COM_2017_old"/>
      <sheetName val="COM_2012"/>
      <sheetName val="COM_N_2012"/>
      <sheetName val="ITEMS_Tech"/>
      <sheetName val="ITEMS_nTech"/>
      <sheetName val="ncapaf"/>
      <sheetName val="TS DTech"/>
      <sheetName val="TS nDTech"/>
      <sheetName val="TS DMARK"/>
      <sheetName val="TS nDMARK"/>
      <sheetName val="TID DTech"/>
      <sheetName val="TID nDTech"/>
      <sheetName val="ITEMS_Comm"/>
      <sheetName val="TID ZZCOM"/>
      <sheetName val="TS BYDem"/>
      <sheetName val="TS COMFR"/>
      <sheetName val="TS COMFR_10"/>
      <sheetName val="TRIGEN-1"/>
      <sheetName val="TRIGEN-2"/>
      <sheetName val="TRIGEN-3"/>
      <sheetName val="NameConv"/>
      <sheetName val="AFA"/>
      <sheetName val="Trigen data MTN + gas boiler"/>
      <sheetName val="Total Light bulbs"/>
      <sheetName val="Instructions for forecast"/>
      <sheetName val="STATSSA_Monthly"/>
      <sheetName val="STATSSA_Annual"/>
      <sheetName val="SA GDP"/>
      <sheetName val="floor space forecast_SA"/>
      <sheetName val="2019 floor space"/>
      <sheetName val="Forecast"/>
      <sheetName val="Forecast Comparison"/>
      <sheetName val="Glossary"/>
      <sheetName val="devilliers floor space projecti"/>
      <sheetName val="Stats SA floor 1993-2006"/>
      <sheetName val="floor space 1993-2007"/>
      <sheetName val="2006 Energy data "/>
      <sheetName val="End use share 1994"/>
      <sheetName val="End use share 2001"/>
      <sheetName val="Technology costs_2010"/>
    </sheetNames>
    <sheetDataSet>
      <sheetData sheetId="0">
        <row r="1">
          <cell r="B1">
            <v>0</v>
          </cell>
        </row>
      </sheetData>
      <sheetData sheetId="1"/>
      <sheetData sheetId="2"/>
      <sheetData sheetId="3"/>
      <sheetData sheetId="4"/>
      <sheetData sheetId="5"/>
      <sheetData sheetId="6"/>
      <sheetData sheetId="7"/>
      <sheetData sheetId="8"/>
      <sheetData sheetId="9">
        <row r="7">
          <cell r="AD7">
            <v>1.4055467391304348</v>
          </cell>
        </row>
        <row r="14">
          <cell r="B14">
            <v>1.1665213324705017</v>
          </cell>
          <cell r="E14">
            <v>1.6888866539095024</v>
          </cell>
        </row>
      </sheetData>
      <sheetData sheetId="10">
        <row r="7">
          <cell r="B7" t="str">
            <v>CECELCCHIL-E</v>
          </cell>
          <cell r="L7">
            <v>54.310780405383028</v>
          </cell>
        </row>
        <row r="8">
          <cell r="B8" t="str">
            <v>CECELCCEN-E</v>
          </cell>
          <cell r="L8">
            <v>91.48641577227815</v>
          </cell>
        </row>
        <row r="9">
          <cell r="B9" t="str">
            <v>CECELCHP-E</v>
          </cell>
          <cell r="L9">
            <v>118.96450756323959</v>
          </cell>
        </row>
        <row r="10">
          <cell r="B10" t="str">
            <v>CECELCROOM-E</v>
          </cell>
          <cell r="L10">
            <v>49.654804773986427</v>
          </cell>
        </row>
        <row r="11">
          <cell r="B11" t="str">
            <v>CEHCOA-E</v>
          </cell>
          <cell r="L11">
            <v>1352.4794254437086</v>
          </cell>
        </row>
        <row r="12">
          <cell r="B12" t="str">
            <v>CEHELC-E</v>
          </cell>
          <cell r="L12">
            <v>31.420618543499238</v>
          </cell>
        </row>
        <row r="13">
          <cell r="B13" t="str">
            <v>CEKOLP-E</v>
          </cell>
          <cell r="L13">
            <v>176.62153776607363</v>
          </cell>
        </row>
        <row r="14">
          <cell r="B14" t="str">
            <v>CELELCCFL-E</v>
          </cell>
          <cell r="J14">
            <v>159.66587014053056</v>
          </cell>
          <cell r="L14">
            <v>1116.9186537903422</v>
          </cell>
        </row>
        <row r="15">
          <cell r="B15" t="str">
            <v>CELELCFLU-E</v>
          </cell>
          <cell r="J15">
            <v>133.17263947561949</v>
          </cell>
          <cell r="L15">
            <v>1121.6571090609132</v>
          </cell>
        </row>
        <row r="16">
          <cell r="B16" t="str">
            <v>CELELCHAL-E</v>
          </cell>
          <cell r="J16">
            <v>48.04105827237202</v>
          </cell>
          <cell r="L16">
            <v>1362.8316979889062</v>
          </cell>
        </row>
        <row r="17">
          <cell r="B17" t="str">
            <v>CELELCHID-E</v>
          </cell>
          <cell r="J17">
            <v>19.428369154268097</v>
          </cell>
          <cell r="L17">
            <v>1036.5195635140869</v>
          </cell>
        </row>
        <row r="18">
          <cell r="B18" t="str">
            <v>CELELCINC-E</v>
          </cell>
          <cell r="L18">
            <v>315.36914834735188</v>
          </cell>
        </row>
        <row r="19">
          <cell r="B19" t="str">
            <v>CERELC-E</v>
          </cell>
          <cell r="L19">
            <v>1734.2705050470356</v>
          </cell>
        </row>
        <row r="20">
          <cell r="B20" t="str">
            <v>CEWELC-E</v>
          </cell>
          <cell r="L20">
            <v>31.581453839889381</v>
          </cell>
        </row>
        <row r="21">
          <cell r="B21" t="str">
            <v>CEWCOA-E</v>
          </cell>
          <cell r="L21">
            <v>211.94584531928834</v>
          </cell>
        </row>
        <row r="22">
          <cell r="B22" t="str">
            <v>CEWOLP-E</v>
          </cell>
          <cell r="L22">
            <v>24.826371391503535</v>
          </cell>
        </row>
        <row r="23">
          <cell r="B23" t="str">
            <v>CEOCOA-E</v>
          </cell>
          <cell r="L23">
            <v>410.88682603593844</v>
          </cell>
        </row>
        <row r="24">
          <cell r="B24" t="str">
            <v>CEOODS-E</v>
          </cell>
          <cell r="L24">
            <v>410.88682603593844</v>
          </cell>
        </row>
        <row r="25">
          <cell r="B25" t="str">
            <v>CEOELC-E</v>
          </cell>
          <cell r="L25">
            <v>410.88682603593844</v>
          </cell>
        </row>
        <row r="26">
          <cell r="B26" t="str">
            <v>CEOGAS-E</v>
          </cell>
          <cell r="L26">
            <v>410.88682603593844</v>
          </cell>
        </row>
        <row r="27">
          <cell r="B27" t="str">
            <v>CEOOGS-E</v>
          </cell>
          <cell r="L27">
            <v>410.88682603593844</v>
          </cell>
        </row>
        <row r="28">
          <cell r="B28" t="str">
            <v>CEOOHF-E</v>
          </cell>
          <cell r="L28">
            <v>410.88682603593844</v>
          </cell>
        </row>
        <row r="29">
          <cell r="B29" t="str">
            <v>CEOOKE-E</v>
          </cell>
          <cell r="L29">
            <v>410.88682603593844</v>
          </cell>
        </row>
      </sheetData>
      <sheetData sheetId="11"/>
      <sheetData sheetId="12"/>
      <sheetData sheetId="13"/>
      <sheetData sheetId="14">
        <row r="11">
          <cell r="F11">
            <v>1</v>
          </cell>
          <cell r="J11">
            <v>1</v>
          </cell>
        </row>
        <row r="14">
          <cell r="F14">
            <v>1</v>
          </cell>
          <cell r="J14">
            <v>0.60000000000000009</v>
          </cell>
        </row>
        <row r="16">
          <cell r="F16">
            <v>1</v>
          </cell>
          <cell r="J16">
            <v>0.69</v>
          </cell>
        </row>
        <row r="22">
          <cell r="F22">
            <v>1</v>
          </cell>
          <cell r="J22">
            <v>1</v>
          </cell>
        </row>
        <row r="23">
          <cell r="F23">
            <v>1</v>
          </cell>
          <cell r="J23">
            <v>0.68</v>
          </cell>
        </row>
        <row r="25">
          <cell r="F25">
            <v>1</v>
          </cell>
          <cell r="J25">
            <v>0.60000000000000009</v>
          </cell>
        </row>
        <row r="27">
          <cell r="F27">
            <v>1</v>
          </cell>
          <cell r="J27">
            <v>0.69</v>
          </cell>
        </row>
        <row r="28">
          <cell r="F28">
            <v>1</v>
          </cell>
          <cell r="J28">
            <v>0.7</v>
          </cell>
        </row>
        <row r="33">
          <cell r="F33">
            <v>1</v>
          </cell>
          <cell r="J33">
            <v>1</v>
          </cell>
        </row>
        <row r="34">
          <cell r="F34">
            <v>1</v>
          </cell>
          <cell r="J34">
            <v>0.9</v>
          </cell>
        </row>
        <row r="36">
          <cell r="F36">
            <v>1</v>
          </cell>
          <cell r="J36">
            <v>0.75</v>
          </cell>
        </row>
        <row r="45">
          <cell r="J45">
            <v>0.75</v>
          </cell>
        </row>
        <row r="46">
          <cell r="J46">
            <v>1</v>
          </cell>
        </row>
        <row r="47">
          <cell r="J47">
            <v>0.9</v>
          </cell>
        </row>
        <row r="50">
          <cell r="F50">
            <v>1</v>
          </cell>
        </row>
        <row r="56">
          <cell r="F56">
            <v>0.05</v>
          </cell>
          <cell r="J56">
            <v>2.2000000000000002</v>
          </cell>
        </row>
        <row r="57">
          <cell r="F57">
            <v>0.60000000000000009</v>
          </cell>
          <cell r="J57">
            <v>3.1</v>
          </cell>
        </row>
        <row r="58">
          <cell r="F58">
            <v>0.2</v>
          </cell>
          <cell r="J58">
            <v>2.5</v>
          </cell>
        </row>
        <row r="59">
          <cell r="F59">
            <v>0.15</v>
          </cell>
          <cell r="J59">
            <v>2.4</v>
          </cell>
        </row>
        <row r="63">
          <cell r="F63">
            <v>1</v>
          </cell>
          <cell r="J63">
            <v>1</v>
          </cell>
        </row>
        <row r="68">
          <cell r="F68">
            <v>0.06</v>
          </cell>
          <cell r="J68">
            <v>4</v>
          </cell>
        </row>
        <row r="69">
          <cell r="F69">
            <v>0.7</v>
          </cell>
          <cell r="J69">
            <v>4.5</v>
          </cell>
        </row>
        <row r="70">
          <cell r="F70">
            <v>0.02</v>
          </cell>
          <cell r="J70">
            <v>2</v>
          </cell>
        </row>
        <row r="71">
          <cell r="F71">
            <v>0.15</v>
          </cell>
          <cell r="J71">
            <v>7</v>
          </cell>
        </row>
        <row r="72">
          <cell r="F72">
            <v>7.0000000000000007E-2</v>
          </cell>
          <cell r="J72">
            <v>1</v>
          </cell>
        </row>
        <row r="75">
          <cell r="B75" t="str">
            <v>INCandescent</v>
          </cell>
          <cell r="F75">
            <v>4.9630008962625594E-2</v>
          </cell>
          <cell r="J75">
            <v>1</v>
          </cell>
        </row>
        <row r="76">
          <cell r="B76" t="str">
            <v>HALogen</v>
          </cell>
          <cell r="F76">
            <v>4.9630008962625594E-2</v>
          </cell>
          <cell r="J76">
            <v>2</v>
          </cell>
        </row>
        <row r="77">
          <cell r="B77" t="str">
            <v>HPMV</v>
          </cell>
          <cell r="F77">
            <v>0.62760781171717339</v>
          </cell>
          <cell r="J77">
            <v>2.4</v>
          </cell>
        </row>
        <row r="78">
          <cell r="B78" t="str">
            <v>HPS</v>
          </cell>
          <cell r="F78">
            <v>0.26384331575196845</v>
          </cell>
          <cell r="J78">
            <v>6.5</v>
          </cell>
        </row>
        <row r="79">
          <cell r="B79" t="str">
            <v>MHL</v>
          </cell>
          <cell r="F79">
            <v>9.2888546056069232E-3</v>
          </cell>
          <cell r="J79">
            <v>5</v>
          </cell>
        </row>
        <row r="80">
          <cell r="B80" t="str">
            <v>LED</v>
          </cell>
          <cell r="J80">
            <v>9.8000000000000007</v>
          </cell>
        </row>
      </sheetData>
      <sheetData sheetId="15"/>
      <sheetData sheetId="16">
        <row r="34">
          <cell r="A34"/>
          <cell r="B34" t="str">
            <v xml:space="preserve">Lighting </v>
          </cell>
          <cell r="C34" t="str">
            <v>Space heating</v>
          </cell>
          <cell r="D34" t="str">
            <v xml:space="preserve">Water heating </v>
          </cell>
          <cell r="E34" t="str">
            <v xml:space="preserve">Cooling &amp; ventilation </v>
          </cell>
          <cell r="F34" t="str">
            <v xml:space="preserve">Refrigeration </v>
          </cell>
          <cell r="G34" t="str">
            <v xml:space="preserve">Cooking </v>
          </cell>
          <cell r="H34" t="str">
            <v>Public Lights</v>
          </cell>
          <cell r="I34" t="str">
            <v>public water</v>
          </cell>
          <cell r="J34" t="str">
            <v xml:space="preserve">Other </v>
          </cell>
        </row>
        <row r="35">
          <cell r="A35" t="str">
            <v xml:space="preserve">Electricity </v>
          </cell>
          <cell r="B35">
            <v>0.17828065881507271</v>
          </cell>
          <cell r="C35">
            <v>1.9673944145463536E-2</v>
          </cell>
          <cell r="D35">
            <v>8.6253773691933548E-3</v>
          </cell>
          <cell r="E35">
            <v>0.32937807742524239</v>
          </cell>
          <cell r="F35">
            <v>0.19733027907087305</v>
          </cell>
          <cell r="G35">
            <v>6.3534899562964403E-2</v>
          </cell>
          <cell r="H35">
            <v>2.0121717674403277E-2</v>
          </cell>
          <cell r="I35">
            <v>2.3755614613376001E-2</v>
          </cell>
          <cell r="J35">
            <v>0.15929943132341109</v>
          </cell>
        </row>
        <row r="36">
          <cell r="A36" t="str">
            <v xml:space="preserve">Paraffin </v>
          </cell>
          <cell r="B36">
            <v>0</v>
          </cell>
          <cell r="C36">
            <v>0</v>
          </cell>
          <cell r="D36">
            <v>1</v>
          </cell>
          <cell r="E36">
            <v>0</v>
          </cell>
          <cell r="F36">
            <v>0</v>
          </cell>
          <cell r="G36">
            <v>0</v>
          </cell>
          <cell r="H36">
            <v>0</v>
          </cell>
          <cell r="I36">
            <v>0</v>
          </cell>
          <cell r="J36">
            <v>0</v>
          </cell>
        </row>
        <row r="37">
          <cell r="A37" t="str">
            <v xml:space="preserve">Wood </v>
          </cell>
          <cell r="B37">
            <v>0</v>
          </cell>
          <cell r="C37">
            <v>1.2391573729863693E-3</v>
          </cell>
          <cell r="D37">
            <v>0</v>
          </cell>
          <cell r="E37">
            <v>0</v>
          </cell>
          <cell r="F37">
            <v>0</v>
          </cell>
          <cell r="G37">
            <v>0.99876084262701359</v>
          </cell>
          <cell r="H37">
            <v>0</v>
          </cell>
          <cell r="I37">
            <v>0</v>
          </cell>
          <cell r="J37">
            <v>0</v>
          </cell>
        </row>
        <row r="38">
          <cell r="A38" t="str">
            <v xml:space="preserve">Coal </v>
          </cell>
          <cell r="B38">
            <v>0</v>
          </cell>
          <cell r="C38">
            <v>0.54317126346240241</v>
          </cell>
          <cell r="D38">
            <v>0.45611504726363378</v>
          </cell>
          <cell r="E38">
            <v>0</v>
          </cell>
          <cell r="F38">
            <v>0</v>
          </cell>
          <cell r="G38">
            <v>7.1368927396390168E-4</v>
          </cell>
          <cell r="H38">
            <v>0</v>
          </cell>
          <cell r="I38">
            <v>0</v>
          </cell>
          <cell r="J38">
            <v>0</v>
          </cell>
        </row>
        <row r="39">
          <cell r="A39" t="str">
            <v xml:space="preserve">Diesel </v>
          </cell>
          <cell r="B39">
            <v>0</v>
          </cell>
          <cell r="C39">
            <v>0</v>
          </cell>
          <cell r="D39">
            <v>0</v>
          </cell>
          <cell r="E39">
            <v>0</v>
          </cell>
          <cell r="F39">
            <v>0</v>
          </cell>
          <cell r="G39">
            <v>0</v>
          </cell>
          <cell r="H39">
            <v>0</v>
          </cell>
          <cell r="I39">
            <v>0</v>
          </cell>
          <cell r="J39">
            <v>1</v>
          </cell>
        </row>
        <row r="40">
          <cell r="A40" t="str">
            <v xml:space="preserve">HFO </v>
          </cell>
          <cell r="B40">
            <v>0</v>
          </cell>
          <cell r="C40">
            <v>0</v>
          </cell>
          <cell r="D40">
            <v>0</v>
          </cell>
          <cell r="E40">
            <v>0</v>
          </cell>
          <cell r="F40">
            <v>0</v>
          </cell>
          <cell r="G40">
            <v>0</v>
          </cell>
          <cell r="H40">
            <v>0</v>
          </cell>
          <cell r="I40">
            <v>0</v>
          </cell>
          <cell r="J40">
            <v>1</v>
          </cell>
        </row>
        <row r="41">
          <cell r="A41" t="str">
            <v>LPG</v>
          </cell>
          <cell r="B41">
            <v>0</v>
          </cell>
          <cell r="C41">
            <v>0</v>
          </cell>
          <cell r="D41">
            <v>0.89896529330549124</v>
          </cell>
          <cell r="E41">
            <v>0</v>
          </cell>
          <cell r="F41">
            <v>0</v>
          </cell>
          <cell r="G41">
            <v>0.10103470669450876</v>
          </cell>
          <cell r="H41">
            <v>0</v>
          </cell>
          <cell r="I41">
            <v>0</v>
          </cell>
          <cell r="J41">
            <v>0</v>
          </cell>
        </row>
        <row r="42">
          <cell r="A42" t="str">
            <v>Gas</v>
          </cell>
          <cell r="B42">
            <v>0</v>
          </cell>
          <cell r="C42">
            <v>0.288582183186951</v>
          </cell>
          <cell r="D42">
            <v>0.71141781681304894</v>
          </cell>
          <cell r="E42">
            <v>0</v>
          </cell>
          <cell r="F42">
            <v>0</v>
          </cell>
          <cell r="G42">
            <v>0</v>
          </cell>
          <cell r="H42">
            <v>0</v>
          </cell>
          <cell r="I42">
            <v>0</v>
          </cell>
          <cell r="J42">
            <v>0</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ow r="1">
          <cell r="F1">
            <v>1E-8</v>
          </cell>
        </row>
        <row r="3">
          <cell r="D3" t="str">
            <v>Coal</v>
          </cell>
          <cell r="E3" t="str">
            <v>COA</v>
          </cell>
          <cell r="F3" t="str">
            <v>Coal</v>
          </cell>
        </row>
        <row r="4">
          <cell r="D4" t="str">
            <v>Gas</v>
          </cell>
          <cell r="E4" t="str">
            <v>GAS</v>
          </cell>
          <cell r="F4" t="str">
            <v>Gas</v>
          </cell>
        </row>
        <row r="5">
          <cell r="D5" t="str">
            <v>Oil Diesel</v>
          </cell>
          <cell r="E5" t="str">
            <v>ODS</v>
          </cell>
          <cell r="F5" t="str">
            <v>Oil Diesel</v>
          </cell>
        </row>
        <row r="6">
          <cell r="D6" t="str">
            <v>Oil Gasoline</v>
          </cell>
          <cell r="E6" t="str">
            <v>OGS</v>
          </cell>
          <cell r="F6" t="str">
            <v>Oil Gasoline</v>
          </cell>
        </row>
        <row r="7">
          <cell r="D7" t="str">
            <v>Oil HFO</v>
          </cell>
          <cell r="E7" t="str">
            <v>OHF</v>
          </cell>
          <cell r="F7" t="str">
            <v>Oil HFO</v>
          </cell>
        </row>
        <row r="8">
          <cell r="D8" t="str">
            <v>Oil LPG</v>
          </cell>
          <cell r="E8" t="str">
            <v>OLP</v>
          </cell>
          <cell r="F8" t="str">
            <v>Oil LPG</v>
          </cell>
        </row>
        <row r="9">
          <cell r="D9" t="str">
            <v>Oil Paraffin</v>
          </cell>
          <cell r="E9" t="str">
            <v>OKE</v>
          </cell>
          <cell r="F9" t="str">
            <v>Oil Paraffin</v>
          </cell>
        </row>
        <row r="10">
          <cell r="D10" t="str">
            <v>Electricity</v>
          </cell>
          <cell r="E10" t="str">
            <v>ELC</v>
          </cell>
          <cell r="F10" t="str">
            <v>Electricity</v>
          </cell>
        </row>
        <row r="12">
          <cell r="D12"/>
          <cell r="E12"/>
          <cell r="F12"/>
        </row>
        <row r="15">
          <cell r="D15"/>
          <cell r="E15"/>
          <cell r="F15"/>
        </row>
        <row r="16">
          <cell r="D16"/>
          <cell r="E16"/>
          <cell r="F16"/>
        </row>
        <row r="17">
          <cell r="D17"/>
          <cell r="E17"/>
        </row>
      </sheetData>
      <sheetData sheetId="38">
        <row r="3">
          <cell r="B3" t="str">
            <v>CEC</v>
          </cell>
          <cell r="C3" t="str">
            <v>CEH</v>
          </cell>
          <cell r="D3" t="str">
            <v>CEK</v>
          </cell>
          <cell r="E3" t="str">
            <v>CEL</v>
          </cell>
          <cell r="F3" t="str">
            <v>CER</v>
          </cell>
          <cell r="G3" t="str">
            <v>CEW</v>
          </cell>
          <cell r="H3" t="str">
            <v>CEG</v>
          </cell>
          <cell r="I3" t="str">
            <v>CET</v>
          </cell>
          <cell r="J3" t="str">
            <v>CEO</v>
          </cell>
        </row>
        <row r="4">
          <cell r="B4">
            <v>0.79849999999999999</v>
          </cell>
          <cell r="C4">
            <v>0.48230000000000001</v>
          </cell>
          <cell r="D4">
            <v>0.68689999999999996</v>
          </cell>
          <cell r="E4">
            <v>0.55200000000000005</v>
          </cell>
          <cell r="F4">
            <v>0.68830000000000002</v>
          </cell>
          <cell r="G4">
            <v>0.89129999999999998</v>
          </cell>
          <cell r="H4">
            <v>0.5464</v>
          </cell>
          <cell r="I4">
            <v>0.89129999999999998</v>
          </cell>
          <cell r="J4">
            <v>0.64739999999999998</v>
          </cell>
        </row>
      </sheetData>
      <sheetData sheetId="39">
        <row r="75">
          <cell r="D75">
            <v>0.88</v>
          </cell>
        </row>
      </sheetData>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ChangeLog"/>
      <sheetName val="NameConv"/>
      <sheetName val="REGIONS"/>
      <sheetName val="2006"/>
      <sheetName val="Liq Fuel Prices"/>
      <sheetName val="Coal price"/>
      <sheetName val="Oil price"/>
      <sheetName val="Gas Price"/>
      <sheetName val="Fugitive emissions"/>
      <sheetName val="Distribution"/>
      <sheetName val="SUP"/>
      <sheetName val="ITEMS_STech"/>
      <sheetName val="TS STech"/>
      <sheetName val="TS STechPEX"/>
      <sheetName val="TID STech"/>
      <sheetName val="ITEMS_Comm"/>
      <sheetName val="TS ZTech"/>
      <sheetName val="TID ZTech"/>
      <sheetName val="SasolRES"/>
      <sheetName val="Crude refineries"/>
      <sheetName val="GTL and CTL"/>
      <sheetName val="SummaryRef"/>
      <sheetName val="RefineriesRES"/>
      <sheetName val="RefineriesData"/>
      <sheetName val="Hydrogen"/>
      <sheetName val="UPS"/>
      <sheetName val="ITEMS_UPS"/>
      <sheetName val="ITEMS_GRP"/>
      <sheetName val="TS_TTech"/>
      <sheetName val="TID_TTech"/>
      <sheetName val="ITEMS_XTech"/>
      <sheetName val="ITEMS_CommX"/>
      <sheetName val="TS_XTech"/>
      <sheetName val="TID_XTech"/>
      <sheetName val="ITEMS_XEmiss"/>
      <sheetName val="TS XEmiss"/>
      <sheetName val="TID XEmiss"/>
      <sheetName val="ExchangeRateDetail"/>
      <sheetName val="Deflator"/>
      <sheetName val="SUPRES"/>
      <sheetName val="ITEMS_XFEmiss"/>
      <sheetName val="TS XFEmiss"/>
      <sheetName val="TID XFEmiss"/>
      <sheetName val="Emission Control_Technologies"/>
      <sheetName val="Items_TEmiss"/>
      <sheetName val="TS TEmiss"/>
      <sheetName val="ITEMS UC"/>
      <sheetName val="TS UC"/>
      <sheetName val="TID UC"/>
      <sheetName val="WAT-Items"/>
      <sheetName val="WAT-TSData"/>
      <sheetName val="WAT-TIDData"/>
      <sheetName val="CPI_1960-2013"/>
      <sheetName val="Sheet1"/>
    </sheetNames>
    <sheetDataSet>
      <sheetData sheetId="0">
        <row r="2">
          <cell r="A2">
            <v>1</v>
          </cell>
          <cell r="D2">
            <v>1</v>
          </cell>
          <cell r="E2">
            <v>1</v>
          </cell>
          <cell r="F2">
            <v>1</v>
          </cell>
          <cell r="G2">
            <v>1</v>
          </cell>
          <cell r="H2">
            <v>1</v>
          </cell>
          <cell r="I2">
            <v>1</v>
          </cell>
          <cell r="J2">
            <v>1</v>
          </cell>
        </row>
      </sheetData>
      <sheetData sheetId="1"/>
      <sheetData sheetId="2">
        <row r="3">
          <cell r="AX3">
            <v>16</v>
          </cell>
        </row>
        <row r="4">
          <cell r="AY4" t="str">
            <v>CO2S</v>
          </cell>
        </row>
        <row r="5">
          <cell r="B5" t="str">
            <v>Biogas</v>
          </cell>
          <cell r="C5" t="str">
            <v>BIG</v>
          </cell>
        </row>
        <row r="6">
          <cell r="B6" t="str">
            <v>Bioethanol</v>
          </cell>
          <cell r="C6" t="str">
            <v>BIE</v>
          </cell>
        </row>
        <row r="7">
          <cell r="B7" t="str">
            <v>Biodiesel</v>
          </cell>
          <cell r="C7" t="str">
            <v>BID</v>
          </cell>
        </row>
        <row r="8">
          <cell r="B8" t="str">
            <v>Biomass bagasse</v>
          </cell>
          <cell r="C8" t="str">
            <v>BIB</v>
          </cell>
        </row>
        <row r="9">
          <cell r="B9" t="str">
            <v>Biomass Other</v>
          </cell>
          <cell r="C9" t="str">
            <v>BIO</v>
          </cell>
        </row>
        <row r="10">
          <cell r="B10" t="str">
            <v>Biomass Wood</v>
          </cell>
          <cell r="C10" t="str">
            <v>BIW</v>
          </cell>
        </row>
        <row r="11">
          <cell r="B11" t="str">
            <v>Coal</v>
          </cell>
          <cell r="C11" t="str">
            <v>COA</v>
          </cell>
        </row>
        <row r="12">
          <cell r="B12" t="str">
            <v>Coal Coking</v>
          </cell>
          <cell r="C12" t="str">
            <v>COK</v>
          </cell>
        </row>
        <row r="13">
          <cell r="B13" t="str">
            <v>Coal Discard</v>
          </cell>
          <cell r="C13" t="str">
            <v>CLD</v>
          </cell>
        </row>
        <row r="14">
          <cell r="B14" t="str">
            <v>Coal low grade</v>
          </cell>
          <cell r="C14" t="str">
            <v>CLE</v>
          </cell>
        </row>
        <row r="15">
          <cell r="B15" t="str">
            <v>Coal for plants in Botswana</v>
          </cell>
          <cell r="C15" t="str">
            <v>CRB</v>
          </cell>
        </row>
        <row r="16">
          <cell r="B16" t="str">
            <v>Electricity</v>
          </cell>
          <cell r="C16" t="str">
            <v>ELC</v>
          </cell>
        </row>
        <row r="17">
          <cell r="B17" t="str">
            <v>Electricity Upstream Transmission</v>
          </cell>
          <cell r="C17" t="str">
            <v>ELCC</v>
          </cell>
        </row>
        <row r="18">
          <cell r="B18" t="str">
            <v>Gas South Africa</v>
          </cell>
          <cell r="C18" t="str">
            <v>GAS</v>
          </cell>
        </row>
        <row r="19">
          <cell r="B19" t="str">
            <v>Gas Southern Mozambique</v>
          </cell>
          <cell r="C19" t="str">
            <v>GRS</v>
          </cell>
        </row>
        <row r="20">
          <cell r="B20" t="str">
            <v>Gas Namibia</v>
          </cell>
          <cell r="C20" t="str">
            <v>GRN</v>
          </cell>
        </row>
        <row r="21">
          <cell r="B21" t="str">
            <v>Gas Regional LNG</v>
          </cell>
          <cell r="C21" t="str">
            <v>GRL</v>
          </cell>
        </row>
        <row r="22">
          <cell r="B22" t="str">
            <v>Gas International LNG</v>
          </cell>
          <cell r="C22" t="str">
            <v>GWL</v>
          </cell>
        </row>
        <row r="23">
          <cell r="B23" t="str">
            <v>Gas Northern Mozambique</v>
          </cell>
          <cell r="C23" t="str">
            <v>GRM</v>
          </cell>
        </row>
        <row r="24">
          <cell r="B24" t="str">
            <v>Gas Indigenous Ibhubezi</v>
          </cell>
          <cell r="C24" t="str">
            <v>GIB</v>
          </cell>
        </row>
        <row r="25">
          <cell r="B25" t="str">
            <v>Gas Indigenous Shale</v>
          </cell>
          <cell r="C25" t="str">
            <v>GIH</v>
          </cell>
        </row>
        <row r="26">
          <cell r="B26" t="str">
            <v>Coastal Gas</v>
          </cell>
          <cell r="C26" t="str">
            <v>GIC</v>
          </cell>
        </row>
        <row r="27">
          <cell r="B27" t="str">
            <v>Gas Methane Rich</v>
          </cell>
          <cell r="C27" t="str">
            <v>GIM</v>
          </cell>
        </row>
        <row r="28">
          <cell r="B28" t="str">
            <v>Heat-Steam</v>
          </cell>
          <cell r="C28" t="str">
            <v>HET</v>
          </cell>
        </row>
        <row r="29">
          <cell r="B29" t="str">
            <v>Heat-Steam Existing</v>
          </cell>
          <cell r="C29" t="str">
            <v>HEE</v>
          </cell>
        </row>
        <row r="30">
          <cell r="B30" t="str">
            <v>Heat-Steam New</v>
          </cell>
          <cell r="C30" t="str">
            <v>HEN</v>
          </cell>
        </row>
        <row r="31">
          <cell r="B31" t="str">
            <v>Hydro</v>
          </cell>
          <cell r="C31" t="str">
            <v>HYD</v>
          </cell>
        </row>
        <row r="32">
          <cell r="B32" t="str">
            <v>Hydrogen</v>
          </cell>
          <cell r="C32" t="str">
            <v>HGN</v>
          </cell>
        </row>
        <row r="33">
          <cell r="B33" t="str">
            <v>Nuclear</v>
          </cell>
          <cell r="C33" t="str">
            <v>NUC</v>
          </cell>
        </row>
        <row r="34">
          <cell r="B34" t="str">
            <v>Oil Av Gasoline</v>
          </cell>
          <cell r="C34" t="str">
            <v>OAG</v>
          </cell>
        </row>
        <row r="35">
          <cell r="B35" t="str">
            <v>Oil Crude</v>
          </cell>
          <cell r="C35" t="str">
            <v>OCR</v>
          </cell>
        </row>
        <row r="36">
          <cell r="B36" t="str">
            <v>Oil Diesel</v>
          </cell>
          <cell r="C36" t="str">
            <v>ODS</v>
          </cell>
        </row>
        <row r="37">
          <cell r="B37" t="str">
            <v>Oil Gasoline</v>
          </cell>
          <cell r="C37" t="str">
            <v>OGS</v>
          </cell>
        </row>
        <row r="38">
          <cell r="B38" t="str">
            <v>Oil HFO</v>
          </cell>
          <cell r="C38" t="str">
            <v>OHF</v>
          </cell>
        </row>
        <row r="39">
          <cell r="B39" t="str">
            <v>Oil Kerosene</v>
          </cell>
          <cell r="C39" t="str">
            <v>OKE</v>
          </cell>
        </row>
        <row r="40">
          <cell r="B40" t="str">
            <v>Oil LPG</v>
          </cell>
          <cell r="C40" t="str">
            <v>OLP</v>
          </cell>
        </row>
        <row r="41">
          <cell r="B41" t="str">
            <v>Oil Other</v>
          </cell>
          <cell r="C41" t="str">
            <v>OTH</v>
          </cell>
        </row>
        <row r="42">
          <cell r="B42" t="str">
            <v>Solar</v>
          </cell>
          <cell r="C42" t="str">
            <v>SOL</v>
          </cell>
        </row>
        <row r="43">
          <cell r="B43" t="str">
            <v>Wind</v>
          </cell>
          <cell r="C43" t="str">
            <v>WND</v>
          </cell>
        </row>
        <row r="44">
          <cell r="B44" t="str">
            <v>Waste</v>
          </cell>
          <cell r="C44" t="str">
            <v>WAS</v>
          </cell>
        </row>
      </sheetData>
      <sheetData sheetId="3"/>
      <sheetData sheetId="4"/>
      <sheetData sheetId="5"/>
      <sheetData sheetId="6"/>
      <sheetData sheetId="7"/>
      <sheetData sheetId="8"/>
      <sheetData sheetId="9"/>
      <sheetData sheetId="10">
        <row r="17">
          <cell r="A17">
            <v>2.54</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6">
          <cell r="B6" t="str">
            <v>UPS</v>
          </cell>
        </row>
      </sheetData>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isting capacity basic data"/>
      <sheetName val="PWR"/>
      <sheetName val="ITEMS_Teche"/>
      <sheetName val="TS ETech"/>
      <sheetName val="TID ETech"/>
      <sheetName val="ITEMS_Comm"/>
      <sheetName val="New Capacity basic data"/>
      <sheetName val="NT_PWR"/>
      <sheetName val="ITEMS_Techn"/>
      <sheetName val="TS INVFX"/>
      <sheetName val="TS NTech"/>
      <sheetName val="TID NTech"/>
      <sheetName val="ITEMS GRP"/>
      <sheetName val="TS Othere"/>
      <sheetName val="TID Othere"/>
      <sheetName val="ITEMS UC"/>
      <sheetName val="TS UC"/>
      <sheetName val="TID UC"/>
      <sheetName val="REAvail"/>
      <sheetName val="TS REAvail"/>
      <sheetName val="REGIONS"/>
      <sheetName val="NameConv"/>
      <sheetName val="Deflator"/>
      <sheetName val="EskomCoalEff"/>
      <sheetName val="Analytica_Input"/>
    </sheetNames>
    <sheetDataSet>
      <sheetData sheetId="0"/>
      <sheetData sheetId="1">
        <row r="42">
          <cell r="D42" t="str">
            <v>Input Commodity</v>
          </cell>
          <cell r="G42" t="str">
            <v>Output Commodity</v>
          </cell>
          <cell r="I42" t="str">
            <v>Efficiency2006</v>
          </cell>
          <cell r="L42" t="str">
            <v>Contribution to Peak2006</v>
          </cell>
          <cell r="M42" t="str">
            <v>Availability factor2006</v>
          </cell>
          <cell r="N42" t="str">
            <v>Maximum availability2006</v>
          </cell>
          <cell r="O42" t="str">
            <v>Variable Costs2006</v>
          </cell>
          <cell r="P42" t="str">
            <v>Fixed Costs2006</v>
          </cell>
          <cell r="Q42" t="str">
            <v>Water use2006</v>
          </cell>
          <cell r="R42" t="str">
            <v>Residual Capacity2006</v>
          </cell>
          <cell r="S42" t="str">
            <v>Residual Capacity2007</v>
          </cell>
          <cell r="T42" t="str">
            <v>Residual Capacity2008</v>
          </cell>
          <cell r="U42" t="str">
            <v>Residual Capacity2009</v>
          </cell>
          <cell r="V42" t="str">
            <v>Residual Capacity2010</v>
          </cell>
          <cell r="W42" t="str">
            <v>Residual Capacity2011</v>
          </cell>
          <cell r="X42" t="str">
            <v>Residual Capacity2012</v>
          </cell>
          <cell r="Y42" t="str">
            <v>Residual Capacity2013</v>
          </cell>
          <cell r="Z42" t="str">
            <v>Residual Capacity2014</v>
          </cell>
          <cell r="AA42" t="str">
            <v>Residual Capacity2015</v>
          </cell>
          <cell r="AB42" t="str">
            <v>Residual Capacity2016</v>
          </cell>
          <cell r="AC42" t="str">
            <v>Residual Capacity2017</v>
          </cell>
          <cell r="AD42" t="str">
            <v>Residual Capacity2018</v>
          </cell>
          <cell r="AE42" t="str">
            <v>Residual Capacity2019</v>
          </cell>
          <cell r="AF42" t="str">
            <v>Residual Capacity2020</v>
          </cell>
          <cell r="AG42" t="str">
            <v>Residual Capacity2021</v>
          </cell>
          <cell r="AH42" t="str">
            <v>Residual Capacity2022</v>
          </cell>
          <cell r="AI42" t="str">
            <v>Residual Capacity2023</v>
          </cell>
          <cell r="AJ42" t="str">
            <v>Residual Capacity2024</v>
          </cell>
          <cell r="AK42" t="str">
            <v>Residual Capacity2025</v>
          </cell>
          <cell r="AL42" t="str">
            <v>Residual Capacity2026</v>
          </cell>
          <cell r="AM42" t="str">
            <v>Residual Capacity2027</v>
          </cell>
          <cell r="AN42" t="str">
            <v>Residual Capacity2028</v>
          </cell>
          <cell r="AO42" t="str">
            <v>Residual Capacity2029</v>
          </cell>
          <cell r="AP42" t="str">
            <v>Residual Capacity2030</v>
          </cell>
          <cell r="AQ42" t="str">
            <v>Residual Capacity2031</v>
          </cell>
          <cell r="AR42" t="str">
            <v>Residual Capacity2032</v>
          </cell>
          <cell r="AS42" t="str">
            <v>Residual Capacity2033</v>
          </cell>
          <cell r="AT42" t="str">
            <v>Residual Capacity2034</v>
          </cell>
          <cell r="AU42" t="str">
            <v>Residual Capacity2035</v>
          </cell>
          <cell r="AV42" t="str">
            <v>Residual Capacity2036</v>
          </cell>
          <cell r="AW42" t="str">
            <v>Residual Capacity2037</v>
          </cell>
          <cell r="AX42" t="str">
            <v>Residual Capacity2038</v>
          </cell>
          <cell r="AY42" t="str">
            <v>Residual Capacity2039</v>
          </cell>
          <cell r="AZ42" t="str">
            <v>Residual Capacity2040</v>
          </cell>
          <cell r="BA42" t="str">
            <v>Residual Capacity2045</v>
          </cell>
          <cell r="BB42" t="str">
            <v>Residual Capacity2050</v>
          </cell>
          <cell r="BC42" t="str">
            <v>Residual Capacity2060</v>
          </cell>
          <cell r="BD42" t="str">
            <v>Residual Capacity2070</v>
          </cell>
        </row>
        <row r="46">
          <cell r="B46" t="str">
            <v>ETCLEPFW-E</v>
          </cell>
          <cell r="C46" t="str">
            <v>Coal existing</v>
          </cell>
          <cell r="D46" t="str">
            <v>PWRCLE</v>
          </cell>
          <cell r="G46" t="str">
            <v>ELCC</v>
          </cell>
          <cell r="H46">
            <v>0</v>
          </cell>
          <cell r="I46">
            <v>0.34373917124015496</v>
          </cell>
          <cell r="L46">
            <v>1</v>
          </cell>
          <cell r="M46">
            <v>0.8615429399943102</v>
          </cell>
          <cell r="N46">
            <v>0.93609704125177806</v>
          </cell>
          <cell r="O46">
            <v>12.333333333333332</v>
          </cell>
          <cell r="P46">
            <v>455</v>
          </cell>
          <cell r="Q46">
            <v>553.23667746694059</v>
          </cell>
          <cell r="R46">
            <v>21.09</v>
          </cell>
          <cell r="S46">
            <v>21.09</v>
          </cell>
          <cell r="T46">
            <v>21.09</v>
          </cell>
          <cell r="U46">
            <v>21.09</v>
          </cell>
          <cell r="V46">
            <v>21.09</v>
          </cell>
          <cell r="W46">
            <v>21.09</v>
          </cell>
          <cell r="X46">
            <v>21.09</v>
          </cell>
          <cell r="Y46">
            <v>21.09</v>
          </cell>
          <cell r="Z46">
            <v>21.09</v>
          </cell>
          <cell r="AA46">
            <v>21.09</v>
          </cell>
          <cell r="AB46">
            <v>21.09</v>
          </cell>
          <cell r="AC46">
            <v>21.09</v>
          </cell>
          <cell r="AD46">
            <v>21.09</v>
          </cell>
          <cell r="AE46">
            <v>21.09</v>
          </cell>
          <cell r="AF46">
            <v>21.09</v>
          </cell>
          <cell r="AG46">
            <v>21.09</v>
          </cell>
          <cell r="AH46">
            <v>21.09</v>
          </cell>
          <cell r="AI46">
            <v>21.09</v>
          </cell>
          <cell r="AJ46">
            <v>18.809999999999999</v>
          </cell>
          <cell r="AK46">
            <v>18.809999999999999</v>
          </cell>
          <cell r="AL46">
            <v>18.809999999999999</v>
          </cell>
          <cell r="AM46">
            <v>18.809999999999999</v>
          </cell>
          <cell r="AN46">
            <v>18.809999999999999</v>
          </cell>
          <cell r="AO46">
            <v>15.96</v>
          </cell>
          <cell r="AP46">
            <v>15.96</v>
          </cell>
          <cell r="AQ46">
            <v>15.96</v>
          </cell>
          <cell r="AR46">
            <v>12.51</v>
          </cell>
          <cell r="AS46">
            <v>9.06</v>
          </cell>
          <cell r="AT46">
            <v>9.06</v>
          </cell>
          <cell r="AU46">
            <v>9.06</v>
          </cell>
          <cell r="AV46">
            <v>5.55</v>
          </cell>
          <cell r="AW46">
            <v>1.992</v>
          </cell>
          <cell r="AX46">
            <v>1.992</v>
          </cell>
          <cell r="AY46">
            <v>1.992</v>
          </cell>
          <cell r="AZ46">
            <v>1.992</v>
          </cell>
          <cell r="BA46">
            <v>1.992</v>
          </cell>
          <cell r="BB46">
            <v>0</v>
          </cell>
          <cell r="BC46">
            <v>0</v>
          </cell>
          <cell r="BD46">
            <v>0</v>
          </cell>
        </row>
        <row r="47">
          <cell r="B47" t="str">
            <v>ETCLEPFD-E</v>
          </cell>
          <cell r="C47" t="str">
            <v>Coal existing</v>
          </cell>
          <cell r="D47" t="str">
            <v>PWRCLE</v>
          </cell>
          <cell r="G47" t="str">
            <v>ELCC</v>
          </cell>
          <cell r="H47">
            <v>0</v>
          </cell>
          <cell r="I47">
            <v>0.33987446430143281</v>
          </cell>
          <cell r="L47">
            <v>1</v>
          </cell>
          <cell r="M47">
            <v>0.89082083411576596</v>
          </cell>
          <cell r="N47">
            <v>0.95390163095618807</v>
          </cell>
          <cell r="O47">
            <v>12.333333333333332</v>
          </cell>
          <cell r="P47">
            <v>455</v>
          </cell>
          <cell r="Q47">
            <v>35.64555721375357</v>
          </cell>
          <cell r="R47">
            <v>9.3810000000000002</v>
          </cell>
          <cell r="S47">
            <v>9.3810000000000002</v>
          </cell>
          <cell r="T47">
            <v>9.3810000000000002</v>
          </cell>
          <cell r="U47">
            <v>9.3810000000000002</v>
          </cell>
          <cell r="V47">
            <v>9.3810000000000002</v>
          </cell>
          <cell r="W47">
            <v>9.3810000000000002</v>
          </cell>
          <cell r="X47">
            <v>9.3810000000000002</v>
          </cell>
          <cell r="Y47">
            <v>9.3810000000000002</v>
          </cell>
          <cell r="Z47">
            <v>9.3810000000000002</v>
          </cell>
          <cell r="AA47">
            <v>9.3810000000000002</v>
          </cell>
          <cell r="AB47">
            <v>9.3810000000000002</v>
          </cell>
          <cell r="AC47">
            <v>9.3810000000000002</v>
          </cell>
          <cell r="AD47">
            <v>9.3810000000000002</v>
          </cell>
          <cell r="AE47">
            <v>9.3810000000000002</v>
          </cell>
          <cell r="AF47">
            <v>9.3810000000000002</v>
          </cell>
          <cell r="AG47">
            <v>9.3810000000000002</v>
          </cell>
          <cell r="AH47">
            <v>9.3810000000000002</v>
          </cell>
          <cell r="AI47">
            <v>9.3810000000000002</v>
          </cell>
          <cell r="AJ47">
            <v>9.3810000000000002</v>
          </cell>
          <cell r="AK47">
            <v>9.3810000000000002</v>
          </cell>
          <cell r="AL47">
            <v>9.3810000000000002</v>
          </cell>
          <cell r="AM47">
            <v>9.3810000000000002</v>
          </cell>
          <cell r="AN47">
            <v>9.3810000000000002</v>
          </cell>
          <cell r="AO47">
            <v>9.3810000000000002</v>
          </cell>
          <cell r="AP47">
            <v>9.3810000000000002</v>
          </cell>
          <cell r="AQ47">
            <v>9.3810000000000002</v>
          </cell>
          <cell r="AR47">
            <v>9.3810000000000002</v>
          </cell>
          <cell r="AS47">
            <v>9.3810000000000002</v>
          </cell>
          <cell r="AT47">
            <v>9.3810000000000002</v>
          </cell>
          <cell r="AU47">
            <v>9.3810000000000002</v>
          </cell>
          <cell r="AV47">
            <v>9.3810000000000002</v>
          </cell>
          <cell r="AW47">
            <v>9.3810000000000002</v>
          </cell>
          <cell r="AX47">
            <v>5.6909999999999998</v>
          </cell>
          <cell r="AY47">
            <v>1.851</v>
          </cell>
          <cell r="AZ47">
            <v>1.851</v>
          </cell>
          <cell r="BA47">
            <v>1.851</v>
          </cell>
          <cell r="BB47">
            <v>0</v>
          </cell>
          <cell r="BC47">
            <v>0</v>
          </cell>
          <cell r="BD47">
            <v>0</v>
          </cell>
        </row>
        <row r="48">
          <cell r="B48" t="str">
            <v>ETCLEPFS-E</v>
          </cell>
          <cell r="C48" t="str">
            <v>Coal existing</v>
          </cell>
          <cell r="D48" t="str">
            <v>PWRCLE</v>
          </cell>
          <cell r="G48" t="str">
            <v>ELCC</v>
          </cell>
          <cell r="H48">
            <v>0</v>
          </cell>
          <cell r="I48">
            <v>0.28506238865415229</v>
          </cell>
          <cell r="L48">
            <v>1</v>
          </cell>
          <cell r="M48">
            <v>0.80059353639253283</v>
          </cell>
          <cell r="N48">
            <v>0.86708486377396576</v>
          </cell>
          <cell r="O48">
            <v>12.333333333333332</v>
          </cell>
          <cell r="P48">
            <v>455</v>
          </cell>
          <cell r="Q48">
            <v>689.14833034346134</v>
          </cell>
          <cell r="R48">
            <v>4.3440000000000003</v>
          </cell>
          <cell r="S48">
            <v>4.3440000000000003</v>
          </cell>
          <cell r="T48">
            <v>4.3440000000000003</v>
          </cell>
          <cell r="U48">
            <v>4.3440000000000003</v>
          </cell>
          <cell r="V48">
            <v>4.3440000000000003</v>
          </cell>
          <cell r="W48">
            <v>4.7240000000000002</v>
          </cell>
          <cell r="X48">
            <v>5.0229999999999997</v>
          </cell>
          <cell r="Y48">
            <v>4.6470000000000002</v>
          </cell>
          <cell r="Z48">
            <v>4.6470000000000002</v>
          </cell>
          <cell r="AA48">
            <v>4.6470000000000002</v>
          </cell>
          <cell r="AB48">
            <v>4.6470000000000002</v>
          </cell>
          <cell r="AC48">
            <v>4.6470000000000002</v>
          </cell>
          <cell r="AD48">
            <v>4.6470000000000002</v>
          </cell>
          <cell r="AE48">
            <v>4.6470000000000002</v>
          </cell>
          <cell r="AF48">
            <v>4.6470000000000002</v>
          </cell>
          <cell r="AG48">
            <v>4.6470000000000002</v>
          </cell>
          <cell r="AH48">
            <v>4.6470000000000002</v>
          </cell>
          <cell r="AI48">
            <v>2.7770000000000001</v>
          </cell>
          <cell r="AJ48">
            <v>2.7770000000000001</v>
          </cell>
          <cell r="AK48">
            <v>2.2719999999999998</v>
          </cell>
          <cell r="AL48">
            <v>0.752</v>
          </cell>
          <cell r="AM48">
            <v>0.752</v>
          </cell>
          <cell r="AN48">
            <v>0.752</v>
          </cell>
          <cell r="AO48">
            <v>0.752</v>
          </cell>
          <cell r="AP48">
            <v>0</v>
          </cell>
          <cell r="AQ48">
            <v>0</v>
          </cell>
          <cell r="AR48">
            <v>0</v>
          </cell>
          <cell r="AS48">
            <v>0</v>
          </cell>
          <cell r="AT48">
            <v>0</v>
          </cell>
          <cell r="AU48">
            <v>0</v>
          </cell>
          <cell r="AV48">
            <v>0</v>
          </cell>
          <cell r="AW48">
            <v>0</v>
          </cell>
          <cell r="AX48">
            <v>0</v>
          </cell>
          <cell r="AY48">
            <v>0</v>
          </cell>
          <cell r="AZ48">
            <v>0</v>
          </cell>
          <cell r="BA48">
            <v>0</v>
          </cell>
          <cell r="BB48">
            <v>0</v>
          </cell>
          <cell r="BC48">
            <v>0</v>
          </cell>
          <cell r="BD48">
            <v>0</v>
          </cell>
        </row>
        <row r="49">
          <cell r="B49" t="str">
            <v>ETCLEPFM-E</v>
          </cell>
          <cell r="C49" t="str">
            <v>Coal existing</v>
          </cell>
          <cell r="D49" t="str">
            <v>PWRCLE</v>
          </cell>
          <cell r="G49" t="str">
            <v>ELCC</v>
          </cell>
          <cell r="H49">
            <v>0</v>
          </cell>
          <cell r="I49">
            <v>0.24565165448162612</v>
          </cell>
          <cell r="L49">
            <v>1</v>
          </cell>
          <cell r="M49">
            <v>0.81476442000000004</v>
          </cell>
          <cell r="N49">
            <v>0.90620000000000001</v>
          </cell>
          <cell r="O49">
            <v>12.333333333333332</v>
          </cell>
          <cell r="P49">
            <v>455</v>
          </cell>
          <cell r="Q49">
            <v>712.59259259259238</v>
          </cell>
          <cell r="R49">
            <v>0.435</v>
          </cell>
          <cell r="S49">
            <v>0.435</v>
          </cell>
          <cell r="T49">
            <v>0.435</v>
          </cell>
          <cell r="U49">
            <v>0.435</v>
          </cell>
          <cell r="V49">
            <v>0.435</v>
          </cell>
          <cell r="W49">
            <v>0.435</v>
          </cell>
          <cell r="X49">
            <v>0.435</v>
          </cell>
          <cell r="Y49">
            <v>0.435</v>
          </cell>
          <cell r="Z49">
            <v>0.435</v>
          </cell>
          <cell r="AA49">
            <v>0.435</v>
          </cell>
          <cell r="AB49">
            <v>0.38500000000000001</v>
          </cell>
          <cell r="AC49">
            <v>0.31</v>
          </cell>
          <cell r="AD49">
            <v>0.31</v>
          </cell>
          <cell r="AE49">
            <v>0.31</v>
          </cell>
          <cell r="AF49">
            <v>0.31</v>
          </cell>
          <cell r="AG49">
            <v>0.31</v>
          </cell>
          <cell r="AH49">
            <v>0.31</v>
          </cell>
          <cell r="AI49">
            <v>0.31</v>
          </cell>
          <cell r="AJ49">
            <v>0.31</v>
          </cell>
          <cell r="AK49">
            <v>0.31</v>
          </cell>
          <cell r="AL49">
            <v>0.31</v>
          </cell>
          <cell r="AM49">
            <v>0.31</v>
          </cell>
          <cell r="AN49">
            <v>0.31</v>
          </cell>
          <cell r="AO49">
            <v>0.31</v>
          </cell>
          <cell r="AP49">
            <v>0.31</v>
          </cell>
          <cell r="AQ49">
            <v>0.31</v>
          </cell>
          <cell r="AR49">
            <v>0.31</v>
          </cell>
          <cell r="AS49">
            <v>0</v>
          </cell>
          <cell r="AT49">
            <v>0</v>
          </cell>
          <cell r="AU49">
            <v>0</v>
          </cell>
          <cell r="AV49">
            <v>0</v>
          </cell>
          <cell r="AW49">
            <v>0</v>
          </cell>
          <cell r="AX49">
            <v>0</v>
          </cell>
          <cell r="AY49">
            <v>0</v>
          </cell>
          <cell r="AZ49">
            <v>0</v>
          </cell>
          <cell r="BA49">
            <v>0</v>
          </cell>
          <cell r="BB49">
            <v>0</v>
          </cell>
          <cell r="BC49">
            <v>0</v>
          </cell>
          <cell r="BD49">
            <v>0</v>
          </cell>
        </row>
        <row r="50">
          <cell r="B50" t="str">
            <v>ETCLEPFSS-E</v>
          </cell>
          <cell r="C50" t="str">
            <v>Coal existing</v>
          </cell>
          <cell r="D50" t="str">
            <v>PWRCLE</v>
          </cell>
          <cell r="G50" t="str">
            <v>ELCC</v>
          </cell>
          <cell r="H50">
            <v>0</v>
          </cell>
          <cell r="I50">
            <v>0.25429035508469455</v>
          </cell>
          <cell r="L50">
            <v>1</v>
          </cell>
          <cell r="M50">
            <v>0.84512069999999995</v>
          </cell>
          <cell r="N50">
            <v>0.92849999999999999</v>
          </cell>
          <cell r="O50">
            <v>12.333333333333332</v>
          </cell>
          <cell r="P50">
            <v>455</v>
          </cell>
          <cell r="Q50">
            <v>712.59259259259238</v>
          </cell>
          <cell r="R50">
            <v>0.52</v>
          </cell>
          <cell r="S50">
            <v>0.52</v>
          </cell>
          <cell r="T50">
            <v>0.52</v>
          </cell>
          <cell r="U50">
            <v>0.52</v>
          </cell>
          <cell r="V50">
            <v>0.52</v>
          </cell>
          <cell r="W50">
            <v>0.52</v>
          </cell>
          <cell r="X50">
            <v>0.52</v>
          </cell>
          <cell r="Y50">
            <v>0.52</v>
          </cell>
          <cell r="Z50">
            <v>0.52</v>
          </cell>
          <cell r="AA50">
            <v>0.52</v>
          </cell>
          <cell r="AB50">
            <v>0.52</v>
          </cell>
          <cell r="AC50">
            <v>0.52</v>
          </cell>
          <cell r="AD50">
            <v>0.52</v>
          </cell>
          <cell r="AE50">
            <v>0.52</v>
          </cell>
          <cell r="AF50">
            <v>0.52</v>
          </cell>
          <cell r="AG50">
            <v>0.52</v>
          </cell>
          <cell r="AH50">
            <v>0.52</v>
          </cell>
          <cell r="AI50">
            <v>0.52</v>
          </cell>
          <cell r="AJ50">
            <v>0.52</v>
          </cell>
          <cell r="AK50">
            <v>0.52</v>
          </cell>
          <cell r="AL50">
            <v>0.52</v>
          </cell>
          <cell r="AM50">
            <v>0.52</v>
          </cell>
          <cell r="AN50">
            <v>0.52</v>
          </cell>
          <cell r="AO50">
            <v>0.52</v>
          </cell>
          <cell r="AP50">
            <v>0.52</v>
          </cell>
          <cell r="AQ50">
            <v>0.52</v>
          </cell>
          <cell r="AR50">
            <v>0.52</v>
          </cell>
          <cell r="AS50">
            <v>0</v>
          </cell>
          <cell r="AT50">
            <v>0</v>
          </cell>
          <cell r="AU50">
            <v>0</v>
          </cell>
          <cell r="AV50">
            <v>0</v>
          </cell>
          <cell r="AW50">
            <v>0</v>
          </cell>
          <cell r="AX50">
            <v>0</v>
          </cell>
          <cell r="AY50">
            <v>0</v>
          </cell>
          <cell r="AZ50">
            <v>0</v>
          </cell>
          <cell r="BA50">
            <v>0</v>
          </cell>
          <cell r="BB50">
            <v>0</v>
          </cell>
          <cell r="BC50">
            <v>0</v>
          </cell>
          <cell r="BD50">
            <v>0</v>
          </cell>
        </row>
        <row r="51">
          <cell r="B51" t="str">
            <v>ETCLEPFSI-E</v>
          </cell>
          <cell r="C51" t="str">
            <v>Coal existing</v>
          </cell>
          <cell r="D51" t="str">
            <v>PWRCLE</v>
          </cell>
          <cell r="G51" t="str">
            <v>ELCC</v>
          </cell>
          <cell r="H51">
            <v>0</v>
          </cell>
          <cell r="I51">
            <v>0.25429035508469455</v>
          </cell>
          <cell r="L51">
            <v>1</v>
          </cell>
          <cell r="M51">
            <v>0.84512069999999995</v>
          </cell>
          <cell r="N51">
            <v>0.92849999999999999</v>
          </cell>
          <cell r="O51">
            <v>12.333333333333332</v>
          </cell>
          <cell r="P51">
            <v>455</v>
          </cell>
          <cell r="Q51">
            <v>712.59259259259238</v>
          </cell>
          <cell r="R51">
            <v>0.13</v>
          </cell>
          <cell r="S51">
            <v>0.13</v>
          </cell>
          <cell r="T51">
            <v>0.13</v>
          </cell>
          <cell r="U51">
            <v>0.13</v>
          </cell>
          <cell r="V51">
            <v>0.13</v>
          </cell>
          <cell r="W51">
            <v>0.13</v>
          </cell>
          <cell r="X51">
            <v>0.13</v>
          </cell>
          <cell r="Y51">
            <v>0.13</v>
          </cell>
          <cell r="Z51">
            <v>0.13</v>
          </cell>
          <cell r="AA51">
            <v>0.13</v>
          </cell>
          <cell r="AB51">
            <v>0</v>
          </cell>
          <cell r="AC51">
            <v>0</v>
          </cell>
          <cell r="AD51">
            <v>0</v>
          </cell>
          <cell r="AE51">
            <v>0</v>
          </cell>
          <cell r="AF51">
            <v>0</v>
          </cell>
          <cell r="AG51">
            <v>0</v>
          </cell>
          <cell r="AH51">
            <v>0</v>
          </cell>
          <cell r="AI51">
            <v>0</v>
          </cell>
          <cell r="AJ51">
            <v>0</v>
          </cell>
          <cell r="AK51">
            <v>0</v>
          </cell>
          <cell r="AL51">
            <v>0</v>
          </cell>
          <cell r="AM51">
            <v>0</v>
          </cell>
          <cell r="AN51">
            <v>0</v>
          </cell>
          <cell r="AO51">
            <v>0</v>
          </cell>
          <cell r="AP51">
            <v>0</v>
          </cell>
          <cell r="AQ51">
            <v>0</v>
          </cell>
          <cell r="AR51">
            <v>0</v>
          </cell>
          <cell r="AS51">
            <v>0</v>
          </cell>
          <cell r="AT51">
            <v>0</v>
          </cell>
          <cell r="AU51">
            <v>0</v>
          </cell>
          <cell r="AV51">
            <v>0</v>
          </cell>
          <cell r="AW51">
            <v>0</v>
          </cell>
          <cell r="AX51">
            <v>0</v>
          </cell>
          <cell r="AY51">
            <v>0</v>
          </cell>
          <cell r="AZ51">
            <v>0</v>
          </cell>
          <cell r="BA51">
            <v>0</v>
          </cell>
          <cell r="BB51">
            <v>0</v>
          </cell>
          <cell r="BC51">
            <v>0</v>
          </cell>
          <cell r="BD51">
            <v>0</v>
          </cell>
        </row>
        <row r="52">
          <cell r="B52" t="str">
            <v>ETODSGT-E</v>
          </cell>
          <cell r="C52" t="str">
            <v>Oil Diesel</v>
          </cell>
          <cell r="D52" t="str">
            <v>PWRODS</v>
          </cell>
          <cell r="G52" t="str">
            <v>ELCC</v>
          </cell>
          <cell r="H52">
            <v>0</v>
          </cell>
          <cell r="I52">
            <v>0.32290235255240424</v>
          </cell>
          <cell r="L52">
            <v>1</v>
          </cell>
          <cell r="M52">
            <v>8.9999999999999983E-2</v>
          </cell>
          <cell r="N52">
            <v>0.94863999999999993</v>
          </cell>
          <cell r="O52">
            <v>67.932986111111106</v>
          </cell>
          <cell r="P52">
            <v>66.182500000000005</v>
          </cell>
          <cell r="Q52">
            <v>0</v>
          </cell>
          <cell r="R52">
            <v>2.4</v>
          </cell>
          <cell r="S52">
            <v>2.4</v>
          </cell>
          <cell r="T52">
            <v>2.4</v>
          </cell>
          <cell r="U52">
            <v>2.4</v>
          </cell>
          <cell r="V52">
            <v>2.4</v>
          </cell>
          <cell r="W52">
            <v>2.4</v>
          </cell>
          <cell r="X52">
            <v>2.4</v>
          </cell>
          <cell r="Y52">
            <v>2.4</v>
          </cell>
          <cell r="Z52">
            <v>2.4</v>
          </cell>
          <cell r="AA52">
            <v>2.4</v>
          </cell>
          <cell r="AB52">
            <v>2.4</v>
          </cell>
          <cell r="AC52">
            <v>2.4</v>
          </cell>
          <cell r="AD52">
            <v>2.4</v>
          </cell>
          <cell r="AE52">
            <v>2.4</v>
          </cell>
          <cell r="AF52">
            <v>2.4</v>
          </cell>
          <cell r="AG52">
            <v>2.4</v>
          </cell>
          <cell r="AH52">
            <v>2.4</v>
          </cell>
          <cell r="AI52">
            <v>2.4</v>
          </cell>
          <cell r="AJ52">
            <v>2.4</v>
          </cell>
          <cell r="AK52">
            <v>2.4</v>
          </cell>
          <cell r="AL52">
            <v>2.4</v>
          </cell>
          <cell r="AM52">
            <v>2.0579999999999998</v>
          </cell>
          <cell r="AN52">
            <v>2.0579999999999998</v>
          </cell>
          <cell r="AO52">
            <v>2.0579999999999998</v>
          </cell>
          <cell r="AP52">
            <v>2.0579999999999998</v>
          </cell>
          <cell r="AQ52">
            <v>2.0579999999999998</v>
          </cell>
          <cell r="AR52">
            <v>2.0579999999999998</v>
          </cell>
          <cell r="AS52">
            <v>2.0579999999999998</v>
          </cell>
          <cell r="AT52">
            <v>2.0579999999999998</v>
          </cell>
          <cell r="AU52">
            <v>2.0579999999999998</v>
          </cell>
          <cell r="AV52">
            <v>2.0579999999999998</v>
          </cell>
          <cell r="AW52">
            <v>2.0579999999999998</v>
          </cell>
          <cell r="AX52">
            <v>2.0579999999999998</v>
          </cell>
          <cell r="AY52">
            <v>2.0579999999999998</v>
          </cell>
          <cell r="AZ52">
            <v>2.0579999999999998</v>
          </cell>
          <cell r="BA52">
            <v>2.0579999999999998</v>
          </cell>
          <cell r="BB52">
            <v>2.0579999999999998</v>
          </cell>
          <cell r="BC52">
            <v>0</v>
          </cell>
          <cell r="BD52">
            <v>0</v>
          </cell>
        </row>
        <row r="53">
          <cell r="B53" t="str">
            <v>ERHYD-E</v>
          </cell>
          <cell r="C53" t="str">
            <v>Hydro</v>
          </cell>
          <cell r="D53" t="str">
            <v>PWRHYD</v>
          </cell>
          <cell r="G53" t="str">
            <v>ELCC</v>
          </cell>
          <cell r="H53">
            <v>0</v>
          </cell>
          <cell r="I53">
            <v>1</v>
          </cell>
          <cell r="L53">
            <v>1</v>
          </cell>
          <cell r="M53">
            <v>0.89254707313432835</v>
          </cell>
          <cell r="N53">
            <v>0.93385970149253739</v>
          </cell>
          <cell r="O53">
            <v>0</v>
          </cell>
          <cell r="P53">
            <v>114.8955223880597</v>
          </cell>
          <cell r="Q53">
            <v>0</v>
          </cell>
          <cell r="R53">
            <v>0.67</v>
          </cell>
          <cell r="S53">
            <v>0.67</v>
          </cell>
          <cell r="T53">
            <v>0.67</v>
          </cell>
          <cell r="U53">
            <v>0.67</v>
          </cell>
          <cell r="V53">
            <v>0.67</v>
          </cell>
          <cell r="W53">
            <v>0.67</v>
          </cell>
          <cell r="X53">
            <v>0.67</v>
          </cell>
          <cell r="Y53">
            <v>0.67</v>
          </cell>
          <cell r="Z53">
            <v>0.67</v>
          </cell>
          <cell r="AA53">
            <v>0.67</v>
          </cell>
          <cell r="AB53">
            <v>0.67</v>
          </cell>
          <cell r="AC53">
            <v>0.67</v>
          </cell>
          <cell r="AD53">
            <v>0.67</v>
          </cell>
          <cell r="AE53">
            <v>0.67</v>
          </cell>
          <cell r="AF53">
            <v>0.67</v>
          </cell>
          <cell r="AG53">
            <v>0.67</v>
          </cell>
          <cell r="AH53">
            <v>0.6</v>
          </cell>
          <cell r="AI53">
            <v>0.6</v>
          </cell>
          <cell r="AJ53">
            <v>0.6</v>
          </cell>
          <cell r="AK53">
            <v>0.6</v>
          </cell>
          <cell r="AL53">
            <v>0.6</v>
          </cell>
          <cell r="AM53">
            <v>0.6</v>
          </cell>
          <cell r="AN53">
            <v>0.6</v>
          </cell>
          <cell r="AO53">
            <v>0.6</v>
          </cell>
          <cell r="AP53">
            <v>0.6</v>
          </cell>
          <cell r="AQ53">
            <v>0.6</v>
          </cell>
          <cell r="AR53">
            <v>0.6</v>
          </cell>
          <cell r="AS53">
            <v>0.6</v>
          </cell>
          <cell r="AT53">
            <v>0.6</v>
          </cell>
          <cell r="AU53">
            <v>0.6</v>
          </cell>
          <cell r="AV53">
            <v>0.6</v>
          </cell>
          <cell r="AW53">
            <v>0.6</v>
          </cell>
          <cell r="AX53">
            <v>0.6</v>
          </cell>
          <cell r="AY53">
            <v>0.6</v>
          </cell>
          <cell r="AZ53">
            <v>0.6</v>
          </cell>
          <cell r="BA53">
            <v>0.6</v>
          </cell>
          <cell r="BB53">
            <v>0.6</v>
          </cell>
          <cell r="BC53">
            <v>0</v>
          </cell>
          <cell r="BD53">
            <v>0</v>
          </cell>
        </row>
        <row r="54">
          <cell r="B54" t="str">
            <v>ERHYD-I</v>
          </cell>
          <cell r="C54" t="str">
            <v>Hydro</v>
          </cell>
          <cell r="D54" t="str">
            <v>PWRHYD</v>
          </cell>
          <cell r="G54" t="str">
            <v>ELCC</v>
          </cell>
          <cell r="H54">
            <v>0</v>
          </cell>
          <cell r="I54">
            <v>1</v>
          </cell>
          <cell r="L54">
            <v>1</v>
          </cell>
          <cell r="M54">
            <v>0.66600000000000004</v>
          </cell>
          <cell r="N54">
            <v>0.9</v>
          </cell>
          <cell r="O54">
            <v>0</v>
          </cell>
          <cell r="P54">
            <v>106</v>
          </cell>
          <cell r="Q54">
            <v>0</v>
          </cell>
          <cell r="R54">
            <v>1.4975000000000001</v>
          </cell>
          <cell r="S54">
            <v>1.4975000000000001</v>
          </cell>
          <cell r="T54">
            <v>1.4975000000000001</v>
          </cell>
          <cell r="U54">
            <v>1.4975000000000001</v>
          </cell>
          <cell r="V54">
            <v>1.4975000000000001</v>
          </cell>
          <cell r="W54">
            <v>1.4975000000000001</v>
          </cell>
          <cell r="X54">
            <v>1.4975000000000001</v>
          </cell>
          <cell r="Y54">
            <v>1.4975000000000001</v>
          </cell>
          <cell r="Z54">
            <v>1.4975000000000001</v>
          </cell>
          <cell r="AA54">
            <v>1.4975000000000001</v>
          </cell>
          <cell r="AB54">
            <v>1.4975000000000001</v>
          </cell>
          <cell r="AC54">
            <v>1.4975000000000001</v>
          </cell>
          <cell r="AD54">
            <v>1.4975000000000001</v>
          </cell>
          <cell r="AE54">
            <v>1.4975000000000001</v>
          </cell>
          <cell r="AF54">
            <v>1.4975000000000001</v>
          </cell>
          <cell r="AG54">
            <v>1.4975000000000001</v>
          </cell>
          <cell r="AH54">
            <v>1.4975000000000001</v>
          </cell>
          <cell r="AI54">
            <v>1.4975000000000001</v>
          </cell>
          <cell r="AJ54">
            <v>1.4975000000000001</v>
          </cell>
          <cell r="AK54">
            <v>1.4975000000000001</v>
          </cell>
          <cell r="AL54">
            <v>1.4975000000000001</v>
          </cell>
          <cell r="AM54">
            <v>1.4975000000000001</v>
          </cell>
          <cell r="AN54">
            <v>1.4975000000000001</v>
          </cell>
          <cell r="AO54">
            <v>1.4975000000000001</v>
          </cell>
          <cell r="AP54">
            <v>1.4975000000000001</v>
          </cell>
          <cell r="AQ54">
            <v>1.4975000000000001</v>
          </cell>
          <cell r="AR54">
            <v>1.4975000000000001</v>
          </cell>
          <cell r="AS54">
            <v>1.4975000000000001</v>
          </cell>
          <cell r="AT54">
            <v>1.4975000000000001</v>
          </cell>
          <cell r="AU54">
            <v>1.4975000000000001</v>
          </cell>
          <cell r="AV54">
            <v>1.4975000000000001</v>
          </cell>
          <cell r="AW54">
            <v>1.4975000000000001</v>
          </cell>
          <cell r="AX54">
            <v>1.4975000000000001</v>
          </cell>
          <cell r="AY54">
            <v>1.4975000000000001</v>
          </cell>
          <cell r="AZ54">
            <v>1.4975000000000001</v>
          </cell>
          <cell r="BA54">
            <v>1.4975000000000001</v>
          </cell>
          <cell r="BB54">
            <v>1.4975000000000001</v>
          </cell>
          <cell r="BC54">
            <v>1.4975000000000001</v>
          </cell>
          <cell r="BD54">
            <v>1.4975000000000001</v>
          </cell>
        </row>
        <row r="55">
          <cell r="B55" t="str">
            <v>ETNUC-E</v>
          </cell>
          <cell r="C55" t="str">
            <v>Nuclear</v>
          </cell>
          <cell r="D55" t="str">
            <v>PWRNUC</v>
          </cell>
          <cell r="G55" t="str">
            <v>ELCC</v>
          </cell>
          <cell r="H55">
            <v>0</v>
          </cell>
          <cell r="I55">
            <v>0.32001521850150205</v>
          </cell>
          <cell r="L55">
            <v>1</v>
          </cell>
          <cell r="M55">
            <v>0.81038133000000012</v>
          </cell>
          <cell r="N55">
            <v>0.91290000000000004</v>
          </cell>
          <cell r="O55">
            <v>2.7777777777777777</v>
          </cell>
          <cell r="P55">
            <v>416</v>
          </cell>
          <cell r="Q55">
            <v>0</v>
          </cell>
          <cell r="R55">
            <v>1.8</v>
          </cell>
          <cell r="S55">
            <v>1.8</v>
          </cell>
          <cell r="T55">
            <v>1.8</v>
          </cell>
          <cell r="U55">
            <v>1.8</v>
          </cell>
          <cell r="V55">
            <v>1.8</v>
          </cell>
          <cell r="W55">
            <v>1.8</v>
          </cell>
          <cell r="X55">
            <v>1.8</v>
          </cell>
          <cell r="Y55">
            <v>1.8</v>
          </cell>
          <cell r="Z55">
            <v>1.8</v>
          </cell>
          <cell r="AA55">
            <v>1.8</v>
          </cell>
          <cell r="AB55">
            <v>1.8</v>
          </cell>
          <cell r="AC55">
            <v>1.8</v>
          </cell>
          <cell r="AD55">
            <v>1.8</v>
          </cell>
          <cell r="AE55">
            <v>1.8</v>
          </cell>
          <cell r="AF55">
            <v>1.8</v>
          </cell>
          <cell r="AG55">
            <v>1.8</v>
          </cell>
          <cell r="AH55">
            <v>1.8</v>
          </cell>
          <cell r="AI55">
            <v>1.8</v>
          </cell>
          <cell r="AJ55">
            <v>1.8</v>
          </cell>
          <cell r="AK55">
            <v>1.8</v>
          </cell>
          <cell r="AL55">
            <v>1.8</v>
          </cell>
          <cell r="AM55">
            <v>1.8</v>
          </cell>
          <cell r="AN55">
            <v>1.8</v>
          </cell>
          <cell r="AO55">
            <v>1.8</v>
          </cell>
          <cell r="AP55">
            <v>1.8</v>
          </cell>
          <cell r="AQ55">
            <v>1.8</v>
          </cell>
          <cell r="AR55">
            <v>1.8</v>
          </cell>
          <cell r="AS55">
            <v>1.8</v>
          </cell>
          <cell r="AT55">
            <v>1.8</v>
          </cell>
          <cell r="AU55">
            <v>0</v>
          </cell>
          <cell r="AV55">
            <v>0</v>
          </cell>
          <cell r="AW55">
            <v>0</v>
          </cell>
          <cell r="AX55">
            <v>0</v>
          </cell>
          <cell r="AY55">
            <v>0</v>
          </cell>
          <cell r="AZ55">
            <v>0</v>
          </cell>
          <cell r="BA55">
            <v>0</v>
          </cell>
          <cell r="BB55">
            <v>0</v>
          </cell>
          <cell r="BC55">
            <v>0</v>
          </cell>
          <cell r="BD55">
            <v>0</v>
          </cell>
        </row>
        <row r="57">
          <cell r="B57" t="str">
            <v>EPP-E</v>
          </cell>
          <cell r="C57" t="str">
            <v>Electricity</v>
          </cell>
          <cell r="D57" t="str">
            <v>ELCC</v>
          </cell>
          <cell r="G57" t="str">
            <v>PWREPE</v>
          </cell>
          <cell r="H57">
            <v>0</v>
          </cell>
          <cell r="I57">
            <v>0.73000000000000009</v>
          </cell>
        </row>
        <row r="58">
          <cell r="B58" t="str">
            <v>EPD-E</v>
          </cell>
          <cell r="C58" t="str">
            <v>Power Sector - PS Dummy Commodity - Existing</v>
          </cell>
          <cell r="D58" t="str">
            <v>PWREPE</v>
          </cell>
          <cell r="G58" t="str">
            <v>PWREPE</v>
          </cell>
          <cell r="H58">
            <v>0</v>
          </cell>
          <cell r="I58">
            <v>1</v>
          </cell>
        </row>
        <row r="59">
          <cell r="B59" t="str">
            <v>EPT-E</v>
          </cell>
          <cell r="C59" t="str">
            <v>Power Sector - PS Dummy Commodity - Existing</v>
          </cell>
          <cell r="D59" t="str">
            <v>PWREPE</v>
          </cell>
          <cell r="G59" t="str">
            <v>ELCC</v>
          </cell>
          <cell r="H59">
            <v>0</v>
          </cell>
          <cell r="I59">
            <v>1</v>
          </cell>
          <cell r="L59">
            <v>1</v>
          </cell>
          <cell r="M59">
            <v>0.24500000000000002</v>
          </cell>
          <cell r="N59">
            <v>0.93197468354430379</v>
          </cell>
          <cell r="O59">
            <v>3.3670886075949369</v>
          </cell>
          <cell r="P59">
            <v>59.417721518987342</v>
          </cell>
          <cell r="Q59">
            <v>0</v>
          </cell>
          <cell r="R59">
            <v>1.58</v>
          </cell>
          <cell r="S59">
            <v>1.58</v>
          </cell>
          <cell r="T59">
            <v>1.58</v>
          </cell>
          <cell r="U59">
            <v>1.58</v>
          </cell>
          <cell r="V59">
            <v>1.58</v>
          </cell>
          <cell r="W59">
            <v>1.58</v>
          </cell>
          <cell r="X59">
            <v>1.58</v>
          </cell>
          <cell r="Y59">
            <v>1.58</v>
          </cell>
          <cell r="Z59">
            <v>1.58</v>
          </cell>
          <cell r="AA59">
            <v>1.58</v>
          </cell>
          <cell r="AB59">
            <v>1.58</v>
          </cell>
          <cell r="AC59">
            <v>1.58</v>
          </cell>
          <cell r="AD59">
            <v>1.58</v>
          </cell>
          <cell r="AE59">
            <v>1.58</v>
          </cell>
          <cell r="AF59">
            <v>1.58</v>
          </cell>
          <cell r="AG59">
            <v>1.58</v>
          </cell>
          <cell r="AH59">
            <v>1.58</v>
          </cell>
          <cell r="AI59">
            <v>1.58</v>
          </cell>
          <cell r="AJ59">
            <v>1.58</v>
          </cell>
          <cell r="AK59">
            <v>1.58</v>
          </cell>
          <cell r="AL59">
            <v>1.58</v>
          </cell>
          <cell r="AM59">
            <v>1.58</v>
          </cell>
          <cell r="AN59">
            <v>1.58</v>
          </cell>
          <cell r="AO59">
            <v>1.58</v>
          </cell>
          <cell r="AP59">
            <v>1.58</v>
          </cell>
          <cell r="AQ59">
            <v>1.58</v>
          </cell>
          <cell r="AR59">
            <v>1.58</v>
          </cell>
          <cell r="AS59">
            <v>1.58</v>
          </cell>
          <cell r="AT59">
            <v>1.58</v>
          </cell>
          <cell r="AU59">
            <v>1.58</v>
          </cell>
          <cell r="AV59">
            <v>1.58</v>
          </cell>
          <cell r="AW59">
            <v>1.58</v>
          </cell>
          <cell r="AX59">
            <v>1.58</v>
          </cell>
          <cell r="AY59">
            <v>1.58</v>
          </cell>
          <cell r="AZ59">
            <v>1.58</v>
          </cell>
          <cell r="BA59">
            <v>1.58</v>
          </cell>
          <cell r="BB59">
            <v>1.58</v>
          </cell>
          <cell r="BC59">
            <v>1.58</v>
          </cell>
          <cell r="BD59">
            <v>1.58</v>
          </cell>
        </row>
        <row r="61">
          <cell r="B61" t="str">
            <v>EHBIW-E</v>
          </cell>
          <cell r="C61" t="str">
            <v>Biomass Wood</v>
          </cell>
          <cell r="D61" t="str">
            <v>PWRBIW</v>
          </cell>
          <cell r="E61" t="str">
            <v>Coal existing</v>
          </cell>
          <cell r="F61" t="str">
            <v>PWRCLE</v>
          </cell>
          <cell r="G61" t="str">
            <v>ELCC</v>
          </cell>
          <cell r="H61" t="str">
            <v>IPPS</v>
          </cell>
          <cell r="I61">
            <v>0.75</v>
          </cell>
          <cell r="J61">
            <v>0.67</v>
          </cell>
          <cell r="K61">
            <v>2</v>
          </cell>
          <cell r="L61">
            <v>1</v>
          </cell>
          <cell r="M61">
            <v>0.624</v>
          </cell>
          <cell r="N61">
            <v>0.91</v>
          </cell>
          <cell r="O61">
            <v>0</v>
          </cell>
          <cell r="P61">
            <v>0</v>
          </cell>
          <cell r="Q61">
            <v>0</v>
          </cell>
          <cell r="R61">
            <v>0.22800000000000001</v>
          </cell>
          <cell r="S61">
            <v>0.22800000000000001</v>
          </cell>
          <cell r="T61">
            <v>0.22800000000000001</v>
          </cell>
          <cell r="U61">
            <v>0.22800000000000001</v>
          </cell>
          <cell r="V61">
            <v>0.22800000000000001</v>
          </cell>
          <cell r="W61">
            <v>0.22800000000000001</v>
          </cell>
          <cell r="X61">
            <v>0.22800000000000001</v>
          </cell>
          <cell r="Y61">
            <v>0.22800000000000001</v>
          </cell>
          <cell r="Z61">
            <v>0.22800000000000001</v>
          </cell>
          <cell r="AA61">
            <v>0.22800000000000001</v>
          </cell>
          <cell r="AB61">
            <v>0.22800000000000001</v>
          </cell>
          <cell r="AC61">
            <v>0.22800000000000001</v>
          </cell>
          <cell r="AD61">
            <v>0.22800000000000001</v>
          </cell>
          <cell r="AE61">
            <v>0.22800000000000001</v>
          </cell>
          <cell r="AF61">
            <v>0.22800000000000001</v>
          </cell>
          <cell r="AG61">
            <v>0.22800000000000001</v>
          </cell>
          <cell r="AH61">
            <v>0.22800000000000001</v>
          </cell>
          <cell r="AI61">
            <v>0.22800000000000001</v>
          </cell>
          <cell r="AJ61">
            <v>0.22800000000000001</v>
          </cell>
          <cell r="AK61">
            <v>0.22800000000000001</v>
          </cell>
          <cell r="AL61">
            <v>0.22800000000000001</v>
          </cell>
          <cell r="AM61">
            <v>0.22800000000000001</v>
          </cell>
          <cell r="AN61">
            <v>0.22800000000000001</v>
          </cell>
          <cell r="AO61">
            <v>0.22800000000000001</v>
          </cell>
          <cell r="AP61">
            <v>0.22800000000000001</v>
          </cell>
          <cell r="AQ61">
            <v>0.22800000000000001</v>
          </cell>
          <cell r="AR61">
            <v>0.22800000000000001</v>
          </cell>
          <cell r="AS61">
            <v>0.22800000000000001</v>
          </cell>
          <cell r="AT61">
            <v>0.22800000000000001</v>
          </cell>
          <cell r="AU61">
            <v>0.22800000000000001</v>
          </cell>
          <cell r="AV61">
            <v>0.22800000000000001</v>
          </cell>
          <cell r="AW61">
            <v>0.22800000000000001</v>
          </cell>
          <cell r="AX61">
            <v>0.22800000000000001</v>
          </cell>
          <cell r="AY61">
            <v>0.22800000000000001</v>
          </cell>
          <cell r="AZ61">
            <v>0.22800000000000001</v>
          </cell>
          <cell r="BA61">
            <v>0.22800000000000001</v>
          </cell>
          <cell r="BB61">
            <v>0.22800000000000001</v>
          </cell>
          <cell r="BC61">
            <v>0</v>
          </cell>
          <cell r="BD61">
            <v>0</v>
          </cell>
        </row>
        <row r="62">
          <cell r="B62" t="str">
            <v>EHBIB-E</v>
          </cell>
          <cell r="C62" t="str">
            <v>Biomass bagasse</v>
          </cell>
          <cell r="D62" t="str">
            <v>PWRBIB</v>
          </cell>
          <cell r="G62" t="str">
            <v>ELCC</v>
          </cell>
          <cell r="H62" t="str">
            <v>IPPS</v>
          </cell>
          <cell r="I62">
            <v>0.75</v>
          </cell>
          <cell r="J62">
            <v>0</v>
          </cell>
          <cell r="K62">
            <v>2</v>
          </cell>
          <cell r="L62">
            <v>1</v>
          </cell>
          <cell r="M62">
            <v>0.624</v>
          </cell>
          <cell r="N62">
            <v>0.91</v>
          </cell>
          <cell r="O62">
            <v>8.6388888888888893</v>
          </cell>
          <cell r="P62">
            <v>972</v>
          </cell>
          <cell r="Q62">
            <v>58.333333333333329</v>
          </cell>
          <cell r="R62">
            <v>0.1</v>
          </cell>
          <cell r="S62">
            <v>0.1</v>
          </cell>
          <cell r="T62">
            <v>0.1</v>
          </cell>
          <cell r="U62">
            <v>0.1</v>
          </cell>
          <cell r="V62">
            <v>0.1</v>
          </cell>
          <cell r="W62">
            <v>0.1</v>
          </cell>
          <cell r="X62">
            <v>0.1</v>
          </cell>
          <cell r="Y62">
            <v>0.1</v>
          </cell>
          <cell r="Z62">
            <v>0.1</v>
          </cell>
          <cell r="AA62">
            <v>0.1</v>
          </cell>
          <cell r="AB62">
            <v>0.1</v>
          </cell>
          <cell r="AC62">
            <v>0.1</v>
          </cell>
          <cell r="AD62">
            <v>0.1</v>
          </cell>
          <cell r="AE62">
            <v>0.1</v>
          </cell>
          <cell r="AF62">
            <v>0.1</v>
          </cell>
          <cell r="AG62">
            <v>0.1</v>
          </cell>
          <cell r="AH62">
            <v>0.1</v>
          </cell>
          <cell r="AI62">
            <v>0.1</v>
          </cell>
          <cell r="AJ62">
            <v>0.1</v>
          </cell>
          <cell r="AK62">
            <v>0.1</v>
          </cell>
          <cell r="AL62">
            <v>0.1</v>
          </cell>
          <cell r="AM62">
            <v>0.1</v>
          </cell>
          <cell r="AN62">
            <v>0.1</v>
          </cell>
          <cell r="AO62">
            <v>0.1</v>
          </cell>
          <cell r="AP62">
            <v>0.1</v>
          </cell>
          <cell r="AQ62">
            <v>0.1</v>
          </cell>
          <cell r="AR62">
            <v>0.1</v>
          </cell>
          <cell r="AS62">
            <v>0.1</v>
          </cell>
          <cell r="AT62">
            <v>0.1</v>
          </cell>
          <cell r="AU62">
            <v>0.1</v>
          </cell>
          <cell r="AV62">
            <v>0.1</v>
          </cell>
          <cell r="AW62">
            <v>0.1</v>
          </cell>
          <cell r="AX62">
            <v>0.1</v>
          </cell>
          <cell r="AY62">
            <v>0.1</v>
          </cell>
          <cell r="AZ62">
            <v>0.1</v>
          </cell>
          <cell r="BA62">
            <v>0.1</v>
          </cell>
          <cell r="BB62">
            <v>0.1</v>
          </cell>
          <cell r="BC62">
            <v>0</v>
          </cell>
          <cell r="BD62">
            <v>0</v>
          </cell>
        </row>
        <row r="63">
          <cell r="B63" t="str">
            <v>EHBIG-E</v>
          </cell>
          <cell r="C63" t="str">
            <v>Biogas</v>
          </cell>
          <cell r="D63" t="str">
            <v>PWRBIG</v>
          </cell>
          <cell r="G63" t="str">
            <v>ELCC</v>
          </cell>
          <cell r="H63" t="str">
            <v>IPPR</v>
          </cell>
          <cell r="I63">
            <v>0.75</v>
          </cell>
          <cell r="J63">
            <v>0</v>
          </cell>
          <cell r="K63">
            <v>2</v>
          </cell>
          <cell r="L63">
            <v>1</v>
          </cell>
          <cell r="M63">
            <v>0.624</v>
          </cell>
          <cell r="N63">
            <v>0.91</v>
          </cell>
          <cell r="O63">
            <v>0</v>
          </cell>
          <cell r="P63">
            <v>0</v>
          </cell>
          <cell r="Q63">
            <v>0</v>
          </cell>
          <cell r="R63">
            <v>9.9000000000000005E-2</v>
          </cell>
          <cell r="S63">
            <v>9.9000000000000005E-2</v>
          </cell>
          <cell r="T63">
            <v>9.9000000000000005E-2</v>
          </cell>
          <cell r="U63">
            <v>9.9000000000000005E-2</v>
          </cell>
          <cell r="V63">
            <v>9.9000000000000005E-2</v>
          </cell>
          <cell r="W63">
            <v>9.9000000000000005E-2</v>
          </cell>
          <cell r="X63">
            <v>9.9000000000000005E-2</v>
          </cell>
          <cell r="Y63">
            <v>9.9000000000000005E-2</v>
          </cell>
          <cell r="Z63">
            <v>9.9000000000000005E-2</v>
          </cell>
          <cell r="AA63">
            <v>9.9000000000000005E-2</v>
          </cell>
          <cell r="AB63">
            <v>9.9000000000000005E-2</v>
          </cell>
          <cell r="AC63">
            <v>9.9000000000000005E-2</v>
          </cell>
          <cell r="AD63">
            <v>9.9000000000000005E-2</v>
          </cell>
          <cell r="AE63">
            <v>9.9000000000000005E-2</v>
          </cell>
          <cell r="AF63">
            <v>9.9000000000000005E-2</v>
          </cell>
          <cell r="AG63">
            <v>9.9000000000000005E-2</v>
          </cell>
          <cell r="AH63">
            <v>9.9000000000000005E-2</v>
          </cell>
          <cell r="AI63">
            <v>9.9000000000000005E-2</v>
          </cell>
          <cell r="AJ63">
            <v>9.9000000000000005E-2</v>
          </cell>
          <cell r="AK63">
            <v>9.9000000000000005E-2</v>
          </cell>
          <cell r="AL63">
            <v>9.9000000000000005E-2</v>
          </cell>
          <cell r="AM63">
            <v>9.9000000000000005E-2</v>
          </cell>
          <cell r="AN63">
            <v>9.9000000000000005E-2</v>
          </cell>
          <cell r="AO63">
            <v>9.9000000000000005E-2</v>
          </cell>
          <cell r="AP63">
            <v>9.9000000000000005E-2</v>
          </cell>
          <cell r="AQ63">
            <v>9.9000000000000005E-2</v>
          </cell>
          <cell r="AR63">
            <v>9.9000000000000005E-2</v>
          </cell>
          <cell r="AS63">
            <v>9.9000000000000005E-2</v>
          </cell>
          <cell r="AT63">
            <v>9.9000000000000005E-2</v>
          </cell>
          <cell r="AU63">
            <v>9.9000000000000005E-2</v>
          </cell>
          <cell r="AV63">
            <v>9.9000000000000005E-2</v>
          </cell>
          <cell r="AW63">
            <v>9.9000000000000005E-2</v>
          </cell>
          <cell r="AX63">
            <v>9.9000000000000005E-2</v>
          </cell>
          <cell r="AY63">
            <v>9.9000000000000005E-2</v>
          </cell>
          <cell r="AZ63">
            <v>9.9000000000000005E-2</v>
          </cell>
          <cell r="BA63">
            <v>9.9000000000000005E-2</v>
          </cell>
          <cell r="BB63">
            <v>9.9000000000000005E-2</v>
          </cell>
          <cell r="BC63">
            <v>0</v>
          </cell>
          <cell r="BD63">
            <v>0</v>
          </cell>
        </row>
      </sheetData>
      <sheetData sheetId="2"/>
      <sheetData sheetId="3">
        <row r="10">
          <cell r="A10" t="str">
            <v>*1</v>
          </cell>
          <cell r="B10" t="str">
            <v>ACT_EFF</v>
          </cell>
          <cell r="C10" t="str">
            <v>Process</v>
          </cell>
          <cell r="D10" t="str">
            <v>-</v>
          </cell>
          <cell r="E10" t="str">
            <v>#ACTGRP</v>
          </cell>
          <cell r="F10" t="str">
            <v>-</v>
          </cell>
          <cell r="G10" t="str">
            <v>#ANNUAL</v>
          </cell>
          <cell r="H10" t="str">
            <v>-</v>
          </cell>
          <cell r="I10" t="str">
            <v>#0</v>
          </cell>
          <cell r="J10" t="str">
            <v>Efficiency</v>
          </cell>
        </row>
        <row r="11">
          <cell r="A11" t="str">
            <v>*2</v>
          </cell>
          <cell r="B11" t="str">
            <v>NCAP_PKCNT</v>
          </cell>
          <cell r="C11" t="str">
            <v>Process</v>
          </cell>
          <cell r="D11" t="str">
            <v>-</v>
          </cell>
          <cell r="E11" t="str">
            <v>-</v>
          </cell>
          <cell r="F11" t="str">
            <v>-</v>
          </cell>
          <cell r="G11" t="str">
            <v>#ANNUAL</v>
          </cell>
          <cell r="H11" t="str">
            <v>-</v>
          </cell>
          <cell r="I11" t="str">
            <v>#0</v>
          </cell>
          <cell r="J11" t="str">
            <v>Contribution to Peak</v>
          </cell>
        </row>
        <row r="12">
          <cell r="A12" t="str">
            <v>*3</v>
          </cell>
          <cell r="B12" t="str">
            <v>NCAP_AF</v>
          </cell>
          <cell r="C12" t="str">
            <v>Process</v>
          </cell>
          <cell r="D12" t="str">
            <v>-</v>
          </cell>
          <cell r="E12" t="str">
            <v>-</v>
          </cell>
          <cell r="F12" t="str">
            <v>-</v>
          </cell>
          <cell r="G12" t="str">
            <v>#ANNUAL</v>
          </cell>
          <cell r="H12" t="str">
            <v>#UP</v>
          </cell>
          <cell r="I12" t="str">
            <v>#0</v>
          </cell>
          <cell r="J12" t="str">
            <v>Maximum availability</v>
          </cell>
        </row>
        <row r="13">
          <cell r="A13" t="str">
            <v>*4</v>
          </cell>
          <cell r="B13" t="str">
            <v>NCAP_AFA</v>
          </cell>
          <cell r="C13" t="str">
            <v>Process</v>
          </cell>
          <cell r="D13" t="str">
            <v>-</v>
          </cell>
          <cell r="E13" t="str">
            <v>-</v>
          </cell>
          <cell r="F13" t="str">
            <v>-</v>
          </cell>
          <cell r="G13" t="str">
            <v>-</v>
          </cell>
          <cell r="H13" t="str">
            <v>#UP</v>
          </cell>
          <cell r="I13" t="str">
            <v>#0</v>
          </cell>
          <cell r="J13" t="str">
            <v>Availability factor</v>
          </cell>
        </row>
        <row r="14">
          <cell r="A14" t="str">
            <v>*5</v>
          </cell>
          <cell r="B14" t="str">
            <v>NCAP_FOM</v>
          </cell>
          <cell r="C14" t="str">
            <v>Process</v>
          </cell>
          <cell r="D14" t="str">
            <v>-</v>
          </cell>
          <cell r="E14" t="str">
            <v>-</v>
          </cell>
          <cell r="F14" t="str">
            <v>-</v>
          </cell>
          <cell r="G14" t="str">
            <v>-</v>
          </cell>
          <cell r="H14" t="str">
            <v>-</v>
          </cell>
          <cell r="I14" t="str">
            <v>#0</v>
          </cell>
          <cell r="J14" t="str">
            <v>Fixed Costs</v>
          </cell>
        </row>
        <row r="15">
          <cell r="A15" t="str">
            <v>*6</v>
          </cell>
          <cell r="B15" t="str">
            <v>ACT_COST</v>
          </cell>
          <cell r="C15" t="str">
            <v>Process</v>
          </cell>
          <cell r="D15" t="str">
            <v>-</v>
          </cell>
          <cell r="E15" t="str">
            <v>-</v>
          </cell>
          <cell r="F15" t="str">
            <v>-</v>
          </cell>
          <cell r="G15" t="str">
            <v>-</v>
          </cell>
          <cell r="H15" t="str">
            <v>-</v>
          </cell>
          <cell r="I15" t="str">
            <v>#0</v>
          </cell>
          <cell r="J15" t="str">
            <v>Variable Costs</v>
          </cell>
        </row>
        <row r="16">
          <cell r="A16" t="str">
            <v>*7</v>
          </cell>
          <cell r="B16" t="str">
            <v>NCAP_BND</v>
          </cell>
          <cell r="C16" t="str">
            <v>Process</v>
          </cell>
          <cell r="D16" t="str">
            <v>-</v>
          </cell>
          <cell r="E16" t="str">
            <v>-</v>
          </cell>
          <cell r="F16" t="str">
            <v>-</v>
          </cell>
          <cell r="G16" t="str">
            <v>-</v>
          </cell>
          <cell r="H16" t="str">
            <v>#UP</v>
          </cell>
          <cell r="I16" t="str">
            <v>#5</v>
          </cell>
          <cell r="J16">
            <v>0</v>
          </cell>
        </row>
        <row r="17">
          <cell r="A17" t="str">
            <v>*8</v>
          </cell>
          <cell r="B17" t="str">
            <v>FLO_EMIS</v>
          </cell>
          <cell r="C17" t="str">
            <v>Process</v>
          </cell>
          <cell r="D17" t="str">
            <v>#PWRWAT</v>
          </cell>
          <cell r="E17" t="str">
            <v>#ACTGRP</v>
          </cell>
          <cell r="F17" t="str">
            <v>-</v>
          </cell>
          <cell r="G17" t="str">
            <v>#ANNUAL</v>
          </cell>
          <cell r="H17" t="str">
            <v>-</v>
          </cell>
          <cell r="I17" t="str">
            <v>#0</v>
          </cell>
          <cell r="J17" t="str">
            <v>Water use</v>
          </cell>
        </row>
        <row r="18">
          <cell r="A18" t="str">
            <v>*9</v>
          </cell>
          <cell r="B18" t="str">
            <v>PRC_RESID</v>
          </cell>
          <cell r="C18" t="str">
            <v>Process</v>
          </cell>
          <cell r="D18" t="str">
            <v>-</v>
          </cell>
          <cell r="E18" t="str">
            <v>-</v>
          </cell>
          <cell r="F18" t="str">
            <v>-</v>
          </cell>
          <cell r="G18" t="str">
            <v>-</v>
          </cell>
          <cell r="H18" t="str">
            <v>-</v>
          </cell>
          <cell r="I18" t="str">
            <v>#0</v>
          </cell>
          <cell r="J18" t="str">
            <v>Residual Capacity</v>
          </cell>
        </row>
      </sheetData>
      <sheetData sheetId="4">
        <row r="9">
          <cell r="A9" t="str">
            <v>*1</v>
          </cell>
          <cell r="B9" t="str">
            <v>PRC_ACTUNT</v>
          </cell>
          <cell r="C9" t="str">
            <v>Process</v>
          </cell>
          <cell r="D9" t="str">
            <v>-</v>
          </cell>
          <cell r="E9" t="str">
            <v>Output Commodity</v>
          </cell>
          <cell r="F9" t="str">
            <v>-</v>
          </cell>
          <cell r="G9" t="str">
            <v>-</v>
          </cell>
          <cell r="H9" t="str">
            <v>-</v>
          </cell>
          <cell r="I9" t="str">
            <v>#1</v>
          </cell>
        </row>
        <row r="10">
          <cell r="A10" t="str">
            <v>*2</v>
          </cell>
          <cell r="B10" t="str">
            <v>PRC_CAPACT</v>
          </cell>
          <cell r="C10" t="str">
            <v>Process</v>
          </cell>
          <cell r="D10" t="str">
            <v>-</v>
          </cell>
          <cell r="E10" t="str">
            <v>-</v>
          </cell>
          <cell r="F10" t="str">
            <v>-</v>
          </cell>
          <cell r="G10" t="str">
            <v>-</v>
          </cell>
          <cell r="H10" t="str">
            <v>-</v>
          </cell>
          <cell r="I10" t="str">
            <v>#31.536</v>
          </cell>
        </row>
        <row r="11">
          <cell r="A11" t="str">
            <v>*3</v>
          </cell>
          <cell r="B11" t="str">
            <v>TOP-OUT</v>
          </cell>
          <cell r="C11" t="str">
            <v>Process</v>
          </cell>
          <cell r="D11" t="str">
            <v>Output Commodity</v>
          </cell>
          <cell r="E11" t="str">
            <v>-</v>
          </cell>
          <cell r="F11" t="str">
            <v>-</v>
          </cell>
          <cell r="G11" t="str">
            <v>-</v>
          </cell>
          <cell r="H11" t="str">
            <v>-</v>
          </cell>
          <cell r="I11" t="str">
            <v>#1</v>
          </cell>
        </row>
        <row r="12">
          <cell r="A12" t="str">
            <v>*4</v>
          </cell>
          <cell r="B12" t="str">
            <v>TOP-OUT</v>
          </cell>
          <cell r="C12" t="str">
            <v>Process</v>
          </cell>
          <cell r="D12" t="str">
            <v>#PWRWAT</v>
          </cell>
          <cell r="E12" t="str">
            <v>-</v>
          </cell>
          <cell r="F12" t="str">
            <v>-</v>
          </cell>
          <cell r="G12" t="str">
            <v>-</v>
          </cell>
          <cell r="H12" t="str">
            <v>-</v>
          </cell>
          <cell r="I12" t="str">
            <v>#1</v>
          </cell>
        </row>
        <row r="13">
          <cell r="A13" t="str">
            <v>*5</v>
          </cell>
          <cell r="B13" t="str">
            <v>TOP-IN</v>
          </cell>
          <cell r="C13" t="str">
            <v>Process</v>
          </cell>
          <cell r="D13" t="str">
            <v>Input Commodity</v>
          </cell>
          <cell r="E13" t="str">
            <v>-</v>
          </cell>
          <cell r="F13" t="str">
            <v>-</v>
          </cell>
          <cell r="G13" t="str">
            <v>-</v>
          </cell>
          <cell r="H13" t="str">
            <v>-</v>
          </cell>
          <cell r="I13" t="str">
            <v>#1</v>
          </cell>
        </row>
      </sheetData>
      <sheetData sheetId="5"/>
      <sheetData sheetId="6"/>
      <sheetData sheetId="7">
        <row r="7">
          <cell r="H7">
            <v>0.08</v>
          </cell>
        </row>
        <row r="24">
          <cell r="B24" t="str">
            <v>Parameter</v>
          </cell>
          <cell r="C24" t="str">
            <v>Technology Name</v>
          </cell>
          <cell r="D24" t="str">
            <v>Input Commodity Name</v>
          </cell>
          <cell r="E24" t="str">
            <v>input</v>
          </cell>
          <cell r="F24" t="str">
            <v>input 2</v>
          </cell>
          <cell r="G24" t="str">
            <v>Output Commodity</v>
          </cell>
          <cell r="H24" t="str">
            <v>output 2</v>
          </cell>
          <cell r="I24" t="str">
            <v>Efficiency</v>
          </cell>
          <cell r="J24" t="str">
            <v>Contribution to Peak</v>
          </cell>
          <cell r="K24" t="str">
            <v>Availability factor</v>
          </cell>
          <cell r="L24" t="str">
            <v>Maximum availability</v>
          </cell>
          <cell r="M24" t="str">
            <v>Life of Plant</v>
          </cell>
          <cell r="N24" t="str">
            <v>Lead Time</v>
          </cell>
          <cell r="O24" t="str">
            <v>Water use</v>
          </cell>
          <cell r="P24" t="str">
            <v>Fixed costs</v>
          </cell>
          <cell r="Q24" t="str">
            <v>Variable costs</v>
          </cell>
          <cell r="R24" t="str">
            <v>Start year</v>
          </cell>
          <cell r="S24" t="str">
            <v>CHP fuel input ratio</v>
          </cell>
          <cell r="T24" t="str">
            <v>CHP output ratio</v>
          </cell>
          <cell r="U24" t="str">
            <v>Overnight capital costs with technology learning</v>
          </cell>
          <cell r="AE24" t="str">
            <v>Upper Limit on annual New Capacity (GW)</v>
          </cell>
          <cell r="AI24" t="str">
            <v>Upper Limit on Total Installed Capacity (GW)</v>
          </cell>
          <cell r="AM24" t="str">
            <v>Fixed Invesment (new cap - GW)</v>
          </cell>
        </row>
        <row r="27">
          <cell r="C27" t="str">
            <v>Technology Name</v>
          </cell>
          <cell r="D27" t="str">
            <v>fuel</v>
          </cell>
          <cell r="E27" t="str">
            <v>input2006</v>
          </cell>
          <cell r="F27" t="str">
            <v>input 22006</v>
          </cell>
          <cell r="G27" t="str">
            <v>Output Commodity2006</v>
          </cell>
          <cell r="H27" t="str">
            <v>output 22006</v>
          </cell>
          <cell r="I27" t="str">
            <v>Efficiency2006</v>
          </cell>
          <cell r="J27" t="str">
            <v>Contribution to Peak2006</v>
          </cell>
          <cell r="K27" t="str">
            <v>Availability factor2006</v>
          </cell>
          <cell r="L27" t="str">
            <v>Maximum availability2006</v>
          </cell>
          <cell r="M27" t="str">
            <v>Life of Plant2006</v>
          </cell>
          <cell r="N27" t="str">
            <v>Lead Time2006</v>
          </cell>
          <cell r="O27" t="str">
            <v>Water use2006</v>
          </cell>
          <cell r="P27" t="str">
            <v>Fixed costs2006</v>
          </cell>
          <cell r="Q27" t="str">
            <v>Variable costs2006</v>
          </cell>
          <cell r="R27" t="str">
            <v>Start year</v>
          </cell>
          <cell r="S27" t="str">
            <v>CHP fuel input ratio2006</v>
          </cell>
          <cell r="T27" t="str">
            <v>CHP output ratio2006</v>
          </cell>
          <cell r="U27" t="str">
            <v>Overnight capital costs with technology learning2010</v>
          </cell>
          <cell r="V27" t="str">
            <v>Overnight capital costs with technology learning2012</v>
          </cell>
          <cell r="W27" t="str">
            <v>Overnight capital costs with technology learning2014</v>
          </cell>
          <cell r="X27" t="str">
            <v>Overnight capital costs with technology learning2016</v>
          </cell>
          <cell r="Y27" t="str">
            <v>Overnight capital costs with technology learning2018</v>
          </cell>
          <cell r="Z27" t="str">
            <v>Overnight capital costs with technology learning2020</v>
          </cell>
          <cell r="AA27" t="str">
            <v>Overnight capital costs with technology learning2025</v>
          </cell>
          <cell r="AB27" t="str">
            <v>Overnight capital costs with technology learning2030</v>
          </cell>
          <cell r="AC27" t="str">
            <v>Overnight capital costs with technology learning2040</v>
          </cell>
          <cell r="AD27" t="str">
            <v>Overnight capital costs with technology learning2050</v>
          </cell>
          <cell r="AE27" t="str">
            <v>Upper Limit on annual New Capacity (GW)2010</v>
          </cell>
          <cell r="AF27" t="str">
            <v>Upper Limit on annual New Capacity (GW)2020</v>
          </cell>
          <cell r="AG27" t="str">
            <v>Upper Limit on annual New Capacity (GW)2030</v>
          </cell>
          <cell r="AH27" t="str">
            <v>Upper Limit on annual New Capacity (GW)2050</v>
          </cell>
          <cell r="AI27" t="str">
            <v>Upper Limit on Total Installed Capacity (GW)2010</v>
          </cell>
          <cell r="AJ27" t="str">
            <v>Upper Limit on Total Installed Capacity (GW)2020</v>
          </cell>
          <cell r="AK27" t="str">
            <v>Upper Limit on Total Installed Capacity (GW)2030</v>
          </cell>
          <cell r="AL27" t="str">
            <v>Upper Limit on Total Installed Capacity (GW)2050</v>
          </cell>
          <cell r="AM27" t="str">
            <v>Fixed Invesment (new cap - GW)2010</v>
          </cell>
          <cell r="AN27" t="str">
            <v>Fixed Invesment (new cap - GW)2011</v>
          </cell>
          <cell r="AO27" t="str">
            <v>Fixed Invesment (new cap - GW)2012</v>
          </cell>
          <cell r="AP27" t="str">
            <v>Fixed Invesment (new cap - GW)2013</v>
          </cell>
          <cell r="AQ27" t="str">
            <v>Fixed Invesment (new cap - GW)2014</v>
          </cell>
          <cell r="AR27" t="str">
            <v>Fixed Invesment (new cap - GW)2015</v>
          </cell>
          <cell r="AS27" t="str">
            <v>Fixed Invesment (new cap - GW)2016</v>
          </cell>
          <cell r="AT27" t="str">
            <v>Fixed Invesment (new cap - GW)2017</v>
          </cell>
          <cell r="AU27" t="str">
            <v>Fixed Invesment (new cap - GW)2018</v>
          </cell>
          <cell r="AV27" t="str">
            <v>Fixed Invesment (new cap - GW)2019</v>
          </cell>
          <cell r="AW27" t="str">
            <v>Fixed Invesment (new cap - GW)2020</v>
          </cell>
        </row>
        <row r="30">
          <cell r="C30" t="str">
            <v>Newtech_Start</v>
          </cell>
        </row>
        <row r="31">
          <cell r="C31" t="str">
            <v>ETCLDFB-N</v>
          </cell>
          <cell r="D31" t="str">
            <v>Coal Discard</v>
          </cell>
          <cell r="E31" t="str">
            <v>PWRCLD</v>
          </cell>
          <cell r="G31" t="str">
            <v>ELCC</v>
          </cell>
          <cell r="I31">
            <v>0.35710742981847043</v>
          </cell>
          <cell r="J31">
            <v>1</v>
          </cell>
          <cell r="K31">
            <v>0.90400000000000003</v>
          </cell>
          <cell r="L31">
            <v>0.95899999999999996</v>
          </cell>
          <cell r="M31">
            <v>30</v>
          </cell>
          <cell r="N31">
            <v>4</v>
          </cell>
          <cell r="O31">
            <v>9.2499999999999982</v>
          </cell>
          <cell r="P31">
            <v>365</v>
          </cell>
          <cell r="Q31">
            <v>27.527777777777775</v>
          </cell>
          <cell r="R31">
            <v>2010</v>
          </cell>
          <cell r="U31">
            <v>14965</v>
          </cell>
          <cell r="V31">
            <v>14965</v>
          </cell>
          <cell r="W31">
            <v>14965</v>
          </cell>
          <cell r="X31">
            <v>14965</v>
          </cell>
          <cell r="Y31">
            <v>14965</v>
          </cell>
          <cell r="Z31">
            <v>14965</v>
          </cell>
          <cell r="AA31">
            <v>14965</v>
          </cell>
          <cell r="AB31">
            <v>14965</v>
          </cell>
          <cell r="AC31">
            <v>14965</v>
          </cell>
          <cell r="AD31">
            <v>14965</v>
          </cell>
          <cell r="AE31">
            <v>0</v>
          </cell>
          <cell r="AF31">
            <v>0</v>
          </cell>
          <cell r="AG31">
            <v>0</v>
          </cell>
          <cell r="AH31">
            <v>0</v>
          </cell>
          <cell r="AI31">
            <v>0</v>
          </cell>
          <cell r="AJ31">
            <v>3</v>
          </cell>
          <cell r="AK31">
            <v>3</v>
          </cell>
          <cell r="AL31">
            <v>3</v>
          </cell>
          <cell r="AM31">
            <v>0</v>
          </cell>
          <cell r="AN31">
            <v>0</v>
          </cell>
          <cell r="AO31">
            <v>0</v>
          </cell>
          <cell r="AP31">
            <v>0</v>
          </cell>
          <cell r="AQ31">
            <v>0</v>
          </cell>
          <cell r="AR31">
            <v>0</v>
          </cell>
          <cell r="AS31">
            <v>0</v>
          </cell>
          <cell r="AT31">
            <v>0</v>
          </cell>
          <cell r="AU31">
            <v>0</v>
          </cell>
          <cell r="AV31">
            <v>0</v>
          </cell>
          <cell r="AW31">
            <v>0</v>
          </cell>
          <cell r="AY31">
            <v>5</v>
          </cell>
        </row>
        <row r="32">
          <cell r="C32" t="str">
            <v>ETCLNSC-N</v>
          </cell>
          <cell r="D32" t="str">
            <v>Coal new</v>
          </cell>
          <cell r="E32" t="str">
            <v>PWRCLN</v>
          </cell>
          <cell r="G32" t="str">
            <v>ELCC</v>
          </cell>
          <cell r="I32">
            <v>0.36851264203091411</v>
          </cell>
          <cell r="J32">
            <v>1</v>
          </cell>
          <cell r="K32">
            <v>0.91700000000000004</v>
          </cell>
          <cell r="L32">
            <v>0.96299999999999997</v>
          </cell>
          <cell r="M32">
            <v>30</v>
          </cell>
          <cell r="N32">
            <v>4</v>
          </cell>
          <cell r="O32">
            <v>63.638888888888886</v>
          </cell>
          <cell r="P32">
            <v>455</v>
          </cell>
          <cell r="Q32">
            <v>12.333333333333332</v>
          </cell>
          <cell r="R32">
            <v>2010</v>
          </cell>
          <cell r="U32">
            <v>17785</v>
          </cell>
          <cell r="V32">
            <v>17785</v>
          </cell>
          <cell r="W32">
            <v>17785</v>
          </cell>
          <cell r="X32">
            <v>17785</v>
          </cell>
          <cell r="Y32">
            <v>17785</v>
          </cell>
          <cell r="Z32">
            <v>17785</v>
          </cell>
          <cell r="AA32">
            <v>17785</v>
          </cell>
          <cell r="AB32">
            <v>17785</v>
          </cell>
          <cell r="AC32">
            <v>17785</v>
          </cell>
          <cell r="AD32">
            <v>17785</v>
          </cell>
          <cell r="AE32">
            <v>0</v>
          </cell>
          <cell r="AF32">
            <v>0</v>
          </cell>
          <cell r="AG32">
            <v>0</v>
          </cell>
          <cell r="AH32">
            <v>0</v>
          </cell>
          <cell r="AI32">
            <v>0</v>
          </cell>
          <cell r="AJ32">
            <v>0</v>
          </cell>
          <cell r="AK32">
            <v>0</v>
          </cell>
          <cell r="AL32">
            <v>0</v>
          </cell>
          <cell r="AM32">
            <v>0</v>
          </cell>
          <cell r="AN32">
            <v>0</v>
          </cell>
          <cell r="AO32">
            <v>0</v>
          </cell>
          <cell r="AP32">
            <v>0.72199999999999998</v>
          </cell>
          <cell r="AQ32">
            <v>0.72199999999999998</v>
          </cell>
          <cell r="AR32">
            <v>1.444</v>
          </cell>
          <cell r="AS32">
            <v>0.72199999999999998</v>
          </cell>
          <cell r="AT32">
            <v>2.1680000000000001</v>
          </cell>
          <cell r="AU32">
            <v>0.72299999999999998</v>
          </cell>
          <cell r="AV32">
            <v>1.446</v>
          </cell>
          <cell r="AW32">
            <v>0.72299999999999998</v>
          </cell>
          <cell r="AY32">
            <v>4</v>
          </cell>
        </row>
        <row r="33">
          <cell r="C33" t="str">
            <v>ETCLNIG-N</v>
          </cell>
          <cell r="D33" t="str">
            <v>Coal new</v>
          </cell>
          <cell r="E33" t="str">
            <v>PWRCLN</v>
          </cell>
          <cell r="G33" t="str">
            <v>ELCC</v>
          </cell>
          <cell r="I33">
            <v>0.36892805902848946</v>
          </cell>
          <cell r="J33">
            <v>1</v>
          </cell>
          <cell r="K33">
            <v>0.85699999999999998</v>
          </cell>
          <cell r="L33">
            <v>0.89900000000000002</v>
          </cell>
          <cell r="M33">
            <v>30</v>
          </cell>
          <cell r="N33">
            <v>5</v>
          </cell>
          <cell r="O33">
            <v>71.333333333333329</v>
          </cell>
          <cell r="P33">
            <v>830</v>
          </cell>
          <cell r="Q33">
            <v>4</v>
          </cell>
          <cell r="R33">
            <v>2010</v>
          </cell>
          <cell r="U33">
            <v>24670</v>
          </cell>
          <cell r="V33">
            <v>24071.068756998877</v>
          </cell>
          <cell r="W33">
            <v>23708.344081051728</v>
          </cell>
          <cell r="X33">
            <v>23498.610996736821</v>
          </cell>
          <cell r="Y33">
            <v>23350.633572367453</v>
          </cell>
          <cell r="Z33">
            <v>23169.125496225537</v>
          </cell>
          <cell r="AA33">
            <v>22755.065757544504</v>
          </cell>
          <cell r="AB33">
            <v>22617.34329833648</v>
          </cell>
          <cell r="AC33">
            <v>22480.495813859874</v>
          </cell>
          <cell r="AD33">
            <v>22412.393205326574</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cell r="AU33">
            <v>0</v>
          </cell>
          <cell r="AV33">
            <v>0</v>
          </cell>
          <cell r="AW33">
            <v>0</v>
          </cell>
          <cell r="AY33">
            <v>6</v>
          </cell>
        </row>
        <row r="34">
          <cell r="C34" t="str">
            <v>ETCLRSCBO-I</v>
          </cell>
          <cell r="D34" t="str">
            <v>Coal for plants in Region</v>
          </cell>
          <cell r="E34" t="str">
            <v>PWRCLR</v>
          </cell>
          <cell r="G34" t="str">
            <v>ELCC</v>
          </cell>
          <cell r="I34">
            <v>0.37</v>
          </cell>
          <cell r="J34">
            <v>1</v>
          </cell>
          <cell r="K34">
            <v>0.85</v>
          </cell>
          <cell r="L34">
            <v>0.96299999999999997</v>
          </cell>
          <cell r="M34">
            <v>30</v>
          </cell>
          <cell r="N34">
            <v>3</v>
          </cell>
          <cell r="O34">
            <v>27.777777777777779</v>
          </cell>
          <cell r="P34">
            <v>379</v>
          </cell>
          <cell r="Q34">
            <v>5</v>
          </cell>
          <cell r="R34">
            <v>2015</v>
          </cell>
          <cell r="U34">
            <v>16880</v>
          </cell>
          <cell r="V34">
            <v>16880</v>
          </cell>
          <cell r="W34">
            <v>16880</v>
          </cell>
          <cell r="X34">
            <v>16880</v>
          </cell>
          <cell r="Y34">
            <v>16880</v>
          </cell>
          <cell r="Z34">
            <v>16880</v>
          </cell>
          <cell r="AA34">
            <v>16880</v>
          </cell>
          <cell r="AB34">
            <v>16880</v>
          </cell>
          <cell r="AC34">
            <v>16880</v>
          </cell>
          <cell r="AD34">
            <v>16880</v>
          </cell>
          <cell r="AE34">
            <v>0</v>
          </cell>
          <cell r="AF34">
            <v>0</v>
          </cell>
          <cell r="AG34">
            <v>0</v>
          </cell>
          <cell r="AH34">
            <v>0</v>
          </cell>
          <cell r="AI34">
            <v>1.2</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Y34">
            <v>29</v>
          </cell>
        </row>
        <row r="35">
          <cell r="C35" t="str">
            <v>ETCLRSCMO-I</v>
          </cell>
          <cell r="D35" t="str">
            <v>Coal for plants in Region</v>
          </cell>
          <cell r="E35" t="str">
            <v>PWRCLR</v>
          </cell>
          <cell r="G35" t="str">
            <v>ELCC</v>
          </cell>
          <cell r="I35">
            <v>0.35</v>
          </cell>
          <cell r="J35">
            <v>1</v>
          </cell>
          <cell r="K35">
            <v>0.85</v>
          </cell>
          <cell r="L35">
            <v>0.96299999999999997</v>
          </cell>
          <cell r="M35">
            <v>30</v>
          </cell>
          <cell r="N35">
            <v>3</v>
          </cell>
          <cell r="O35">
            <v>27.777777777777779</v>
          </cell>
          <cell r="P35">
            <v>160</v>
          </cell>
          <cell r="Q35">
            <v>2.1388888888888888</v>
          </cell>
          <cell r="R35">
            <v>2015</v>
          </cell>
          <cell r="U35">
            <v>14400</v>
          </cell>
          <cell r="V35">
            <v>14400</v>
          </cell>
          <cell r="W35">
            <v>14400</v>
          </cell>
          <cell r="X35">
            <v>14400</v>
          </cell>
          <cell r="Y35">
            <v>14400</v>
          </cell>
          <cell r="Z35">
            <v>14400</v>
          </cell>
          <cell r="AA35">
            <v>14400</v>
          </cell>
          <cell r="AB35">
            <v>14400</v>
          </cell>
          <cell r="AC35">
            <v>14400</v>
          </cell>
          <cell r="AD35">
            <v>14400</v>
          </cell>
          <cell r="AE35">
            <v>0</v>
          </cell>
          <cell r="AF35">
            <v>0</v>
          </cell>
          <cell r="AG35">
            <v>0</v>
          </cell>
          <cell r="AH35">
            <v>0</v>
          </cell>
          <cell r="AI35">
            <v>1</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Y35">
            <v>31</v>
          </cell>
        </row>
        <row r="36">
          <cell r="C36" t="str">
            <v>ETODSGT-N</v>
          </cell>
          <cell r="D36" t="str">
            <v>Oil Diesel</v>
          </cell>
          <cell r="E36" t="str">
            <v>PWRODS</v>
          </cell>
          <cell r="G36" t="str">
            <v>ELCC</v>
          </cell>
          <cell r="I36">
            <v>0.30186147912124767</v>
          </cell>
          <cell r="J36">
            <v>1</v>
          </cell>
          <cell r="K36">
            <v>0.88800000000000001</v>
          </cell>
          <cell r="L36">
            <v>0.95399999999999996</v>
          </cell>
          <cell r="M36">
            <v>30</v>
          </cell>
          <cell r="N36">
            <v>2</v>
          </cell>
          <cell r="O36">
            <v>5.5</v>
          </cell>
          <cell r="P36">
            <v>70</v>
          </cell>
          <cell r="Q36">
            <v>0</v>
          </cell>
          <cell r="R36">
            <v>2010</v>
          </cell>
          <cell r="U36">
            <v>3955</v>
          </cell>
          <cell r="V36">
            <v>3955</v>
          </cell>
          <cell r="W36">
            <v>3955</v>
          </cell>
          <cell r="X36">
            <v>3955</v>
          </cell>
          <cell r="Y36">
            <v>3955</v>
          </cell>
          <cell r="Z36">
            <v>3955</v>
          </cell>
          <cell r="AA36">
            <v>3955</v>
          </cell>
          <cell r="AB36">
            <v>3955</v>
          </cell>
          <cell r="AC36">
            <v>3955</v>
          </cell>
          <cell r="AD36">
            <v>3955</v>
          </cell>
          <cell r="AE36">
            <v>0</v>
          </cell>
          <cell r="AF36">
            <v>0</v>
          </cell>
          <cell r="AG36">
            <v>0</v>
          </cell>
          <cell r="AH36">
            <v>0</v>
          </cell>
          <cell r="AI36">
            <v>0</v>
          </cell>
          <cell r="AJ36">
            <v>0</v>
          </cell>
          <cell r="AK36">
            <v>0</v>
          </cell>
          <cell r="AL36">
            <v>0</v>
          </cell>
          <cell r="AM36">
            <v>0</v>
          </cell>
          <cell r="AN36">
            <v>0</v>
          </cell>
          <cell r="AO36">
            <v>0</v>
          </cell>
          <cell r="AP36">
            <v>1.02</v>
          </cell>
          <cell r="AQ36">
            <v>0</v>
          </cell>
          <cell r="AR36">
            <v>0</v>
          </cell>
          <cell r="AS36">
            <v>0</v>
          </cell>
          <cell r="AT36">
            <v>0</v>
          </cell>
          <cell r="AU36">
            <v>0</v>
          </cell>
          <cell r="AV36">
            <v>0</v>
          </cell>
          <cell r="AW36">
            <v>0</v>
          </cell>
          <cell r="AY36">
            <v>3</v>
          </cell>
        </row>
        <row r="37">
          <cell r="C37" t="str">
            <v>ETGIPGT-N</v>
          </cell>
          <cell r="D37" t="str">
            <v>Gas Indigenous Ibhubezi Piped</v>
          </cell>
          <cell r="E37" t="str">
            <v>PWRGIP</v>
          </cell>
          <cell r="G37" t="str">
            <v>ELCC</v>
          </cell>
          <cell r="I37">
            <v>0.30186147912124767</v>
          </cell>
          <cell r="J37">
            <v>1</v>
          </cell>
          <cell r="K37">
            <v>0.88800000000000001</v>
          </cell>
          <cell r="L37">
            <v>0.95399999999999996</v>
          </cell>
          <cell r="M37">
            <v>30</v>
          </cell>
          <cell r="N37">
            <v>2</v>
          </cell>
          <cell r="O37">
            <v>5.5</v>
          </cell>
          <cell r="P37">
            <v>70</v>
          </cell>
          <cell r="Q37">
            <v>0</v>
          </cell>
          <cell r="R37">
            <v>2010</v>
          </cell>
          <cell r="U37">
            <v>3955</v>
          </cell>
          <cell r="V37">
            <v>3955</v>
          </cell>
          <cell r="W37">
            <v>3955</v>
          </cell>
          <cell r="X37">
            <v>3955</v>
          </cell>
          <cell r="Y37">
            <v>3955</v>
          </cell>
          <cell r="Z37">
            <v>3955</v>
          </cell>
          <cell r="AA37">
            <v>3955</v>
          </cell>
          <cell r="AB37">
            <v>3955</v>
          </cell>
          <cell r="AC37">
            <v>3955</v>
          </cell>
          <cell r="AD37">
            <v>3955</v>
          </cell>
          <cell r="AE37">
            <v>0</v>
          </cell>
          <cell r="AF37">
            <v>0</v>
          </cell>
          <cell r="AG37">
            <v>0</v>
          </cell>
          <cell r="AH37">
            <v>0</v>
          </cell>
          <cell r="AI37">
            <v>1.323</v>
          </cell>
          <cell r="AJ37">
            <v>0</v>
          </cell>
          <cell r="AK37">
            <v>0</v>
          </cell>
          <cell r="AL37">
            <v>0</v>
          </cell>
          <cell r="AM37">
            <v>0</v>
          </cell>
          <cell r="AN37">
            <v>0</v>
          </cell>
          <cell r="AO37">
            <v>0</v>
          </cell>
          <cell r="AP37">
            <v>0</v>
          </cell>
          <cell r="AQ37">
            <v>0</v>
          </cell>
          <cell r="AR37">
            <v>0</v>
          </cell>
          <cell r="AS37">
            <v>0</v>
          </cell>
          <cell r="AT37">
            <v>0</v>
          </cell>
          <cell r="AU37">
            <v>0</v>
          </cell>
          <cell r="AV37">
            <v>0</v>
          </cell>
          <cell r="AW37">
            <v>0</v>
          </cell>
          <cell r="AY37">
            <v>3</v>
          </cell>
        </row>
        <row r="38">
          <cell r="C38" t="str">
            <v>ETGHPGT-N</v>
          </cell>
          <cell r="D38" t="str">
            <v>Gas Indigenous Piped Shale</v>
          </cell>
          <cell r="E38" t="str">
            <v>PWRGHP</v>
          </cell>
          <cell r="G38" t="str">
            <v>ELCC</v>
          </cell>
          <cell r="I38">
            <v>0.30186147912124767</v>
          </cell>
          <cell r="J38">
            <v>1</v>
          </cell>
          <cell r="K38">
            <v>0.88800000000000001</v>
          </cell>
          <cell r="L38">
            <v>0.95399999999999996</v>
          </cell>
          <cell r="M38">
            <v>30</v>
          </cell>
          <cell r="N38">
            <v>2</v>
          </cell>
          <cell r="O38">
            <v>5.5</v>
          </cell>
          <cell r="P38">
            <v>70</v>
          </cell>
          <cell r="Q38">
            <v>0</v>
          </cell>
          <cell r="R38">
            <v>2010</v>
          </cell>
          <cell r="U38">
            <v>3955</v>
          </cell>
          <cell r="V38">
            <v>3955</v>
          </cell>
          <cell r="W38">
            <v>3955</v>
          </cell>
          <cell r="X38">
            <v>3955</v>
          </cell>
          <cell r="Y38">
            <v>3955</v>
          </cell>
          <cell r="Z38">
            <v>3955</v>
          </cell>
          <cell r="AA38">
            <v>3955</v>
          </cell>
          <cell r="AB38">
            <v>3955</v>
          </cell>
          <cell r="AC38">
            <v>3955</v>
          </cell>
          <cell r="AD38">
            <v>3955</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cell r="AU38">
            <v>0</v>
          </cell>
          <cell r="AV38">
            <v>0</v>
          </cell>
          <cell r="AW38">
            <v>0</v>
          </cell>
          <cell r="AY38">
            <v>3</v>
          </cell>
        </row>
        <row r="39">
          <cell r="C39" t="str">
            <v>ETGNPGT-N</v>
          </cell>
          <cell r="D39" t="str">
            <v>Gas Northern Mozambique Piped</v>
          </cell>
          <cell r="E39" t="str">
            <v>PWRGNP</v>
          </cell>
          <cell r="G39" t="str">
            <v>ELCC</v>
          </cell>
          <cell r="I39">
            <v>0.30186147912124767</v>
          </cell>
          <cell r="J39">
            <v>1</v>
          </cell>
          <cell r="K39">
            <v>0.88800000000000001</v>
          </cell>
          <cell r="L39">
            <v>0.95399999999999996</v>
          </cell>
          <cell r="M39">
            <v>30</v>
          </cell>
          <cell r="N39">
            <v>2</v>
          </cell>
          <cell r="O39">
            <v>5.5</v>
          </cell>
          <cell r="P39">
            <v>70</v>
          </cell>
          <cell r="Q39">
            <v>0</v>
          </cell>
          <cell r="R39">
            <v>2010</v>
          </cell>
          <cell r="U39">
            <v>3955</v>
          </cell>
          <cell r="V39">
            <v>3955</v>
          </cell>
          <cell r="W39">
            <v>3955</v>
          </cell>
          <cell r="X39">
            <v>3955</v>
          </cell>
          <cell r="Y39">
            <v>3955</v>
          </cell>
          <cell r="Z39">
            <v>3955</v>
          </cell>
          <cell r="AA39">
            <v>3955</v>
          </cell>
          <cell r="AB39">
            <v>3955</v>
          </cell>
          <cell r="AC39">
            <v>3955</v>
          </cell>
          <cell r="AD39">
            <v>3955</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cell r="AU39">
            <v>0</v>
          </cell>
          <cell r="AV39">
            <v>0</v>
          </cell>
          <cell r="AW39">
            <v>0</v>
          </cell>
          <cell r="AY39">
            <v>3</v>
          </cell>
        </row>
        <row r="40">
          <cell r="C40" t="str">
            <v>ETGLTGT-N</v>
          </cell>
          <cell r="D40" t="str">
            <v>Gas Regasified LNG</v>
          </cell>
          <cell r="E40" t="str">
            <v>PWRGLT</v>
          </cell>
          <cell r="G40" t="str">
            <v>ELCC</v>
          </cell>
          <cell r="I40">
            <v>0.30186147912124767</v>
          </cell>
          <cell r="J40">
            <v>1</v>
          </cell>
          <cell r="K40">
            <v>0.88800000000000001</v>
          </cell>
          <cell r="L40">
            <v>0.95399999999999996</v>
          </cell>
          <cell r="M40">
            <v>30</v>
          </cell>
          <cell r="N40">
            <v>2</v>
          </cell>
          <cell r="O40">
            <v>5.5</v>
          </cell>
          <cell r="P40">
            <v>70</v>
          </cell>
          <cell r="Q40">
            <v>0</v>
          </cell>
          <cell r="R40">
            <v>2010</v>
          </cell>
          <cell r="U40">
            <v>3955</v>
          </cell>
          <cell r="V40">
            <v>3955</v>
          </cell>
          <cell r="W40">
            <v>3955</v>
          </cell>
          <cell r="X40">
            <v>3955</v>
          </cell>
          <cell r="Y40">
            <v>3955</v>
          </cell>
          <cell r="Z40">
            <v>3955</v>
          </cell>
          <cell r="AA40">
            <v>3955</v>
          </cell>
          <cell r="AB40">
            <v>3955</v>
          </cell>
          <cell r="AC40">
            <v>3955</v>
          </cell>
          <cell r="AD40">
            <v>3955</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cell r="AW40">
            <v>0</v>
          </cell>
          <cell r="AY40">
            <v>3</v>
          </cell>
        </row>
        <row r="41">
          <cell r="C41" t="str">
            <v>ETGSPCC-N</v>
          </cell>
          <cell r="D41" t="str">
            <v>Gas Southern Mozambique Piped</v>
          </cell>
          <cell r="E41" t="str">
            <v>PWRGSP</v>
          </cell>
          <cell r="G41" t="str">
            <v>ELCC</v>
          </cell>
          <cell r="I41">
            <v>0.48089767566123431</v>
          </cell>
          <cell r="J41">
            <v>1</v>
          </cell>
          <cell r="K41">
            <v>0.88800000000000001</v>
          </cell>
          <cell r="L41">
            <v>0.95399999999999996</v>
          </cell>
          <cell r="M41">
            <v>30</v>
          </cell>
          <cell r="N41">
            <v>2</v>
          </cell>
          <cell r="O41">
            <v>3.5555555555555558</v>
          </cell>
          <cell r="P41">
            <v>148</v>
          </cell>
          <cell r="Q41">
            <v>0</v>
          </cell>
          <cell r="R41">
            <v>2010</v>
          </cell>
          <cell r="U41">
            <v>5780</v>
          </cell>
          <cell r="V41">
            <v>5780</v>
          </cell>
          <cell r="W41">
            <v>5780</v>
          </cell>
          <cell r="X41">
            <v>5780</v>
          </cell>
          <cell r="Y41">
            <v>5780</v>
          </cell>
          <cell r="Z41">
            <v>5780</v>
          </cell>
          <cell r="AA41">
            <v>5780</v>
          </cell>
          <cell r="AB41">
            <v>5780</v>
          </cell>
          <cell r="AC41">
            <v>5780</v>
          </cell>
          <cell r="AD41">
            <v>5780</v>
          </cell>
          <cell r="AE41">
            <v>0</v>
          </cell>
          <cell r="AF41">
            <v>0</v>
          </cell>
          <cell r="AG41">
            <v>0</v>
          </cell>
          <cell r="AH41">
            <v>0</v>
          </cell>
          <cell r="AI41">
            <v>0.39</v>
          </cell>
          <cell r="AJ41">
            <v>0</v>
          </cell>
          <cell r="AK41">
            <v>0</v>
          </cell>
          <cell r="AL41">
            <v>0</v>
          </cell>
          <cell r="AM41">
            <v>0.26</v>
          </cell>
          <cell r="AN41">
            <v>0.13</v>
          </cell>
          <cell r="AO41">
            <v>0</v>
          </cell>
          <cell r="AP41">
            <v>0</v>
          </cell>
          <cell r="AQ41">
            <v>0</v>
          </cell>
          <cell r="AR41">
            <v>0</v>
          </cell>
          <cell r="AS41">
            <v>0</v>
          </cell>
          <cell r="AT41">
            <v>0</v>
          </cell>
          <cell r="AU41">
            <v>0</v>
          </cell>
          <cell r="AV41">
            <v>0</v>
          </cell>
          <cell r="AW41">
            <v>0</v>
          </cell>
          <cell r="AY41">
            <v>1</v>
          </cell>
        </row>
        <row r="42">
          <cell r="C42" t="str">
            <v>ETGIPCC-N</v>
          </cell>
          <cell r="D42" t="str">
            <v>Gas Indigenous Ibhubezi Piped</v>
          </cell>
          <cell r="E42" t="str">
            <v>PWRGIP</v>
          </cell>
          <cell r="G42" t="str">
            <v>ELCC</v>
          </cell>
          <cell r="I42">
            <v>0.48089767566123431</v>
          </cell>
          <cell r="J42">
            <v>1</v>
          </cell>
          <cell r="K42">
            <v>0.88800000000000001</v>
          </cell>
          <cell r="L42">
            <v>0.95399999999999996</v>
          </cell>
          <cell r="M42">
            <v>30</v>
          </cell>
          <cell r="N42">
            <v>3</v>
          </cell>
          <cell r="O42">
            <v>3.5555555555555558</v>
          </cell>
          <cell r="P42">
            <v>148</v>
          </cell>
          <cell r="Q42">
            <v>0</v>
          </cell>
          <cell r="R42">
            <v>2010</v>
          </cell>
          <cell r="U42">
            <v>5780</v>
          </cell>
          <cell r="V42">
            <v>5780</v>
          </cell>
          <cell r="W42">
            <v>5780</v>
          </cell>
          <cell r="X42">
            <v>5780</v>
          </cell>
          <cell r="Y42">
            <v>5780</v>
          </cell>
          <cell r="Z42">
            <v>5780</v>
          </cell>
          <cell r="AA42">
            <v>5780</v>
          </cell>
          <cell r="AB42">
            <v>5780</v>
          </cell>
          <cell r="AC42">
            <v>5780</v>
          </cell>
          <cell r="AD42">
            <v>5780</v>
          </cell>
          <cell r="AE42">
            <v>0</v>
          </cell>
          <cell r="AF42">
            <v>0</v>
          </cell>
          <cell r="AG42">
            <v>0</v>
          </cell>
          <cell r="AH42">
            <v>0</v>
          </cell>
          <cell r="AI42">
            <v>0.4</v>
          </cell>
          <cell r="AJ42">
            <v>0</v>
          </cell>
          <cell r="AK42">
            <v>0</v>
          </cell>
          <cell r="AL42">
            <v>0</v>
          </cell>
          <cell r="AM42">
            <v>0</v>
          </cell>
          <cell r="AN42">
            <v>0</v>
          </cell>
          <cell r="AO42">
            <v>0</v>
          </cell>
          <cell r="AP42">
            <v>0</v>
          </cell>
          <cell r="AQ42">
            <v>0</v>
          </cell>
          <cell r="AR42">
            <v>0</v>
          </cell>
          <cell r="AS42">
            <v>0</v>
          </cell>
          <cell r="AT42">
            <v>0</v>
          </cell>
          <cell r="AU42">
            <v>0</v>
          </cell>
          <cell r="AV42">
            <v>0</v>
          </cell>
          <cell r="AW42">
            <v>0</v>
          </cell>
          <cell r="AY42">
            <v>1</v>
          </cell>
        </row>
        <row r="43">
          <cell r="C43" t="str">
            <v>ETGHPCC-N</v>
          </cell>
          <cell r="D43" t="str">
            <v>Gas Indigenous Piped Shale</v>
          </cell>
          <cell r="E43" t="str">
            <v>PWRGHP</v>
          </cell>
          <cell r="G43" t="str">
            <v>ELCC</v>
          </cell>
          <cell r="I43">
            <v>0.48089767566123431</v>
          </cell>
          <cell r="J43">
            <v>1</v>
          </cell>
          <cell r="K43">
            <v>0.88800000000000001</v>
          </cell>
          <cell r="L43">
            <v>0.95399999999999996</v>
          </cell>
          <cell r="M43">
            <v>30</v>
          </cell>
          <cell r="N43">
            <v>3</v>
          </cell>
          <cell r="O43">
            <v>3.5555555555555558</v>
          </cell>
          <cell r="P43">
            <v>148</v>
          </cell>
          <cell r="Q43">
            <v>0</v>
          </cell>
          <cell r="R43">
            <v>2010</v>
          </cell>
          <cell r="U43">
            <v>5780</v>
          </cell>
          <cell r="V43">
            <v>5780</v>
          </cell>
          <cell r="W43">
            <v>5780</v>
          </cell>
          <cell r="X43">
            <v>5780</v>
          </cell>
          <cell r="Y43">
            <v>5780</v>
          </cell>
          <cell r="Z43">
            <v>5780</v>
          </cell>
          <cell r="AA43">
            <v>5780</v>
          </cell>
          <cell r="AB43">
            <v>5780</v>
          </cell>
          <cell r="AC43">
            <v>5780</v>
          </cell>
          <cell r="AD43">
            <v>5780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v>
          </cell>
          <cell r="AS43">
            <v>0</v>
          </cell>
          <cell r="AT43">
            <v>0</v>
          </cell>
          <cell r="AU43">
            <v>0</v>
          </cell>
          <cell r="AV43">
            <v>0</v>
          </cell>
          <cell r="AW43">
            <v>0</v>
          </cell>
          <cell r="AY43">
            <v>1</v>
          </cell>
        </row>
        <row r="44">
          <cell r="C44" t="str">
            <v>ETGNPCC-N</v>
          </cell>
          <cell r="D44" t="str">
            <v>Gas Northern Mozambique Piped</v>
          </cell>
          <cell r="E44" t="str">
            <v>PWRGNP</v>
          </cell>
          <cell r="G44" t="str">
            <v>ELCC</v>
          </cell>
          <cell r="I44">
            <v>0.48089767566123431</v>
          </cell>
          <cell r="J44">
            <v>1</v>
          </cell>
          <cell r="K44">
            <v>0.88800000000000001</v>
          </cell>
          <cell r="L44">
            <v>0.95399999999999996</v>
          </cell>
          <cell r="M44">
            <v>30</v>
          </cell>
          <cell r="N44">
            <v>3</v>
          </cell>
          <cell r="O44">
            <v>3.5555555555555558</v>
          </cell>
          <cell r="P44">
            <v>148</v>
          </cell>
          <cell r="Q44">
            <v>0</v>
          </cell>
          <cell r="R44">
            <v>2010</v>
          </cell>
          <cell r="U44">
            <v>5780</v>
          </cell>
          <cell r="V44">
            <v>5780</v>
          </cell>
          <cell r="W44">
            <v>5780</v>
          </cell>
          <cell r="X44">
            <v>5780</v>
          </cell>
          <cell r="Y44">
            <v>5780</v>
          </cell>
          <cell r="Z44">
            <v>5780</v>
          </cell>
          <cell r="AA44">
            <v>5780</v>
          </cell>
          <cell r="AB44">
            <v>5780</v>
          </cell>
          <cell r="AC44">
            <v>5780</v>
          </cell>
          <cell r="AD44">
            <v>5780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Y44">
            <v>1</v>
          </cell>
        </row>
        <row r="45">
          <cell r="C45" t="str">
            <v>ETGLTCC-N</v>
          </cell>
          <cell r="D45" t="str">
            <v>Gas Regasified LNG</v>
          </cell>
          <cell r="E45" t="str">
            <v>PWRGLT</v>
          </cell>
          <cell r="G45" t="str">
            <v>ELCC</v>
          </cell>
          <cell r="I45">
            <v>0.48089767566123431</v>
          </cell>
          <cell r="J45">
            <v>1</v>
          </cell>
          <cell r="K45">
            <v>0.88800000000000001</v>
          </cell>
          <cell r="L45">
            <v>0.95399999999999996</v>
          </cell>
          <cell r="M45">
            <v>30</v>
          </cell>
          <cell r="N45">
            <v>3</v>
          </cell>
          <cell r="O45">
            <v>3.5555555555555558</v>
          </cell>
          <cell r="P45">
            <v>148</v>
          </cell>
          <cell r="Q45">
            <v>0</v>
          </cell>
          <cell r="R45">
            <v>2010</v>
          </cell>
          <cell r="U45">
            <v>5780</v>
          </cell>
          <cell r="V45">
            <v>5780</v>
          </cell>
          <cell r="W45">
            <v>5780</v>
          </cell>
          <cell r="X45">
            <v>5780</v>
          </cell>
          <cell r="Y45">
            <v>5780</v>
          </cell>
          <cell r="Z45">
            <v>5780</v>
          </cell>
          <cell r="AA45">
            <v>5780</v>
          </cell>
          <cell r="AB45">
            <v>5780</v>
          </cell>
          <cell r="AC45">
            <v>5780</v>
          </cell>
          <cell r="AD45">
            <v>5780</v>
          </cell>
          <cell r="AE45">
            <v>0</v>
          </cell>
          <cell r="AF45">
            <v>0</v>
          </cell>
          <cell r="AG45">
            <v>0</v>
          </cell>
          <cell r="AH45">
            <v>0</v>
          </cell>
          <cell r="AI45">
            <v>0</v>
          </cell>
          <cell r="AJ45">
            <v>0</v>
          </cell>
          <cell r="AK45">
            <v>0</v>
          </cell>
          <cell r="AL45">
            <v>0</v>
          </cell>
          <cell r="AM45">
            <v>0</v>
          </cell>
          <cell r="AN45">
            <v>0</v>
          </cell>
          <cell r="AO45">
            <v>0</v>
          </cell>
          <cell r="AP45">
            <v>0</v>
          </cell>
          <cell r="AQ45">
            <v>0</v>
          </cell>
          <cell r="AR45">
            <v>0</v>
          </cell>
          <cell r="AS45">
            <v>0</v>
          </cell>
          <cell r="AT45">
            <v>0</v>
          </cell>
          <cell r="AU45">
            <v>0</v>
          </cell>
          <cell r="AV45">
            <v>0</v>
          </cell>
          <cell r="AW45">
            <v>0</v>
          </cell>
          <cell r="AY45">
            <v>1</v>
          </cell>
        </row>
        <row r="46">
          <cell r="C46" t="str">
            <v>ETGARCC-I</v>
          </cell>
          <cell r="D46" t="str">
            <v>Gas Region (gas plants outside SA)</v>
          </cell>
          <cell r="E46" t="str">
            <v>PWRGAR</v>
          </cell>
          <cell r="G46" t="str">
            <v>ELCC</v>
          </cell>
          <cell r="I46">
            <v>0.48</v>
          </cell>
          <cell r="J46">
            <v>1</v>
          </cell>
          <cell r="K46">
            <v>0.88800000000000001</v>
          </cell>
          <cell r="L46">
            <v>0.95399999999999996</v>
          </cell>
          <cell r="M46">
            <v>30</v>
          </cell>
          <cell r="N46">
            <v>1</v>
          </cell>
          <cell r="O46">
            <v>3.5555555555555558</v>
          </cell>
          <cell r="P46">
            <v>168</v>
          </cell>
          <cell r="Q46">
            <v>0</v>
          </cell>
          <cell r="R46">
            <v>2015</v>
          </cell>
          <cell r="U46">
            <v>5780</v>
          </cell>
          <cell r="V46">
            <v>5780</v>
          </cell>
          <cell r="W46">
            <v>5780</v>
          </cell>
          <cell r="X46">
            <v>5780</v>
          </cell>
          <cell r="Y46">
            <v>5780</v>
          </cell>
          <cell r="Z46">
            <v>5780</v>
          </cell>
          <cell r="AA46">
            <v>5780</v>
          </cell>
          <cell r="AB46">
            <v>5780</v>
          </cell>
          <cell r="AC46">
            <v>5780</v>
          </cell>
          <cell r="AD46">
            <v>5780</v>
          </cell>
          <cell r="AE46">
            <v>0</v>
          </cell>
          <cell r="AF46">
            <v>0</v>
          </cell>
          <cell r="AG46">
            <v>0</v>
          </cell>
          <cell r="AH46">
            <v>0</v>
          </cell>
          <cell r="AI46">
            <v>0.71099999999999997</v>
          </cell>
          <cell r="AJ46">
            <v>0</v>
          </cell>
          <cell r="AK46">
            <v>0</v>
          </cell>
          <cell r="AL46">
            <v>0</v>
          </cell>
          <cell r="AM46">
            <v>0</v>
          </cell>
          <cell r="AN46">
            <v>0</v>
          </cell>
          <cell r="AO46">
            <v>0</v>
          </cell>
          <cell r="AP46">
            <v>0</v>
          </cell>
          <cell r="AQ46">
            <v>0</v>
          </cell>
          <cell r="AR46">
            <v>0</v>
          </cell>
          <cell r="AS46">
            <v>0</v>
          </cell>
          <cell r="AT46">
            <v>0</v>
          </cell>
          <cell r="AU46">
            <v>0</v>
          </cell>
          <cell r="AV46">
            <v>0</v>
          </cell>
          <cell r="AW46">
            <v>0</v>
          </cell>
          <cell r="AY46">
            <v>35</v>
          </cell>
        </row>
        <row r="47">
          <cell r="C47" t="str">
            <v>ETNUC-N</v>
          </cell>
          <cell r="D47" t="str">
            <v>Nuclear</v>
          </cell>
          <cell r="E47" t="str">
            <v>PWRNUC</v>
          </cell>
          <cell r="G47" t="str">
            <v>ELCC</v>
          </cell>
          <cell r="I47">
            <v>0.33457249070631973</v>
          </cell>
          <cell r="J47">
            <v>1</v>
          </cell>
          <cell r="K47">
            <v>0.92</v>
          </cell>
          <cell r="L47">
            <v>0.98</v>
          </cell>
          <cell r="M47">
            <v>60</v>
          </cell>
          <cell r="N47">
            <v>8</v>
          </cell>
          <cell r="O47">
            <v>0</v>
          </cell>
          <cell r="P47">
            <v>767.23584000000005</v>
          </cell>
          <cell r="Q47">
            <v>0</v>
          </cell>
          <cell r="R47">
            <v>2023</v>
          </cell>
          <cell r="U47">
            <v>37205</v>
          </cell>
          <cell r="V47">
            <v>37144.800000000003</v>
          </cell>
          <cell r="W47">
            <v>37109.091413896494</v>
          </cell>
          <cell r="X47">
            <v>37067.740127405959</v>
          </cell>
          <cell r="Y47">
            <v>37008.092353622778</v>
          </cell>
          <cell r="Z47">
            <v>36971.548779545083</v>
          </cell>
          <cell r="AA47">
            <v>36810.921032446036</v>
          </cell>
          <cell r="AB47">
            <v>36629.737397505851</v>
          </cell>
          <cell r="AC47">
            <v>36449.489919630825</v>
          </cell>
          <cell r="AD47">
            <v>36359.710124087585</v>
          </cell>
          <cell r="AE47">
            <v>0</v>
          </cell>
          <cell r="AF47">
            <v>0</v>
          </cell>
          <cell r="AG47">
            <v>0</v>
          </cell>
          <cell r="AH47">
            <v>0</v>
          </cell>
          <cell r="AI47">
            <v>0</v>
          </cell>
          <cell r="AJ47">
            <v>0</v>
          </cell>
          <cell r="AK47">
            <v>0</v>
          </cell>
          <cell r="AL47">
            <v>0</v>
          </cell>
          <cell r="AM47">
            <v>0</v>
          </cell>
          <cell r="AN47">
            <v>0</v>
          </cell>
          <cell r="AO47">
            <v>0</v>
          </cell>
          <cell r="AP47">
            <v>0</v>
          </cell>
          <cell r="AQ47">
            <v>0</v>
          </cell>
          <cell r="AR47">
            <v>0</v>
          </cell>
          <cell r="AS47">
            <v>0</v>
          </cell>
          <cell r="AT47">
            <v>0</v>
          </cell>
          <cell r="AU47">
            <v>0</v>
          </cell>
          <cell r="AV47">
            <v>0</v>
          </cell>
          <cell r="AW47">
            <v>0</v>
          </cell>
          <cell r="AY47">
            <v>8</v>
          </cell>
        </row>
        <row r="48">
          <cell r="C48" t="str">
            <v>ERHYDH-I</v>
          </cell>
          <cell r="D48" t="str">
            <v>Hydro</v>
          </cell>
          <cell r="E48" t="str">
            <v>PWRHYD</v>
          </cell>
          <cell r="G48" t="str">
            <v>ELCC</v>
          </cell>
          <cell r="I48">
            <v>1</v>
          </cell>
          <cell r="J48">
            <v>1</v>
          </cell>
          <cell r="K48">
            <v>0.38</v>
          </cell>
          <cell r="L48">
            <v>0.95</v>
          </cell>
          <cell r="M48">
            <v>60</v>
          </cell>
          <cell r="N48">
            <v>3</v>
          </cell>
          <cell r="O48">
            <v>0</v>
          </cell>
          <cell r="P48">
            <v>69.8</v>
          </cell>
          <cell r="Q48">
            <v>3.3611111111111107</v>
          </cell>
          <cell r="R48">
            <v>2015</v>
          </cell>
          <cell r="U48">
            <v>7256</v>
          </cell>
          <cell r="V48">
            <v>7256</v>
          </cell>
          <cell r="W48">
            <v>7256</v>
          </cell>
          <cell r="X48">
            <v>7256</v>
          </cell>
          <cell r="Y48">
            <v>7256</v>
          </cell>
          <cell r="Z48">
            <v>7256</v>
          </cell>
          <cell r="AA48">
            <v>7256</v>
          </cell>
          <cell r="AB48">
            <v>7256</v>
          </cell>
          <cell r="AC48">
            <v>7256</v>
          </cell>
          <cell r="AD48">
            <v>7256</v>
          </cell>
          <cell r="AE48">
            <v>0</v>
          </cell>
          <cell r="AF48">
            <v>0</v>
          </cell>
          <cell r="AG48">
            <v>0</v>
          </cell>
          <cell r="AH48">
            <v>0</v>
          </cell>
          <cell r="AI48">
            <v>0.85</v>
          </cell>
          <cell r="AJ48">
            <v>0</v>
          </cell>
          <cell r="AK48">
            <v>0</v>
          </cell>
          <cell r="AL48">
            <v>0</v>
          </cell>
          <cell r="AM48">
            <v>0</v>
          </cell>
          <cell r="AN48">
            <v>0</v>
          </cell>
          <cell r="AO48">
            <v>0</v>
          </cell>
          <cell r="AP48">
            <v>0</v>
          </cell>
          <cell r="AQ48">
            <v>0</v>
          </cell>
          <cell r="AR48">
            <v>0</v>
          </cell>
          <cell r="AS48">
            <v>0</v>
          </cell>
          <cell r="AT48">
            <v>0</v>
          </cell>
          <cell r="AU48">
            <v>0</v>
          </cell>
          <cell r="AV48">
            <v>0</v>
          </cell>
          <cell r="AW48">
            <v>0</v>
          </cell>
          <cell r="AY48">
            <v>28</v>
          </cell>
        </row>
        <row r="49">
          <cell r="C49" t="str">
            <v>ERHYDI-I</v>
          </cell>
          <cell r="D49" t="str">
            <v>Hydro</v>
          </cell>
          <cell r="E49" t="str">
            <v>PWRHYD</v>
          </cell>
          <cell r="G49" t="str">
            <v>ELCC</v>
          </cell>
          <cell r="I49">
            <v>1</v>
          </cell>
          <cell r="J49">
            <v>1</v>
          </cell>
          <cell r="K49">
            <v>0.64</v>
          </cell>
          <cell r="L49">
            <v>0.95</v>
          </cell>
          <cell r="M49">
            <v>60</v>
          </cell>
          <cell r="N49">
            <v>3</v>
          </cell>
          <cell r="O49">
            <v>0</v>
          </cell>
          <cell r="P49">
            <v>69.8</v>
          </cell>
          <cell r="Q49">
            <v>3.3611111111111107</v>
          </cell>
          <cell r="R49">
            <v>2017</v>
          </cell>
          <cell r="U49">
            <v>9464</v>
          </cell>
          <cell r="V49">
            <v>9464</v>
          </cell>
          <cell r="W49">
            <v>9464</v>
          </cell>
          <cell r="X49">
            <v>9464</v>
          </cell>
          <cell r="Y49">
            <v>9464</v>
          </cell>
          <cell r="Z49">
            <v>9464</v>
          </cell>
          <cell r="AA49">
            <v>9464</v>
          </cell>
          <cell r="AB49">
            <v>9464</v>
          </cell>
          <cell r="AC49">
            <v>9464</v>
          </cell>
          <cell r="AD49">
            <v>9464</v>
          </cell>
          <cell r="AE49">
            <v>0</v>
          </cell>
          <cell r="AF49">
            <v>0</v>
          </cell>
          <cell r="AG49">
            <v>0</v>
          </cell>
          <cell r="AH49">
            <v>0</v>
          </cell>
          <cell r="AI49">
            <v>0.12</v>
          </cell>
          <cell r="AJ49">
            <v>0</v>
          </cell>
          <cell r="AK49">
            <v>0</v>
          </cell>
          <cell r="AL49">
            <v>0</v>
          </cell>
          <cell r="AM49">
            <v>0</v>
          </cell>
          <cell r="AN49">
            <v>0</v>
          </cell>
          <cell r="AO49">
            <v>0</v>
          </cell>
          <cell r="AP49">
            <v>0</v>
          </cell>
          <cell r="AQ49">
            <v>0</v>
          </cell>
          <cell r="AR49">
            <v>0</v>
          </cell>
          <cell r="AS49">
            <v>0</v>
          </cell>
          <cell r="AT49">
            <v>0</v>
          </cell>
          <cell r="AU49">
            <v>0</v>
          </cell>
          <cell r="AV49">
            <v>0</v>
          </cell>
          <cell r="AW49">
            <v>0</v>
          </cell>
          <cell r="AY49">
            <v>33</v>
          </cell>
        </row>
        <row r="50">
          <cell r="C50" t="str">
            <v>ERHYDF-I</v>
          </cell>
          <cell r="D50" t="str">
            <v>Hydro</v>
          </cell>
          <cell r="E50" t="str">
            <v>PWRHYD</v>
          </cell>
          <cell r="G50" t="str">
            <v>ELCC</v>
          </cell>
          <cell r="I50">
            <v>1</v>
          </cell>
          <cell r="J50">
            <v>1</v>
          </cell>
          <cell r="K50">
            <v>0.46</v>
          </cell>
          <cell r="L50">
            <v>0.95</v>
          </cell>
          <cell r="M50">
            <v>60</v>
          </cell>
          <cell r="N50">
            <v>3</v>
          </cell>
          <cell r="O50">
            <v>0</v>
          </cell>
          <cell r="P50">
            <v>69.8</v>
          </cell>
          <cell r="Q50">
            <v>3.3611111111111107</v>
          </cell>
          <cell r="R50">
            <v>2017</v>
          </cell>
          <cell r="U50">
            <v>6400</v>
          </cell>
          <cell r="V50">
            <v>6400</v>
          </cell>
          <cell r="W50">
            <v>6400</v>
          </cell>
          <cell r="X50">
            <v>6400</v>
          </cell>
          <cell r="Y50">
            <v>6400</v>
          </cell>
          <cell r="Z50">
            <v>6400</v>
          </cell>
          <cell r="AA50">
            <v>6400</v>
          </cell>
          <cell r="AB50">
            <v>6400</v>
          </cell>
          <cell r="AC50">
            <v>6400</v>
          </cell>
          <cell r="AD50">
            <v>6400</v>
          </cell>
          <cell r="AE50">
            <v>0</v>
          </cell>
          <cell r="AF50">
            <v>0</v>
          </cell>
          <cell r="AG50">
            <v>0</v>
          </cell>
          <cell r="AH50">
            <v>0</v>
          </cell>
          <cell r="AI50">
            <v>0.75</v>
          </cell>
          <cell r="AJ50">
            <v>0</v>
          </cell>
          <cell r="AK50">
            <v>0</v>
          </cell>
          <cell r="AL50">
            <v>0</v>
          </cell>
          <cell r="AM50">
            <v>0</v>
          </cell>
          <cell r="AN50">
            <v>0</v>
          </cell>
          <cell r="AO50">
            <v>0</v>
          </cell>
          <cell r="AP50">
            <v>0</v>
          </cell>
          <cell r="AQ50">
            <v>0</v>
          </cell>
          <cell r="AR50">
            <v>0</v>
          </cell>
          <cell r="AS50">
            <v>0</v>
          </cell>
          <cell r="AT50">
            <v>0</v>
          </cell>
          <cell r="AU50">
            <v>0</v>
          </cell>
          <cell r="AV50">
            <v>0</v>
          </cell>
          <cell r="AW50">
            <v>0</v>
          </cell>
          <cell r="AY50">
            <v>32</v>
          </cell>
        </row>
        <row r="51">
          <cell r="C51" t="str">
            <v>ERHYDK-I</v>
          </cell>
          <cell r="D51" t="str">
            <v>Hydro</v>
          </cell>
          <cell r="E51" t="str">
            <v>PWRHYD</v>
          </cell>
          <cell r="G51" t="str">
            <v>ELCC</v>
          </cell>
          <cell r="I51">
            <v>1</v>
          </cell>
          <cell r="J51">
            <v>1</v>
          </cell>
          <cell r="K51">
            <v>0.38</v>
          </cell>
          <cell r="L51">
            <v>0.95</v>
          </cell>
          <cell r="M51">
            <v>60</v>
          </cell>
          <cell r="N51">
            <v>3</v>
          </cell>
          <cell r="O51">
            <v>0</v>
          </cell>
          <cell r="P51">
            <v>69.8</v>
          </cell>
          <cell r="Q51">
            <v>3.3611111111111107</v>
          </cell>
          <cell r="R51">
            <v>2015</v>
          </cell>
          <cell r="U51">
            <v>4264</v>
          </cell>
          <cell r="V51">
            <v>4264</v>
          </cell>
          <cell r="W51">
            <v>4264</v>
          </cell>
          <cell r="X51">
            <v>4264</v>
          </cell>
          <cell r="Y51">
            <v>4264</v>
          </cell>
          <cell r="Z51">
            <v>4264</v>
          </cell>
          <cell r="AA51">
            <v>4264</v>
          </cell>
          <cell r="AB51">
            <v>4264</v>
          </cell>
          <cell r="AC51">
            <v>4264</v>
          </cell>
          <cell r="AD51">
            <v>4264</v>
          </cell>
          <cell r="AE51">
            <v>0</v>
          </cell>
          <cell r="AF51">
            <v>0</v>
          </cell>
          <cell r="AG51">
            <v>0</v>
          </cell>
          <cell r="AH51">
            <v>0</v>
          </cell>
          <cell r="AI51">
            <v>0.36</v>
          </cell>
          <cell r="AJ51">
            <v>0</v>
          </cell>
          <cell r="AK51">
            <v>0</v>
          </cell>
          <cell r="AL51">
            <v>0</v>
          </cell>
          <cell r="AM51">
            <v>0</v>
          </cell>
          <cell r="AN51">
            <v>0</v>
          </cell>
          <cell r="AO51">
            <v>0</v>
          </cell>
          <cell r="AP51">
            <v>0</v>
          </cell>
          <cell r="AQ51">
            <v>0</v>
          </cell>
          <cell r="AR51">
            <v>0</v>
          </cell>
          <cell r="AS51">
            <v>0</v>
          </cell>
          <cell r="AT51">
            <v>0</v>
          </cell>
          <cell r="AU51">
            <v>0</v>
          </cell>
          <cell r="AV51">
            <v>0</v>
          </cell>
          <cell r="AW51">
            <v>0</v>
          </cell>
          <cell r="AY51">
            <v>34</v>
          </cell>
        </row>
        <row r="52">
          <cell r="C52" t="str">
            <v>ERHYDM-I</v>
          </cell>
          <cell r="D52" t="str">
            <v>Hydro</v>
          </cell>
          <cell r="E52" t="str">
            <v>PWRHYD</v>
          </cell>
          <cell r="G52" t="str">
            <v>ELCC</v>
          </cell>
          <cell r="I52">
            <v>1</v>
          </cell>
          <cell r="J52">
            <v>1</v>
          </cell>
          <cell r="K52">
            <v>0.66700000000000004</v>
          </cell>
          <cell r="L52">
            <v>0.96</v>
          </cell>
          <cell r="M52">
            <v>60</v>
          </cell>
          <cell r="N52">
            <v>7</v>
          </cell>
          <cell r="O52">
            <v>0</v>
          </cell>
          <cell r="P52">
            <v>344</v>
          </cell>
          <cell r="Q52">
            <v>0</v>
          </cell>
          <cell r="R52">
            <v>2020</v>
          </cell>
          <cell r="U52">
            <v>15518</v>
          </cell>
          <cell r="V52">
            <v>15518</v>
          </cell>
          <cell r="W52">
            <v>15518</v>
          </cell>
          <cell r="X52">
            <v>15518</v>
          </cell>
          <cell r="Y52">
            <v>15518</v>
          </cell>
          <cell r="Z52">
            <v>15518</v>
          </cell>
          <cell r="AA52">
            <v>15518</v>
          </cell>
          <cell r="AB52">
            <v>15518</v>
          </cell>
          <cell r="AC52">
            <v>15518</v>
          </cell>
          <cell r="AD52">
            <v>15518</v>
          </cell>
          <cell r="AE52">
            <v>0</v>
          </cell>
          <cell r="AF52">
            <v>0</v>
          </cell>
          <cell r="AG52">
            <v>0</v>
          </cell>
          <cell r="AH52">
            <v>0</v>
          </cell>
          <cell r="AI52">
            <v>1.125</v>
          </cell>
          <cell r="AJ52">
            <v>0</v>
          </cell>
          <cell r="AK52">
            <v>0</v>
          </cell>
          <cell r="AL52">
            <v>0</v>
          </cell>
          <cell r="AM52">
            <v>0</v>
          </cell>
          <cell r="AN52">
            <v>0</v>
          </cell>
          <cell r="AO52">
            <v>0</v>
          </cell>
          <cell r="AP52">
            <v>0</v>
          </cell>
          <cell r="AQ52">
            <v>0</v>
          </cell>
          <cell r="AR52">
            <v>0</v>
          </cell>
          <cell r="AS52">
            <v>0</v>
          </cell>
          <cell r="AT52">
            <v>0</v>
          </cell>
          <cell r="AU52">
            <v>0</v>
          </cell>
          <cell r="AV52">
            <v>0</v>
          </cell>
          <cell r="AW52">
            <v>0</v>
          </cell>
          <cell r="AY52">
            <v>27</v>
          </cell>
        </row>
        <row r="53">
          <cell r="C53" t="str">
            <v>ERHYDB-I</v>
          </cell>
          <cell r="D53" t="str">
            <v>Hydro</v>
          </cell>
          <cell r="E53" t="str">
            <v>PWRHYD</v>
          </cell>
          <cell r="G53" t="str">
            <v>ELCC</v>
          </cell>
          <cell r="I53">
            <v>1</v>
          </cell>
          <cell r="J53">
            <v>1</v>
          </cell>
          <cell r="K53">
            <v>0.42</v>
          </cell>
          <cell r="L53">
            <v>0.95</v>
          </cell>
          <cell r="M53">
            <v>60</v>
          </cell>
          <cell r="N53">
            <v>3</v>
          </cell>
          <cell r="O53">
            <v>0</v>
          </cell>
          <cell r="P53">
            <v>69.8</v>
          </cell>
          <cell r="Q53">
            <v>3.3611111111111107</v>
          </cell>
          <cell r="R53">
            <v>2015</v>
          </cell>
          <cell r="U53">
            <v>15152</v>
          </cell>
          <cell r="V53">
            <v>15152</v>
          </cell>
          <cell r="W53">
            <v>15152</v>
          </cell>
          <cell r="X53">
            <v>15152</v>
          </cell>
          <cell r="Y53">
            <v>15152</v>
          </cell>
          <cell r="Z53">
            <v>15152</v>
          </cell>
          <cell r="AA53">
            <v>15152</v>
          </cell>
          <cell r="AB53">
            <v>15152</v>
          </cell>
          <cell r="AC53">
            <v>15152</v>
          </cell>
          <cell r="AD53">
            <v>15152</v>
          </cell>
          <cell r="AE53">
            <v>0</v>
          </cell>
          <cell r="AF53">
            <v>0</v>
          </cell>
          <cell r="AG53">
            <v>0</v>
          </cell>
          <cell r="AH53">
            <v>0</v>
          </cell>
          <cell r="AI53">
            <v>0.16</v>
          </cell>
          <cell r="AJ53">
            <v>0</v>
          </cell>
          <cell r="AK53">
            <v>0</v>
          </cell>
          <cell r="AL53">
            <v>0</v>
          </cell>
          <cell r="AM53">
            <v>0</v>
          </cell>
          <cell r="AN53">
            <v>0</v>
          </cell>
          <cell r="AO53">
            <v>0</v>
          </cell>
          <cell r="AP53">
            <v>0</v>
          </cell>
          <cell r="AQ53">
            <v>0</v>
          </cell>
          <cell r="AR53">
            <v>0</v>
          </cell>
          <cell r="AS53">
            <v>0</v>
          </cell>
          <cell r="AT53">
            <v>0</v>
          </cell>
          <cell r="AU53">
            <v>0</v>
          </cell>
          <cell r="AV53">
            <v>0</v>
          </cell>
          <cell r="AW53">
            <v>0</v>
          </cell>
          <cell r="AY53">
            <v>30</v>
          </cell>
        </row>
        <row r="54">
          <cell r="C54" t="str">
            <v>ERHYD-N</v>
          </cell>
          <cell r="D54" t="str">
            <v>Hydro</v>
          </cell>
          <cell r="E54" t="str">
            <v>PWRHYD</v>
          </cell>
          <cell r="G54" t="str">
            <v>ELCC</v>
          </cell>
          <cell r="I54">
            <v>1</v>
          </cell>
          <cell r="J54">
            <v>1</v>
          </cell>
          <cell r="K54">
            <v>0.5</v>
          </cell>
          <cell r="L54">
            <v>0.93399999999999994</v>
          </cell>
          <cell r="M54">
            <v>50</v>
          </cell>
          <cell r="N54">
            <v>3</v>
          </cell>
          <cell r="O54">
            <v>0</v>
          </cell>
          <cell r="P54">
            <v>130.27000000000001</v>
          </cell>
          <cell r="Q54">
            <v>0</v>
          </cell>
          <cell r="R54">
            <v>2012</v>
          </cell>
          <cell r="U54">
            <v>20000</v>
          </cell>
          <cell r="V54">
            <v>20000</v>
          </cell>
          <cell r="W54">
            <v>20000</v>
          </cell>
          <cell r="X54">
            <v>20000</v>
          </cell>
          <cell r="Y54">
            <v>20000</v>
          </cell>
          <cell r="Z54">
            <v>20000</v>
          </cell>
          <cell r="AA54">
            <v>20000</v>
          </cell>
          <cell r="AB54">
            <v>20000</v>
          </cell>
          <cell r="AC54">
            <v>20000</v>
          </cell>
          <cell r="AD54">
            <v>20000</v>
          </cell>
          <cell r="AE54">
            <v>0</v>
          </cell>
          <cell r="AF54">
            <v>0</v>
          </cell>
          <cell r="AG54">
            <v>0</v>
          </cell>
          <cell r="AH54">
            <v>0</v>
          </cell>
          <cell r="AI54">
            <v>0.5</v>
          </cell>
          <cell r="AJ54">
            <v>0</v>
          </cell>
          <cell r="AK54">
            <v>0</v>
          </cell>
          <cell r="AL54">
            <v>0</v>
          </cell>
          <cell r="AM54">
            <v>0</v>
          </cell>
          <cell r="AN54">
            <v>0</v>
          </cell>
          <cell r="AO54">
            <v>0</v>
          </cell>
          <cell r="AP54">
            <v>0</v>
          </cell>
          <cell r="AQ54">
            <v>1.43E-2</v>
          </cell>
          <cell r="AR54">
            <v>6.0699999999999997E-2</v>
          </cell>
          <cell r="AS54">
            <v>0</v>
          </cell>
          <cell r="AT54">
            <v>0</v>
          </cell>
          <cell r="AU54">
            <v>0</v>
          </cell>
          <cell r="AV54">
            <v>0</v>
          </cell>
          <cell r="AW54">
            <v>0</v>
          </cell>
          <cell r="AY54">
            <v>26</v>
          </cell>
        </row>
        <row r="55">
          <cell r="C55" t="str">
            <v>ERBIG-N</v>
          </cell>
          <cell r="D55" t="str">
            <v>Biogas</v>
          </cell>
          <cell r="E55" t="str">
            <v>PWRBIG</v>
          </cell>
          <cell r="G55" t="str">
            <v>COMELC</v>
          </cell>
          <cell r="I55">
            <v>0.19400000000000001</v>
          </cell>
          <cell r="J55">
            <v>1</v>
          </cell>
          <cell r="K55">
            <v>0.85</v>
          </cell>
          <cell r="L55">
            <v>0.94</v>
          </cell>
          <cell r="M55">
            <v>30</v>
          </cell>
          <cell r="N55">
            <v>2</v>
          </cell>
          <cell r="O55">
            <v>55.555555555555557</v>
          </cell>
          <cell r="P55">
            <v>2579</v>
          </cell>
          <cell r="Q55">
            <v>10.611111111111112</v>
          </cell>
          <cell r="R55">
            <v>2013</v>
          </cell>
          <cell r="U55">
            <v>66900</v>
          </cell>
          <cell r="V55">
            <v>65312.999999999985</v>
          </cell>
          <cell r="W55">
            <v>64315.663289782329</v>
          </cell>
          <cell r="X55">
            <v>63595.076696369986</v>
          </cell>
          <cell r="Y55">
            <v>62913.231762334217</v>
          </cell>
          <cell r="Z55">
            <v>62489.36950915723</v>
          </cell>
          <cell r="AA55">
            <v>62097.381836964225</v>
          </cell>
          <cell r="AB55">
            <v>61807.520860461387</v>
          </cell>
          <cell r="AC55">
            <v>61519.080245613251</v>
          </cell>
          <cell r="AD55">
            <v>61375.381898912965</v>
          </cell>
          <cell r="AE55">
            <v>0</v>
          </cell>
          <cell r="AF55">
            <v>0</v>
          </cell>
          <cell r="AG55">
            <v>0</v>
          </cell>
          <cell r="AH55">
            <v>0</v>
          </cell>
          <cell r="AI55">
            <v>0.1</v>
          </cell>
          <cell r="AJ55">
            <v>3</v>
          </cell>
          <cell r="AK55">
            <v>0</v>
          </cell>
          <cell r="AL55">
            <v>0</v>
          </cell>
          <cell r="AM55">
            <v>0</v>
          </cell>
          <cell r="AN55">
            <v>0</v>
          </cell>
          <cell r="AO55">
            <v>0</v>
          </cell>
          <cell r="AP55">
            <v>0</v>
          </cell>
          <cell r="AQ55">
            <v>0</v>
          </cell>
          <cell r="AR55">
            <v>0</v>
          </cell>
          <cell r="AS55">
            <v>0</v>
          </cell>
          <cell r="AT55">
            <v>0</v>
          </cell>
          <cell r="AU55">
            <v>0</v>
          </cell>
          <cell r="AV55">
            <v>0</v>
          </cell>
          <cell r="AW55">
            <v>0</v>
          </cell>
          <cell r="AY55">
            <v>36</v>
          </cell>
        </row>
        <row r="56">
          <cell r="C56" t="str">
            <v>ERBIG-N</v>
          </cell>
          <cell r="D56" t="str">
            <v>Biogas</v>
          </cell>
          <cell r="E56" t="str">
            <v>PWRBIG</v>
          </cell>
          <cell r="G56" t="str">
            <v>ELCC</v>
          </cell>
          <cell r="I56">
            <v>1</v>
          </cell>
          <cell r="J56">
            <v>1</v>
          </cell>
          <cell r="K56">
            <v>0.5</v>
          </cell>
          <cell r="L56">
            <v>0.96</v>
          </cell>
          <cell r="M56">
            <v>30</v>
          </cell>
          <cell r="N56">
            <v>1</v>
          </cell>
          <cell r="O56">
            <v>0</v>
          </cell>
          <cell r="P56">
            <v>953</v>
          </cell>
          <cell r="Q56">
            <v>0</v>
          </cell>
          <cell r="R56">
            <v>2012</v>
          </cell>
          <cell r="U56">
            <v>21076</v>
          </cell>
          <cell r="V56">
            <v>21076</v>
          </cell>
          <cell r="W56">
            <v>21076</v>
          </cell>
          <cell r="X56">
            <v>21076</v>
          </cell>
          <cell r="Y56">
            <v>21076</v>
          </cell>
          <cell r="Z56">
            <v>21076</v>
          </cell>
          <cell r="AA56">
            <v>21076</v>
          </cell>
          <cell r="AB56">
            <v>21076</v>
          </cell>
          <cell r="AC56">
            <v>21076</v>
          </cell>
          <cell r="AD56">
            <v>21076</v>
          </cell>
          <cell r="AE56">
            <v>0</v>
          </cell>
          <cell r="AF56">
            <v>0</v>
          </cell>
          <cell r="AG56">
            <v>0</v>
          </cell>
          <cell r="AH56">
            <v>0</v>
          </cell>
          <cell r="AI56">
            <v>0.5</v>
          </cell>
          <cell r="AJ56">
            <v>0</v>
          </cell>
          <cell r="AK56">
            <v>0</v>
          </cell>
          <cell r="AL56">
            <v>0</v>
          </cell>
          <cell r="AM56">
            <v>0</v>
          </cell>
          <cell r="AN56">
            <v>0</v>
          </cell>
          <cell r="AO56">
            <v>7.4999999999999997E-3</v>
          </cell>
          <cell r="AP56">
            <v>0</v>
          </cell>
          <cell r="AQ56">
            <v>0</v>
          </cell>
          <cell r="AR56">
            <v>0</v>
          </cell>
          <cell r="AS56">
            <v>0</v>
          </cell>
          <cell r="AT56">
            <v>0</v>
          </cell>
          <cell r="AU56">
            <v>0</v>
          </cell>
          <cell r="AV56">
            <v>0</v>
          </cell>
          <cell r="AW56">
            <v>0</v>
          </cell>
          <cell r="AY56">
            <v>25</v>
          </cell>
        </row>
        <row r="57">
          <cell r="C57" t="str">
            <v>ERSOLTC12-N</v>
          </cell>
          <cell r="D57" t="str">
            <v>Solar</v>
          </cell>
          <cell r="E57" t="str">
            <v>PWRSOL</v>
          </cell>
          <cell r="G57" t="str">
            <v>ELCC</v>
          </cell>
          <cell r="I57">
            <v>1</v>
          </cell>
          <cell r="J57">
            <v>1</v>
          </cell>
          <cell r="K57">
            <v>0.29199999999999998</v>
          </cell>
          <cell r="L57">
            <v>0.96</v>
          </cell>
          <cell r="M57">
            <v>30</v>
          </cell>
          <cell r="N57">
            <v>3</v>
          </cell>
          <cell r="O57">
            <v>68.055555555555557</v>
          </cell>
          <cell r="P57">
            <v>489</v>
          </cell>
          <cell r="Q57">
            <v>0</v>
          </cell>
          <cell r="R57">
            <v>2014</v>
          </cell>
          <cell r="U57">
            <v>59103.700813326199</v>
          </cell>
          <cell r="V57">
            <v>48854.753058447051</v>
          </cell>
          <cell r="W57">
            <v>44585.46060844804</v>
          </cell>
          <cell r="X57">
            <v>40361.901020781435</v>
          </cell>
          <cell r="Y57">
            <v>38317.09854808716</v>
          </cell>
          <cell r="Z57">
            <v>36969.984070842569</v>
          </cell>
          <cell r="AA57">
            <v>35584.599755397845</v>
          </cell>
          <cell r="AB57">
            <v>34735.834730351482</v>
          </cell>
          <cell r="AC57">
            <v>33098.556113871273</v>
          </cell>
          <cell r="AD57">
            <v>31538.450862844726</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0</v>
          </cell>
          <cell r="AV57">
            <v>0</v>
          </cell>
          <cell r="AW57">
            <v>0</v>
          </cell>
          <cell r="AY57">
            <v>20</v>
          </cell>
        </row>
        <row r="58">
          <cell r="C58" t="str">
            <v>ERSOLTC14-N</v>
          </cell>
          <cell r="D58" t="str">
            <v>Solar</v>
          </cell>
          <cell r="E58" t="str">
            <v>PWRSOL</v>
          </cell>
          <cell r="G58" t="str">
            <v>ELCC</v>
          </cell>
          <cell r="I58">
            <v>1</v>
          </cell>
          <cell r="J58">
            <v>1</v>
          </cell>
          <cell r="K58">
            <v>0.41</v>
          </cell>
          <cell r="L58">
            <v>0.96</v>
          </cell>
          <cell r="M58">
            <v>30</v>
          </cell>
          <cell r="N58">
            <v>3</v>
          </cell>
          <cell r="O58">
            <v>68.055555555555557</v>
          </cell>
          <cell r="P58">
            <v>546</v>
          </cell>
          <cell r="Q58">
            <v>0</v>
          </cell>
          <cell r="R58">
            <v>2014</v>
          </cell>
          <cell r="U58">
            <v>70700.413570455989</v>
          </cell>
          <cell r="V58">
            <v>58440.524004140127</v>
          </cell>
          <cell r="W58">
            <v>53333.555443550453</v>
          </cell>
          <cell r="X58">
            <v>48281.292971347262</v>
          </cell>
          <cell r="Y58">
            <v>45835.280648938162</v>
          </cell>
          <cell r="Z58">
            <v>44223.849395779362</v>
          </cell>
          <cell r="AA58">
            <v>42566.639395252947</v>
          </cell>
          <cell r="AB58">
            <v>41551.338534745984</v>
          </cell>
          <cell r="AC58">
            <v>39592.810156280801</v>
          </cell>
          <cell r="AD58">
            <v>37726.597297472013</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0.05</v>
          </cell>
          <cell r="AS58">
            <v>0</v>
          </cell>
          <cell r="AT58">
            <v>0</v>
          </cell>
          <cell r="AU58">
            <v>0</v>
          </cell>
          <cell r="AV58">
            <v>0</v>
          </cell>
          <cell r="AW58">
            <v>0</v>
          </cell>
          <cell r="AY58">
            <v>21</v>
          </cell>
        </row>
        <row r="59">
          <cell r="C59" t="str">
            <v>ERSOLTC03-N</v>
          </cell>
          <cell r="D59" t="str">
            <v>Solar</v>
          </cell>
          <cell r="E59" t="str">
            <v>PWRSOL</v>
          </cell>
          <cell r="G59" t="str">
            <v>ELCC</v>
          </cell>
          <cell r="I59">
            <v>1</v>
          </cell>
          <cell r="J59">
            <v>1</v>
          </cell>
          <cell r="K59">
            <v>0.505</v>
          </cell>
          <cell r="L59">
            <v>0.96</v>
          </cell>
          <cell r="M59">
            <v>30</v>
          </cell>
          <cell r="N59">
            <v>3</v>
          </cell>
          <cell r="O59">
            <v>68.055555555555557</v>
          </cell>
          <cell r="P59">
            <v>603</v>
          </cell>
          <cell r="Q59">
            <v>0</v>
          </cell>
          <cell r="R59">
            <v>2014</v>
          </cell>
          <cell r="U59">
            <v>79562.674171785271</v>
          </cell>
          <cell r="V59">
            <v>65766.01373252488</v>
          </cell>
          <cell r="W59">
            <v>60018.889280603129</v>
          </cell>
          <cell r="X59">
            <v>54333.328297205786</v>
          </cell>
          <cell r="Y59">
            <v>51580.709583963486</v>
          </cell>
          <cell r="Z59">
            <v>49767.286249211153</v>
          </cell>
          <cell r="AA59">
            <v>47902.345824574026</v>
          </cell>
          <cell r="AB59">
            <v>46759.777521626995</v>
          </cell>
          <cell r="AC59">
            <v>44555.748614826713</v>
          </cell>
          <cell r="AD59">
            <v>42455.606930752518</v>
          </cell>
          <cell r="AE59">
            <v>0</v>
          </cell>
          <cell r="AF59">
            <v>0</v>
          </cell>
          <cell r="AG59">
            <v>0</v>
          </cell>
          <cell r="AH59">
            <v>0</v>
          </cell>
          <cell r="AI59">
            <v>0</v>
          </cell>
          <cell r="AJ59">
            <v>0</v>
          </cell>
          <cell r="AK59">
            <v>0</v>
          </cell>
          <cell r="AL59">
            <v>0</v>
          </cell>
          <cell r="AM59">
            <v>0</v>
          </cell>
          <cell r="AN59">
            <v>0</v>
          </cell>
          <cell r="AO59">
            <v>0</v>
          </cell>
          <cell r="AP59">
            <v>0</v>
          </cell>
          <cell r="AQ59">
            <v>0</v>
          </cell>
          <cell r="AR59">
            <v>0</v>
          </cell>
          <cell r="AS59">
            <v>0</v>
          </cell>
          <cell r="AT59">
            <v>0</v>
          </cell>
          <cell r="AU59">
            <v>0</v>
          </cell>
          <cell r="AV59">
            <v>0</v>
          </cell>
          <cell r="AW59">
            <v>0</v>
          </cell>
          <cell r="AY59">
            <v>22</v>
          </cell>
        </row>
        <row r="60">
          <cell r="C60" t="str">
            <v>ERSOLTC06-N</v>
          </cell>
          <cell r="D60" t="str">
            <v>Solar</v>
          </cell>
          <cell r="E60" t="str">
            <v>PWRSOL</v>
          </cell>
          <cell r="G60" t="str">
            <v>ELCC</v>
          </cell>
          <cell r="I60">
            <v>1</v>
          </cell>
          <cell r="J60">
            <v>1</v>
          </cell>
          <cell r="K60">
            <v>0.6</v>
          </cell>
          <cell r="L60">
            <v>0.96</v>
          </cell>
          <cell r="M60">
            <v>30</v>
          </cell>
          <cell r="N60">
            <v>3</v>
          </cell>
          <cell r="O60">
            <v>68.055555555555557</v>
          </cell>
          <cell r="P60">
            <v>603</v>
          </cell>
          <cell r="Q60">
            <v>0</v>
          </cell>
          <cell r="R60">
            <v>2014</v>
          </cell>
          <cell r="U60">
            <v>85712.446088445009</v>
          </cell>
          <cell r="V60">
            <v>70849.37711281667</v>
          </cell>
          <cell r="W60">
            <v>64658.030481036229</v>
          </cell>
          <cell r="X60">
            <v>58533.005846748267</v>
          </cell>
          <cell r="Y60">
            <v>55567.624334414773</v>
          </cell>
          <cell r="Z60">
            <v>53614.033012435211</v>
          </cell>
          <cell r="AA60">
            <v>51604.942603285068</v>
          </cell>
          <cell r="AB60">
            <v>50374.059842139235</v>
          </cell>
          <cell r="AC60">
            <v>47999.671213074194</v>
          </cell>
          <cell r="AD60">
            <v>45737.199736994262</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T60">
            <v>0</v>
          </cell>
          <cell r="AU60">
            <v>0</v>
          </cell>
          <cell r="AV60">
            <v>0</v>
          </cell>
          <cell r="AW60">
            <v>0</v>
          </cell>
          <cell r="AY60">
            <v>23</v>
          </cell>
        </row>
        <row r="61">
          <cell r="C61" t="str">
            <v>ERSOLTC09-N</v>
          </cell>
          <cell r="D61" t="str">
            <v>Solar</v>
          </cell>
          <cell r="E61" t="str">
            <v>PWRSOL</v>
          </cell>
          <cell r="G61" t="str">
            <v>ELCC</v>
          </cell>
          <cell r="I61">
            <v>1</v>
          </cell>
          <cell r="J61">
            <v>1</v>
          </cell>
          <cell r="K61">
            <v>0.70000000000000007</v>
          </cell>
          <cell r="L61">
            <v>0.96</v>
          </cell>
          <cell r="M61">
            <v>30</v>
          </cell>
          <cell r="N61">
            <v>3</v>
          </cell>
          <cell r="O61">
            <v>68.055555555555557</v>
          </cell>
          <cell r="P61">
            <v>603</v>
          </cell>
          <cell r="Q61">
            <v>0</v>
          </cell>
          <cell r="R61">
            <v>2014</v>
          </cell>
          <cell r="U61">
            <v>88293.153946328996</v>
          </cell>
          <cell r="V61">
            <v>72982.574245617667</v>
          </cell>
          <cell r="W61">
            <v>66604.812949075116</v>
          </cell>
          <cell r="X61">
            <v>60295.370532716981</v>
          </cell>
          <cell r="Y61">
            <v>57240.704631479151</v>
          </cell>
          <cell r="Z61">
            <v>55228.292814859582</v>
          </cell>
          <cell r="AA61">
            <v>53158.710894351301</v>
          </cell>
          <cell r="AB61">
            <v>51890.767601639898</v>
          </cell>
          <cell r="AC61">
            <v>49444.888731981613</v>
          </cell>
          <cell r="AD61">
            <v>47114.296718184989</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cell r="AU61">
            <v>0</v>
          </cell>
          <cell r="AV61">
            <v>0</v>
          </cell>
          <cell r="AW61">
            <v>0</v>
          </cell>
          <cell r="AY61">
            <v>24</v>
          </cell>
        </row>
        <row r="62">
          <cell r="C62" t="str">
            <v>ERSOLTT00-N</v>
          </cell>
          <cell r="D62" t="str">
            <v>Solar</v>
          </cell>
          <cell r="E62" t="str">
            <v>PWRSOL</v>
          </cell>
          <cell r="G62" t="str">
            <v>ELCC</v>
          </cell>
          <cell r="I62">
            <v>1</v>
          </cell>
          <cell r="J62">
            <v>0</v>
          </cell>
          <cell r="K62">
            <v>0.25</v>
          </cell>
          <cell r="L62">
            <v>0.96</v>
          </cell>
          <cell r="M62">
            <v>30</v>
          </cell>
          <cell r="N62">
            <v>3</v>
          </cell>
          <cell r="O62">
            <v>68.055555555555557</v>
          </cell>
          <cell r="P62">
            <v>424</v>
          </cell>
          <cell r="Q62">
            <v>0</v>
          </cell>
          <cell r="R62">
            <v>2014</v>
          </cell>
          <cell r="U62">
            <v>60289.728254396294</v>
          </cell>
          <cell r="V62">
            <v>49835.115996074754</v>
          </cell>
          <cell r="W62">
            <v>45480.152125674424</v>
          </cell>
          <cell r="X62">
            <v>41171.838833907488</v>
          </cell>
          <cell r="Y62">
            <v>39086.003535674194</v>
          </cell>
          <cell r="Z62">
            <v>37711.856660892925</v>
          </cell>
          <cell r="AA62">
            <v>36298.671991292118</v>
          </cell>
          <cell r="AB62">
            <v>35432.87489216456</v>
          </cell>
          <cell r="AC62">
            <v>33762.741186390427</v>
          </cell>
          <cell r="AD62">
            <v>32171.329475477065</v>
          </cell>
          <cell r="AE62">
            <v>0</v>
          </cell>
          <cell r="AF62">
            <v>0</v>
          </cell>
          <cell r="AG62">
            <v>0</v>
          </cell>
          <cell r="AH62">
            <v>0</v>
          </cell>
          <cell r="AI62">
            <v>0</v>
          </cell>
          <cell r="AJ62">
            <v>0</v>
          </cell>
          <cell r="AK62">
            <v>0</v>
          </cell>
          <cell r="AL62">
            <v>0</v>
          </cell>
          <cell r="AM62">
            <v>0</v>
          </cell>
          <cell r="AN62">
            <v>0</v>
          </cell>
          <cell r="AO62">
            <v>0</v>
          </cell>
          <cell r="AP62">
            <v>0</v>
          </cell>
          <cell r="AQ62">
            <v>0</v>
          </cell>
          <cell r="AR62">
            <v>0</v>
          </cell>
          <cell r="AS62">
            <v>0</v>
          </cell>
          <cell r="AT62">
            <v>0</v>
          </cell>
          <cell r="AU62">
            <v>0</v>
          </cell>
          <cell r="AV62">
            <v>0</v>
          </cell>
          <cell r="AW62">
            <v>0</v>
          </cell>
          <cell r="AY62">
            <v>16</v>
          </cell>
        </row>
        <row r="63">
          <cell r="C63" t="str">
            <v>ERSOLTT03-N</v>
          </cell>
          <cell r="D63" t="str">
            <v>Solar</v>
          </cell>
          <cell r="E63" t="str">
            <v>PWRSOL</v>
          </cell>
          <cell r="G63" t="str">
            <v>ELCC</v>
          </cell>
          <cell r="I63">
            <v>1</v>
          </cell>
          <cell r="J63">
            <v>0</v>
          </cell>
          <cell r="K63">
            <v>0.29199999999999998</v>
          </cell>
          <cell r="L63">
            <v>0.96</v>
          </cell>
          <cell r="M63">
            <v>30</v>
          </cell>
          <cell r="N63">
            <v>3</v>
          </cell>
          <cell r="O63">
            <v>68.055555555555557</v>
          </cell>
          <cell r="P63">
            <v>513</v>
          </cell>
          <cell r="Q63">
            <v>0</v>
          </cell>
          <cell r="R63">
            <v>2014</v>
          </cell>
          <cell r="U63">
            <v>82198.290707496577</v>
          </cell>
          <cell r="V63">
            <v>67944.598038364202</v>
          </cell>
          <cell r="W63">
            <v>62007.09265221731</v>
          </cell>
          <cell r="X63">
            <v>56133.190104152556</v>
          </cell>
          <cell r="Y63">
            <v>53289.387334156891</v>
          </cell>
          <cell r="Z63">
            <v>51415.892004878602</v>
          </cell>
          <cell r="AA63">
            <v>49489.173015450178</v>
          </cell>
          <cell r="AB63">
            <v>48308.755658989379</v>
          </cell>
          <cell r="AC63">
            <v>46031.715442647059</v>
          </cell>
          <cell r="AD63">
            <v>43862.003847713262</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cell r="AS63">
            <v>0</v>
          </cell>
          <cell r="AT63">
            <v>0</v>
          </cell>
          <cell r="AU63">
            <v>0</v>
          </cell>
          <cell r="AV63">
            <v>0</v>
          </cell>
          <cell r="AW63">
            <v>0</v>
          </cell>
          <cell r="AY63">
            <v>17</v>
          </cell>
        </row>
        <row r="64">
          <cell r="C64" t="str">
            <v>ERSOLTT06-N</v>
          </cell>
          <cell r="D64" t="str">
            <v>Solar</v>
          </cell>
          <cell r="E64" t="str">
            <v>PWRSOL</v>
          </cell>
          <cell r="G64" t="str">
            <v>ELCC</v>
          </cell>
          <cell r="I64">
            <v>1</v>
          </cell>
          <cell r="J64">
            <v>1</v>
          </cell>
          <cell r="K64">
            <v>0.41</v>
          </cell>
          <cell r="L64">
            <v>0.96</v>
          </cell>
          <cell r="M64">
            <v>30</v>
          </cell>
          <cell r="N64">
            <v>3</v>
          </cell>
          <cell r="O64">
            <v>68.055555555555557</v>
          </cell>
          <cell r="P64">
            <v>562</v>
          </cell>
          <cell r="Q64">
            <v>0</v>
          </cell>
          <cell r="R64">
            <v>2014</v>
          </cell>
          <cell r="U64">
            <v>95288.519501529445</v>
          </cell>
          <cell r="V64">
            <v>78764.900090699579</v>
          </cell>
          <cell r="W64">
            <v>71881.83606456776</v>
          </cell>
          <cell r="X64">
            <v>65072.503745321548</v>
          </cell>
          <cell r="Y64">
            <v>61775.820160117488</v>
          </cell>
          <cell r="Z64">
            <v>59603.967258026947</v>
          </cell>
          <cell r="AA64">
            <v>57370.414730135104</v>
          </cell>
          <cell r="AB64">
            <v>56002.013741222559</v>
          </cell>
          <cell r="AC64">
            <v>53362.35068748812</v>
          </cell>
          <cell r="AD64">
            <v>50847.10853528497</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0.1</v>
          </cell>
          <cell r="AT64">
            <v>0</v>
          </cell>
          <cell r="AU64">
            <v>0</v>
          </cell>
          <cell r="AV64">
            <v>0</v>
          </cell>
          <cell r="AW64">
            <v>0</v>
          </cell>
          <cell r="AY64">
            <v>18</v>
          </cell>
        </row>
        <row r="65">
          <cell r="C65" t="str">
            <v>ERSOLTT09-N</v>
          </cell>
          <cell r="D65" t="str">
            <v>Solar</v>
          </cell>
          <cell r="E65" t="str">
            <v>PWRSOL</v>
          </cell>
          <cell r="G65" t="str">
            <v>ELCC</v>
          </cell>
          <cell r="I65">
            <v>1</v>
          </cell>
          <cell r="J65">
            <v>1</v>
          </cell>
          <cell r="K65">
            <v>0.505</v>
          </cell>
          <cell r="L65">
            <v>0.96</v>
          </cell>
          <cell r="M65">
            <v>30</v>
          </cell>
          <cell r="N65">
            <v>3</v>
          </cell>
          <cell r="O65">
            <v>68.055555555555557</v>
          </cell>
          <cell r="P65">
            <v>635</v>
          </cell>
          <cell r="Q65">
            <v>0</v>
          </cell>
          <cell r="R65">
            <v>2014</v>
          </cell>
          <cell r="U65">
            <v>111816.03152755246</v>
          </cell>
          <cell r="V65">
            <v>92426.439175233725</v>
          </cell>
          <cell r="W65">
            <v>84349.52804073169</v>
          </cell>
          <cell r="X65">
            <v>76359.137159716949</v>
          </cell>
          <cell r="Y65">
            <v>72490.653551955314</v>
          </cell>
          <cell r="Z65">
            <v>69942.099184191567</v>
          </cell>
          <cell r="AA65">
            <v>67321.143572921006</v>
          </cell>
          <cell r="AB65">
            <v>65715.397477599181</v>
          </cell>
          <cell r="AC65">
            <v>62617.892670278205</v>
          </cell>
          <cell r="AD65">
            <v>59666.389202059647</v>
          </cell>
          <cell r="AE65">
            <v>0.5</v>
          </cell>
          <cell r="AF65">
            <v>0</v>
          </cell>
          <cell r="AG65">
            <v>0</v>
          </cell>
          <cell r="AH65">
            <v>0</v>
          </cell>
          <cell r="AI65">
            <v>0</v>
          </cell>
          <cell r="AJ65">
            <v>0</v>
          </cell>
          <cell r="AK65">
            <v>0</v>
          </cell>
          <cell r="AL65">
            <v>0</v>
          </cell>
          <cell r="AM65">
            <v>0</v>
          </cell>
          <cell r="AN65">
            <v>0</v>
          </cell>
          <cell r="AO65">
            <v>0</v>
          </cell>
          <cell r="AP65">
            <v>0</v>
          </cell>
          <cell r="AQ65">
            <v>0</v>
          </cell>
          <cell r="AR65">
            <v>0</v>
          </cell>
          <cell r="AS65">
            <v>0</v>
          </cell>
          <cell r="AT65">
            <v>0.05</v>
          </cell>
          <cell r="AU65">
            <v>0</v>
          </cell>
          <cell r="AV65">
            <v>0</v>
          </cell>
          <cell r="AW65">
            <v>0</v>
          </cell>
          <cell r="AY65">
            <v>19</v>
          </cell>
        </row>
        <row r="66">
          <cell r="C66" t="str">
            <v>ERSOLPCC-N</v>
          </cell>
          <cell r="D66" t="str">
            <v>Solar</v>
          </cell>
          <cell r="E66" t="str">
            <v>PWRSOL</v>
          </cell>
          <cell r="G66" t="str">
            <v>ELCC</v>
          </cell>
          <cell r="I66">
            <v>1</v>
          </cell>
          <cell r="J66">
            <v>0</v>
          </cell>
          <cell r="K66">
            <v>0.26800000000000002</v>
          </cell>
          <cell r="L66">
            <v>0.96</v>
          </cell>
          <cell r="M66">
            <v>25</v>
          </cell>
          <cell r="N66">
            <v>1</v>
          </cell>
          <cell r="O66">
            <v>0</v>
          </cell>
          <cell r="P66">
            <v>502</v>
          </cell>
          <cell r="Q66">
            <v>0</v>
          </cell>
          <cell r="R66">
            <v>2011</v>
          </cell>
          <cell r="U66">
            <v>54649.631096132485</v>
          </cell>
          <cell r="V66">
            <v>45379.760500464741</v>
          </cell>
          <cell r="W66">
            <v>42040.871748866863</v>
          </cell>
          <cell r="X66">
            <v>39078.240676863483</v>
          </cell>
          <cell r="Y66">
            <v>36428.57478282888</v>
          </cell>
          <cell r="Z66">
            <v>34043.803103400685</v>
          </cell>
          <cell r="AA66">
            <v>31445.610650845942</v>
          </cell>
          <cell r="AB66">
            <v>29120.308690001679</v>
          </cell>
          <cell r="AC66">
            <v>26974.914204216842</v>
          </cell>
          <cell r="AD66">
            <v>25964.138341555175</v>
          </cell>
          <cell r="AE66">
            <v>0.1</v>
          </cell>
          <cell r="AF66">
            <v>0</v>
          </cell>
          <cell r="AG66">
            <v>0</v>
          </cell>
          <cell r="AH66">
            <v>0</v>
          </cell>
          <cell r="AI66">
            <v>0</v>
          </cell>
          <cell r="AJ66">
            <v>0</v>
          </cell>
          <cell r="AK66">
            <v>0</v>
          </cell>
          <cell r="AL66">
            <v>0</v>
          </cell>
          <cell r="AM66">
            <v>0</v>
          </cell>
          <cell r="AN66">
            <v>0</v>
          </cell>
          <cell r="AO66">
            <v>0</v>
          </cell>
          <cell r="AP66">
            <v>0</v>
          </cell>
          <cell r="AQ66">
            <v>0</v>
          </cell>
          <cell r="AR66">
            <v>0</v>
          </cell>
          <cell r="AS66">
            <v>0</v>
          </cell>
          <cell r="AT66">
            <v>0</v>
          </cell>
          <cell r="AU66">
            <v>0</v>
          </cell>
          <cell r="AV66">
            <v>0</v>
          </cell>
          <cell r="AW66">
            <v>0</v>
          </cell>
          <cell r="AY66">
            <v>13</v>
          </cell>
        </row>
        <row r="67">
          <cell r="C67" t="str">
            <v>ERSOLPCN-N</v>
          </cell>
          <cell r="D67" t="str">
            <v>Solar</v>
          </cell>
          <cell r="E67" t="str">
            <v>PWRSOL</v>
          </cell>
          <cell r="G67" t="str">
            <v>ELCC</v>
          </cell>
          <cell r="I67">
            <v>1</v>
          </cell>
          <cell r="J67">
            <v>0</v>
          </cell>
          <cell r="K67">
            <v>0.2</v>
          </cell>
          <cell r="L67">
            <v>0.96</v>
          </cell>
          <cell r="M67">
            <v>25</v>
          </cell>
          <cell r="N67">
            <v>1</v>
          </cell>
          <cell r="O67">
            <v>0</v>
          </cell>
          <cell r="P67">
            <v>208</v>
          </cell>
          <cell r="Q67">
            <v>0</v>
          </cell>
          <cell r="R67">
            <v>2011</v>
          </cell>
          <cell r="U67">
            <v>27617.699400414891</v>
          </cell>
          <cell r="V67">
            <v>22933.084070778852</v>
          </cell>
          <cell r="W67">
            <v>21245.745583336022</v>
          </cell>
          <cell r="X67">
            <v>19748.552414053884</v>
          </cell>
          <cell r="Y67">
            <v>18409.519108517849</v>
          </cell>
          <cell r="Z67">
            <v>17204.352558258528</v>
          </cell>
          <cell r="AA67">
            <v>15891.331835156852</v>
          </cell>
          <cell r="AB67">
            <v>14716.218860344166</v>
          </cell>
          <cell r="AC67">
            <v>13632.023801470174</v>
          </cell>
          <cell r="AD67">
            <v>13121.218817497273</v>
          </cell>
          <cell r="AE67">
            <v>1</v>
          </cell>
          <cell r="AF67">
            <v>0</v>
          </cell>
          <cell r="AG67">
            <v>0</v>
          </cell>
          <cell r="AH67">
            <v>0</v>
          </cell>
          <cell r="AI67">
            <v>0</v>
          </cell>
          <cell r="AJ67">
            <v>0</v>
          </cell>
          <cell r="AK67">
            <v>0</v>
          </cell>
          <cell r="AL67">
            <v>0</v>
          </cell>
          <cell r="AM67">
            <v>0</v>
          </cell>
          <cell r="AN67">
            <v>0</v>
          </cell>
          <cell r="AO67">
            <v>0</v>
          </cell>
          <cell r="AP67">
            <v>0.36569999999999997</v>
          </cell>
          <cell r="AQ67">
            <v>0.68230000000000013</v>
          </cell>
          <cell r="AR67">
            <v>0.40100000000000002</v>
          </cell>
          <cell r="AS67">
            <v>0</v>
          </cell>
          <cell r="AT67">
            <v>0</v>
          </cell>
          <cell r="AU67">
            <v>0</v>
          </cell>
          <cell r="AV67">
            <v>0</v>
          </cell>
          <cell r="AW67">
            <v>0</v>
          </cell>
          <cell r="AY67">
            <v>12</v>
          </cell>
        </row>
        <row r="68">
          <cell r="C68" t="str">
            <v>ERSOLPRC-N</v>
          </cell>
          <cell r="D68" t="str">
            <v>Solar</v>
          </cell>
          <cell r="E68" t="str">
            <v>PWRSOL</v>
          </cell>
          <cell r="G68" t="str">
            <v>COMELC</v>
          </cell>
          <cell r="I68">
            <v>1</v>
          </cell>
          <cell r="J68">
            <v>0</v>
          </cell>
          <cell r="K68">
            <v>0.17599999999999999</v>
          </cell>
          <cell r="L68">
            <v>0.96</v>
          </cell>
          <cell r="M68">
            <v>25</v>
          </cell>
          <cell r="N68">
            <v>1</v>
          </cell>
          <cell r="O68">
            <v>0</v>
          </cell>
          <cell r="P68">
            <v>208</v>
          </cell>
          <cell r="Q68">
            <v>0</v>
          </cell>
          <cell r="R68">
            <v>2011</v>
          </cell>
          <cell r="U68">
            <v>30543.601744930464</v>
          </cell>
          <cell r="V68">
            <v>24285.109660853643</v>
          </cell>
          <cell r="W68">
            <v>23777.052263327656</v>
          </cell>
          <cell r="X68">
            <v>23494.934204078476</v>
          </cell>
          <cell r="Y68">
            <v>23160.580445516542</v>
          </cell>
          <cell r="Z68">
            <v>22833.186153731051</v>
          </cell>
          <cell r="AA68">
            <v>21353.720307457737</v>
          </cell>
          <cell r="AB68">
            <v>20738.624379474131</v>
          </cell>
          <cell r="AC68">
            <v>20142.106680154167</v>
          </cell>
          <cell r="AD68">
            <v>19850.52461836052</v>
          </cell>
          <cell r="AE68">
            <v>0</v>
          </cell>
          <cell r="AF68">
            <v>0</v>
          </cell>
          <cell r="AG68">
            <v>0</v>
          </cell>
          <cell r="AH68">
            <v>0</v>
          </cell>
          <cell r="AI68">
            <v>0</v>
          </cell>
          <cell r="AJ68">
            <v>0</v>
          </cell>
          <cell r="AK68">
            <v>0</v>
          </cell>
          <cell r="AL68">
            <v>0</v>
          </cell>
          <cell r="AM68">
            <v>0</v>
          </cell>
          <cell r="AN68">
            <v>0</v>
          </cell>
          <cell r="AO68">
            <v>0</v>
          </cell>
          <cell r="AP68">
            <v>0</v>
          </cell>
          <cell r="AQ68">
            <v>0</v>
          </cell>
          <cell r="AR68">
            <v>0</v>
          </cell>
          <cell r="AS68">
            <v>0</v>
          </cell>
          <cell r="AT68">
            <v>0</v>
          </cell>
          <cell r="AU68">
            <v>0</v>
          </cell>
          <cell r="AV68">
            <v>0</v>
          </cell>
          <cell r="AW68">
            <v>0</v>
          </cell>
          <cell r="AY68">
            <v>14</v>
          </cell>
        </row>
        <row r="69">
          <cell r="C69" t="str">
            <v>ERSOLPRR-N</v>
          </cell>
          <cell r="D69" t="str">
            <v>Solar</v>
          </cell>
          <cell r="E69" t="str">
            <v>PWRSOL</v>
          </cell>
          <cell r="G69" t="str">
            <v>RESELC</v>
          </cell>
          <cell r="I69">
            <v>1</v>
          </cell>
          <cell r="J69">
            <v>0</v>
          </cell>
          <cell r="K69">
            <v>0.17599999999999999</v>
          </cell>
          <cell r="L69">
            <v>0.96</v>
          </cell>
          <cell r="M69">
            <v>25</v>
          </cell>
          <cell r="N69">
            <v>1</v>
          </cell>
          <cell r="O69">
            <v>0</v>
          </cell>
          <cell r="P69">
            <v>208</v>
          </cell>
          <cell r="Q69">
            <v>0</v>
          </cell>
          <cell r="R69">
            <v>2011</v>
          </cell>
          <cell r="U69">
            <v>30543.601744930464</v>
          </cell>
          <cell r="V69">
            <v>24285.109660853643</v>
          </cell>
          <cell r="W69">
            <v>23777.052263327656</v>
          </cell>
          <cell r="X69">
            <v>23494.934204078476</v>
          </cell>
          <cell r="Y69">
            <v>23160.580445516542</v>
          </cell>
          <cell r="Z69">
            <v>22833.186153731051</v>
          </cell>
          <cell r="AA69">
            <v>21353.720307457737</v>
          </cell>
          <cell r="AB69">
            <v>20738.624379474131</v>
          </cell>
          <cell r="AC69">
            <v>20142.106680154167</v>
          </cell>
          <cell r="AD69">
            <v>19850.52461836052</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cell r="AU69">
            <v>0</v>
          </cell>
          <cell r="AV69">
            <v>0</v>
          </cell>
          <cell r="AW69">
            <v>0</v>
          </cell>
          <cell r="AY69">
            <v>15</v>
          </cell>
        </row>
        <row r="70">
          <cell r="C70" t="str">
            <v>ERWNDH-N</v>
          </cell>
          <cell r="D70" t="str">
            <v>Wind</v>
          </cell>
          <cell r="E70" t="str">
            <v>PWRWND</v>
          </cell>
          <cell r="G70" t="str">
            <v>ELCC</v>
          </cell>
          <cell r="I70">
            <v>1</v>
          </cell>
          <cell r="J70">
            <v>0.15</v>
          </cell>
          <cell r="K70">
            <v>0.3</v>
          </cell>
          <cell r="L70">
            <v>0.31914893617021278</v>
          </cell>
          <cell r="M70">
            <v>20</v>
          </cell>
          <cell r="N70">
            <v>2</v>
          </cell>
          <cell r="O70">
            <v>0</v>
          </cell>
          <cell r="P70">
            <v>266</v>
          </cell>
          <cell r="Q70">
            <v>0</v>
          </cell>
          <cell r="R70">
            <v>2011</v>
          </cell>
          <cell r="U70">
            <v>15792.347275741371</v>
          </cell>
          <cell r="V70">
            <v>14772.322353050704</v>
          </cell>
          <cell r="W70">
            <v>14539.624531314546</v>
          </cell>
          <cell r="X70">
            <v>14340.641126084178</v>
          </cell>
          <cell r="Y70">
            <v>14173.438548835467</v>
          </cell>
          <cell r="Z70">
            <v>14090.110161564675</v>
          </cell>
          <cell r="AA70">
            <v>13915.538594240305</v>
          </cell>
          <cell r="AB70">
            <v>13805.476974947531</v>
          </cell>
          <cell r="AC70">
            <v>13696.329042553671</v>
          </cell>
          <cell r="AD70">
            <v>13642.089849742462</v>
          </cell>
          <cell r="AE70">
            <v>1.6</v>
          </cell>
          <cell r="AF70">
            <v>0</v>
          </cell>
          <cell r="AG70">
            <v>0</v>
          </cell>
          <cell r="AH70">
            <v>0</v>
          </cell>
          <cell r="AI70">
            <v>10</v>
          </cell>
          <cell r="AJ70">
            <v>0</v>
          </cell>
          <cell r="AK70">
            <v>0</v>
          </cell>
          <cell r="AL70">
            <v>0</v>
          </cell>
          <cell r="AM70">
            <v>0</v>
          </cell>
          <cell r="AN70">
            <v>0</v>
          </cell>
          <cell r="AO70">
            <v>0</v>
          </cell>
          <cell r="AP70">
            <v>0.3639</v>
          </cell>
          <cell r="AQ70">
            <v>0.83210000000000017</v>
          </cell>
          <cell r="AR70">
            <v>0.753</v>
          </cell>
          <cell r="AS70">
            <v>0</v>
          </cell>
          <cell r="AT70">
            <v>0</v>
          </cell>
          <cell r="AU70">
            <v>0</v>
          </cell>
          <cell r="AV70">
            <v>0</v>
          </cell>
          <cell r="AW70">
            <v>0</v>
          </cell>
          <cell r="AY70">
            <v>10</v>
          </cell>
        </row>
        <row r="71">
          <cell r="C71" t="str">
            <v>ERWNDM-N</v>
          </cell>
          <cell r="D71" t="str">
            <v>Wind</v>
          </cell>
          <cell r="E71" t="str">
            <v>PWRWND</v>
          </cell>
          <cell r="G71" t="str">
            <v>ELCC</v>
          </cell>
          <cell r="I71">
            <v>1</v>
          </cell>
          <cell r="J71">
            <v>0.125</v>
          </cell>
          <cell r="K71">
            <v>0.25</v>
          </cell>
          <cell r="L71">
            <v>0.26595744680851063</v>
          </cell>
          <cell r="M71">
            <v>20</v>
          </cell>
          <cell r="N71">
            <v>2</v>
          </cell>
          <cell r="O71">
            <v>0</v>
          </cell>
          <cell r="P71">
            <v>266</v>
          </cell>
          <cell r="Q71">
            <v>0</v>
          </cell>
          <cell r="R71">
            <v>2015</v>
          </cell>
          <cell r="U71">
            <v>15792.347275741371</v>
          </cell>
          <cell r="V71">
            <v>14772.322353050704</v>
          </cell>
          <cell r="W71">
            <v>14539.624531314546</v>
          </cell>
          <cell r="X71">
            <v>14340.641126084178</v>
          </cell>
          <cell r="Y71">
            <v>14173.438548835467</v>
          </cell>
          <cell r="Z71">
            <v>14090.110161564675</v>
          </cell>
          <cell r="AA71">
            <v>13915.538594240305</v>
          </cell>
          <cell r="AB71">
            <v>13805.476974947531</v>
          </cell>
          <cell r="AC71">
            <v>13696.329042553671</v>
          </cell>
          <cell r="AD71">
            <v>13642.089849742462</v>
          </cell>
          <cell r="AE71">
            <v>1.6</v>
          </cell>
          <cell r="AF71">
            <v>0</v>
          </cell>
          <cell r="AG71">
            <v>0</v>
          </cell>
          <cell r="AH71">
            <v>0</v>
          </cell>
          <cell r="AI71">
            <v>15</v>
          </cell>
          <cell r="AJ71">
            <v>0</v>
          </cell>
          <cell r="AK71">
            <v>0</v>
          </cell>
          <cell r="AL71">
            <v>0</v>
          </cell>
          <cell r="AM71">
            <v>0</v>
          </cell>
          <cell r="AN71">
            <v>0</v>
          </cell>
          <cell r="AO71">
            <v>0</v>
          </cell>
          <cell r="AP71">
            <v>0</v>
          </cell>
          <cell r="AQ71">
            <v>0</v>
          </cell>
          <cell r="AR71">
            <v>0</v>
          </cell>
          <cell r="AS71">
            <v>0</v>
          </cell>
          <cell r="AT71">
            <v>0</v>
          </cell>
          <cell r="AU71">
            <v>0</v>
          </cell>
          <cell r="AV71">
            <v>0</v>
          </cell>
          <cell r="AW71">
            <v>0</v>
          </cell>
          <cell r="AY71">
            <v>11</v>
          </cell>
        </row>
        <row r="72">
          <cell r="C72">
            <v>0</v>
          </cell>
          <cell r="AY72" t="e">
            <v>#N/A</v>
          </cell>
        </row>
        <row r="73">
          <cell r="C73">
            <v>0</v>
          </cell>
          <cell r="AY73" t="e">
            <v>#N/A</v>
          </cell>
        </row>
        <row r="74">
          <cell r="C74">
            <v>0</v>
          </cell>
          <cell r="AY74" t="e">
            <v>#N/A</v>
          </cell>
        </row>
        <row r="75">
          <cell r="C75">
            <v>0</v>
          </cell>
          <cell r="AY75" t="e">
            <v>#N/A</v>
          </cell>
        </row>
        <row r="76">
          <cell r="C76">
            <v>0</v>
          </cell>
          <cell r="AY76" t="e">
            <v>#N/A</v>
          </cell>
        </row>
        <row r="77">
          <cell r="C77">
            <v>0</v>
          </cell>
          <cell r="AY77" t="e">
            <v>#N/A</v>
          </cell>
        </row>
        <row r="78">
          <cell r="C78">
            <v>0</v>
          </cell>
          <cell r="AY78" t="e">
            <v>#N/A</v>
          </cell>
        </row>
        <row r="79">
          <cell r="C79">
            <v>0</v>
          </cell>
          <cell r="AY79" t="e">
            <v>#N/A</v>
          </cell>
        </row>
        <row r="80">
          <cell r="AY80" t="e">
            <v>#N/A</v>
          </cell>
        </row>
        <row r="81">
          <cell r="AY81" t="e">
            <v>#N/A</v>
          </cell>
        </row>
        <row r="82">
          <cell r="AY82" t="e">
            <v>#N/A</v>
          </cell>
        </row>
        <row r="83">
          <cell r="AY83" t="e">
            <v>#N/A</v>
          </cell>
        </row>
        <row r="84">
          <cell r="AY84" t="e">
            <v>#N/A</v>
          </cell>
        </row>
        <row r="85">
          <cell r="AY85" t="e">
            <v>#N/A</v>
          </cell>
        </row>
        <row r="86">
          <cell r="AY86" t="e">
            <v>#N/A</v>
          </cell>
        </row>
        <row r="87">
          <cell r="AY87" t="e">
            <v>#N/A</v>
          </cell>
        </row>
        <row r="88">
          <cell r="AY88" t="e">
            <v>#N/A</v>
          </cell>
        </row>
        <row r="89">
          <cell r="AY89" t="e">
            <v>#N/A</v>
          </cell>
        </row>
        <row r="90">
          <cell r="AY90" t="e">
            <v>#N/A</v>
          </cell>
        </row>
        <row r="91">
          <cell r="AY91" t="e">
            <v>#N/A</v>
          </cell>
        </row>
        <row r="92">
          <cell r="C92">
            <v>41</v>
          </cell>
        </row>
        <row r="93">
          <cell r="G93" t="str">
            <v>ELCC</v>
          </cell>
          <cell r="I93">
            <v>0</v>
          </cell>
          <cell r="J93">
            <v>0</v>
          </cell>
          <cell r="K93">
            <v>0</v>
          </cell>
          <cell r="L93">
            <v>0</v>
          </cell>
          <cell r="M93">
            <v>0</v>
          </cell>
          <cell r="O93">
            <v>0</v>
          </cell>
          <cell r="P93">
            <v>0</v>
          </cell>
          <cell r="Q93">
            <v>0</v>
          </cell>
          <cell r="R93">
            <v>0</v>
          </cell>
          <cell r="S93">
            <v>0</v>
          </cell>
          <cell r="T93">
            <v>0</v>
          </cell>
          <cell r="AE93">
            <v>0</v>
          </cell>
          <cell r="AF93">
            <v>0</v>
          </cell>
          <cell r="AG93">
            <v>0</v>
          </cell>
          <cell r="AH93">
            <v>0</v>
          </cell>
          <cell r="AI93">
            <v>0</v>
          </cell>
          <cell r="AJ93">
            <v>0</v>
          </cell>
          <cell r="AK93">
            <v>0</v>
          </cell>
          <cell r="AL93">
            <v>0</v>
          </cell>
          <cell r="AM93">
            <v>0</v>
          </cell>
          <cell r="AN93">
            <v>0</v>
          </cell>
          <cell r="AO93">
            <v>0</v>
          </cell>
          <cell r="AP93">
            <v>0</v>
          </cell>
          <cell r="AQ93">
            <v>0</v>
          </cell>
          <cell r="AS93">
            <v>0</v>
          </cell>
          <cell r="AT93">
            <v>0</v>
          </cell>
          <cell r="AU93">
            <v>0</v>
          </cell>
          <cell r="AV93">
            <v>0</v>
          </cell>
          <cell r="AW93">
            <v>0</v>
          </cell>
        </row>
        <row r="94">
          <cell r="C94" t="str">
            <v>EPP-N</v>
          </cell>
          <cell r="D94" t="str">
            <v>Electricity</v>
          </cell>
          <cell r="E94" t="str">
            <v>ELCC</v>
          </cell>
          <cell r="G94" t="str">
            <v>PWREPN</v>
          </cell>
          <cell r="I94">
            <v>0.73000000000000009</v>
          </cell>
          <cell r="K94">
            <v>0</v>
          </cell>
          <cell r="L94">
            <v>0</v>
          </cell>
          <cell r="M94">
            <v>0</v>
          </cell>
          <cell r="O94">
            <v>0</v>
          </cell>
          <cell r="P94">
            <v>0</v>
          </cell>
          <cell r="Q94">
            <v>0</v>
          </cell>
          <cell r="R94">
            <v>0</v>
          </cell>
          <cell r="S94">
            <v>0</v>
          </cell>
          <cell r="T94">
            <v>0</v>
          </cell>
          <cell r="AE94">
            <v>0</v>
          </cell>
          <cell r="AF94">
            <v>0</v>
          </cell>
          <cell r="AG94">
            <v>0</v>
          </cell>
          <cell r="AH94">
            <v>0</v>
          </cell>
          <cell r="AI94">
            <v>0</v>
          </cell>
          <cell r="AJ94">
            <v>0</v>
          </cell>
          <cell r="AK94">
            <v>0</v>
          </cell>
          <cell r="AL94">
            <v>0</v>
          </cell>
          <cell r="AM94">
            <v>0</v>
          </cell>
          <cell r="AN94">
            <v>0</v>
          </cell>
          <cell r="AO94">
            <v>0</v>
          </cell>
          <cell r="AP94">
            <v>0</v>
          </cell>
          <cell r="AQ94">
            <v>0</v>
          </cell>
          <cell r="AS94">
            <v>0</v>
          </cell>
          <cell r="AT94">
            <v>0</v>
          </cell>
          <cell r="AU94">
            <v>0</v>
          </cell>
          <cell r="AV94">
            <v>0</v>
          </cell>
          <cell r="AW94">
            <v>0</v>
          </cell>
        </row>
        <row r="95">
          <cell r="C95" t="str">
            <v>EPD-N</v>
          </cell>
          <cell r="D95" t="str">
            <v>Power Sector - PS Dummy Commodity - New</v>
          </cell>
          <cell r="E95" t="str">
            <v>PWREPN</v>
          </cell>
          <cell r="G95" t="str">
            <v>PWREPN</v>
          </cell>
          <cell r="I95">
            <v>0</v>
          </cell>
          <cell r="J95">
            <v>0</v>
          </cell>
          <cell r="K95">
            <v>0</v>
          </cell>
          <cell r="L95">
            <v>0</v>
          </cell>
          <cell r="M95">
            <v>0</v>
          </cell>
          <cell r="O95">
            <v>0</v>
          </cell>
          <cell r="P95">
            <v>0</v>
          </cell>
          <cell r="Q95">
            <v>0</v>
          </cell>
          <cell r="R95">
            <v>0</v>
          </cell>
          <cell r="S95">
            <v>0</v>
          </cell>
          <cell r="T95">
            <v>0</v>
          </cell>
          <cell r="AE95">
            <v>0</v>
          </cell>
          <cell r="AF95">
            <v>0</v>
          </cell>
          <cell r="AG95">
            <v>0</v>
          </cell>
          <cell r="AH95">
            <v>0</v>
          </cell>
          <cell r="AI95">
            <v>0</v>
          </cell>
          <cell r="AJ95">
            <v>0</v>
          </cell>
          <cell r="AK95">
            <v>0</v>
          </cell>
          <cell r="AL95">
            <v>0</v>
          </cell>
          <cell r="AM95">
            <v>0</v>
          </cell>
          <cell r="AN95">
            <v>0</v>
          </cell>
          <cell r="AO95">
            <v>0</v>
          </cell>
          <cell r="AP95">
            <v>0</v>
          </cell>
          <cell r="AQ95">
            <v>0</v>
          </cell>
          <cell r="AS95">
            <v>0</v>
          </cell>
          <cell r="AT95">
            <v>0</v>
          </cell>
          <cell r="AU95">
            <v>0</v>
          </cell>
          <cell r="AV95">
            <v>0</v>
          </cell>
          <cell r="AW95">
            <v>0</v>
          </cell>
        </row>
        <row r="96">
          <cell r="C96" t="str">
            <v>EPT-N</v>
          </cell>
          <cell r="D96" t="str">
            <v>Power Sector - PS Dummy Commodity - New</v>
          </cell>
          <cell r="E96" t="str">
            <v>PWREPN</v>
          </cell>
          <cell r="G96" t="str">
            <v>ELCC</v>
          </cell>
          <cell r="I96">
            <v>0</v>
          </cell>
          <cell r="J96">
            <v>1</v>
          </cell>
          <cell r="K96">
            <v>0.94</v>
          </cell>
          <cell r="L96">
            <v>0.24500000000000002</v>
          </cell>
          <cell r="M96">
            <v>50</v>
          </cell>
          <cell r="N96">
            <v>3</v>
          </cell>
          <cell r="O96">
            <v>0</v>
          </cell>
          <cell r="P96">
            <v>153.85689865992643</v>
          </cell>
          <cell r="Q96">
            <v>0</v>
          </cell>
          <cell r="R96">
            <v>2010</v>
          </cell>
          <cell r="S96">
            <v>0</v>
          </cell>
          <cell r="T96">
            <v>0</v>
          </cell>
          <cell r="U96">
            <v>7913</v>
          </cell>
          <cell r="V96">
            <v>7913</v>
          </cell>
          <cell r="W96">
            <v>7913</v>
          </cell>
          <cell r="X96">
            <v>7913</v>
          </cell>
          <cell r="Y96">
            <v>7913</v>
          </cell>
          <cell r="Z96">
            <v>7913</v>
          </cell>
          <cell r="AA96">
            <v>7913</v>
          </cell>
          <cell r="AB96">
            <v>7913</v>
          </cell>
          <cell r="AC96">
            <v>7913</v>
          </cell>
          <cell r="AD96">
            <v>7913</v>
          </cell>
          <cell r="AE96">
            <v>0</v>
          </cell>
          <cell r="AF96">
            <v>0</v>
          </cell>
          <cell r="AG96">
            <v>0</v>
          </cell>
          <cell r="AH96">
            <v>0</v>
          </cell>
          <cell r="AI96">
            <v>4.3319999999999999</v>
          </cell>
          <cell r="AJ96">
            <v>0</v>
          </cell>
          <cell r="AK96">
            <v>0</v>
          </cell>
          <cell r="AL96">
            <v>0</v>
          </cell>
          <cell r="AM96">
            <v>0</v>
          </cell>
          <cell r="AN96">
            <v>0</v>
          </cell>
          <cell r="AO96">
            <v>0</v>
          </cell>
          <cell r="AP96">
            <v>0</v>
          </cell>
          <cell r="AQ96">
            <v>0</v>
          </cell>
          <cell r="AR96">
            <v>1.3320000000000001</v>
          </cell>
          <cell r="AS96">
            <v>0</v>
          </cell>
          <cell r="AT96">
            <v>0</v>
          </cell>
          <cell r="AU96">
            <v>0</v>
          </cell>
          <cell r="AV96">
            <v>0</v>
          </cell>
          <cell r="AW96">
            <v>0</v>
          </cell>
          <cell r="AY96">
            <v>47</v>
          </cell>
        </row>
        <row r="98">
          <cell r="C98" t="str">
            <v>EHBIW-N</v>
          </cell>
          <cell r="D98" t="str">
            <v>Biomass Wood</v>
          </cell>
          <cell r="E98" t="str">
            <v>PWRBIW</v>
          </cell>
          <cell r="G98" t="str">
            <v>ELCC</v>
          </cell>
          <cell r="I98">
            <v>0</v>
          </cell>
          <cell r="J98">
            <v>0</v>
          </cell>
          <cell r="K98">
            <v>0</v>
          </cell>
          <cell r="L98">
            <v>0</v>
          </cell>
          <cell r="M98">
            <v>0</v>
          </cell>
          <cell r="N98">
            <v>3</v>
          </cell>
          <cell r="O98">
            <v>0</v>
          </cell>
          <cell r="P98">
            <v>0</v>
          </cell>
          <cell r="Q98">
            <v>0</v>
          </cell>
          <cell r="R98">
            <v>0</v>
          </cell>
          <cell r="S98">
            <v>0</v>
          </cell>
          <cell r="T98">
            <v>0</v>
          </cell>
          <cell r="U98">
            <v>33270</v>
          </cell>
          <cell r="V98">
            <v>32480.769955156946</v>
          </cell>
          <cell r="W98">
            <v>31984.785017205653</v>
          </cell>
          <cell r="X98">
            <v>31626.430518508663</v>
          </cell>
          <cell r="Y98">
            <v>31287.342611851411</v>
          </cell>
          <cell r="Z98">
            <v>31076.551921818551</v>
          </cell>
          <cell r="AA98">
            <v>30881.61276107324</v>
          </cell>
          <cell r="AB98">
            <v>30737.462167825866</v>
          </cell>
          <cell r="AC98">
            <v>30594.017933804975</v>
          </cell>
          <cell r="AD98">
            <v>30522.555392777791</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cell r="AS98">
            <v>0</v>
          </cell>
          <cell r="AT98">
            <v>0</v>
          </cell>
          <cell r="AU98">
            <v>0</v>
          </cell>
          <cell r="AV98">
            <v>0</v>
          </cell>
          <cell r="AW98">
            <v>0</v>
          </cell>
          <cell r="AY98">
            <v>44</v>
          </cell>
        </row>
        <row r="99">
          <cell r="C99" t="str">
            <v>EHBIB-N</v>
          </cell>
          <cell r="D99" t="str">
            <v>Biomass bagasse</v>
          </cell>
          <cell r="E99" t="str">
            <v>PWRBIB</v>
          </cell>
          <cell r="G99" t="str">
            <v>ELCC</v>
          </cell>
          <cell r="I99">
            <v>0</v>
          </cell>
          <cell r="J99">
            <v>0</v>
          </cell>
          <cell r="K99">
            <v>0</v>
          </cell>
          <cell r="L99">
            <v>0</v>
          </cell>
          <cell r="M99">
            <v>0</v>
          </cell>
          <cell r="N99">
            <v>3</v>
          </cell>
          <cell r="O99">
            <v>0</v>
          </cell>
          <cell r="P99">
            <v>0</v>
          </cell>
          <cell r="Q99">
            <v>0</v>
          </cell>
          <cell r="R99">
            <v>0</v>
          </cell>
          <cell r="S99">
            <v>0</v>
          </cell>
          <cell r="T99">
            <v>0</v>
          </cell>
          <cell r="U99">
            <v>21318</v>
          </cell>
          <cell r="V99">
            <v>20812.294977578473</v>
          </cell>
          <cell r="W99">
            <v>20494.488938887589</v>
          </cell>
          <cell r="X99">
            <v>20264.87062800023</v>
          </cell>
          <cell r="Y99">
            <v>20047.597529289102</v>
          </cell>
          <cell r="Z99">
            <v>19912.531826550283</v>
          </cell>
          <cell r="AA99">
            <v>19787.623109124117</v>
          </cell>
          <cell r="AB99">
            <v>19695.257544145232</v>
          </cell>
          <cell r="AC99">
            <v>19603.344584095415</v>
          </cell>
          <cell r="AD99">
            <v>19557.554429312804</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Y99">
            <v>45</v>
          </cell>
        </row>
        <row r="100">
          <cell r="C100" t="str">
            <v>EHCLN-N</v>
          </cell>
          <cell r="D100" t="str">
            <v>Coal new</v>
          </cell>
          <cell r="E100" t="str">
            <v>PWRCLN</v>
          </cell>
          <cell r="G100" t="str">
            <v>ELCC</v>
          </cell>
          <cell r="I100">
            <v>0</v>
          </cell>
          <cell r="J100">
            <v>0</v>
          </cell>
          <cell r="K100">
            <v>0</v>
          </cell>
          <cell r="L100">
            <v>0</v>
          </cell>
          <cell r="M100">
            <v>0</v>
          </cell>
          <cell r="N100">
            <v>1</v>
          </cell>
          <cell r="O100">
            <v>0</v>
          </cell>
          <cell r="P100">
            <v>0</v>
          </cell>
          <cell r="Q100">
            <v>0</v>
          </cell>
          <cell r="R100">
            <v>0</v>
          </cell>
          <cell r="S100">
            <v>0</v>
          </cell>
          <cell r="T100">
            <v>0</v>
          </cell>
          <cell r="U100">
            <v>7064.8251352966272</v>
          </cell>
          <cell r="V100">
            <v>7064.8251352966272</v>
          </cell>
          <cell r="W100">
            <v>7064.8251352966272</v>
          </cell>
          <cell r="X100">
            <v>7064.8251352966272</v>
          </cell>
          <cell r="Y100">
            <v>7064.8251352966272</v>
          </cell>
          <cell r="Z100">
            <v>7064.8251352966272</v>
          </cell>
          <cell r="AA100">
            <v>7064.8251352966272</v>
          </cell>
          <cell r="AB100">
            <v>7064.8251352966272</v>
          </cell>
          <cell r="AC100">
            <v>7064.8251352966272</v>
          </cell>
          <cell r="AD100">
            <v>7064.8251352966272</v>
          </cell>
          <cell r="AE100">
            <v>0</v>
          </cell>
          <cell r="AF100">
            <v>0</v>
          </cell>
          <cell r="AG100">
            <v>0</v>
          </cell>
          <cell r="AH100">
            <v>0</v>
          </cell>
          <cell r="AI100">
            <v>0</v>
          </cell>
          <cell r="AJ100">
            <v>0</v>
          </cell>
          <cell r="AK100">
            <v>0</v>
          </cell>
          <cell r="AL100">
            <v>0</v>
          </cell>
          <cell r="AM100">
            <v>0</v>
          </cell>
          <cell r="AN100">
            <v>0</v>
          </cell>
          <cell r="AO100">
            <v>0</v>
          </cell>
          <cell r="AP100">
            <v>0</v>
          </cell>
          <cell r="AQ100">
            <v>0</v>
          </cell>
          <cell r="AR100">
            <v>0</v>
          </cell>
          <cell r="AS100">
            <v>0</v>
          </cell>
          <cell r="AT100">
            <v>0</v>
          </cell>
          <cell r="AU100">
            <v>0</v>
          </cell>
          <cell r="AV100">
            <v>0</v>
          </cell>
          <cell r="AW100">
            <v>0</v>
          </cell>
          <cell r="AY100">
            <v>46</v>
          </cell>
        </row>
      </sheetData>
      <sheetData sheetId="8"/>
      <sheetData sheetId="9"/>
      <sheetData sheetId="10"/>
      <sheetData sheetId="11">
        <row r="9">
          <cell r="A9" t="str">
            <v>*1</v>
          </cell>
          <cell r="B9" t="str">
            <v>PRC_ACTUNT</v>
          </cell>
          <cell r="C9" t="str">
            <v>Process</v>
          </cell>
          <cell r="D9" t="str">
            <v>-</v>
          </cell>
          <cell r="E9" t="str">
            <v>Output Commodity2006</v>
          </cell>
          <cell r="F9" t="str">
            <v>-</v>
          </cell>
          <cell r="G9" t="str">
            <v>-</v>
          </cell>
          <cell r="H9" t="str">
            <v>-</v>
          </cell>
          <cell r="I9" t="str">
            <v>#1</v>
          </cell>
        </row>
        <row r="10">
          <cell r="A10" t="str">
            <v>*2</v>
          </cell>
          <cell r="B10" t="str">
            <v>PRC_CAPACT</v>
          </cell>
          <cell r="C10" t="str">
            <v>Process</v>
          </cell>
          <cell r="D10" t="str">
            <v>-</v>
          </cell>
          <cell r="E10" t="str">
            <v>-</v>
          </cell>
          <cell r="F10" t="str">
            <v>-</v>
          </cell>
          <cell r="G10" t="str">
            <v>-</v>
          </cell>
          <cell r="H10" t="str">
            <v>-</v>
          </cell>
          <cell r="I10" t="str">
            <v>#31.536</v>
          </cell>
        </row>
        <row r="11">
          <cell r="A11" t="str">
            <v>*3</v>
          </cell>
          <cell r="B11" t="str">
            <v>PRC_NOFF</v>
          </cell>
          <cell r="C11" t="str">
            <v>Process</v>
          </cell>
          <cell r="D11" t="str">
            <v>-</v>
          </cell>
          <cell r="E11" t="str">
            <v>-</v>
          </cell>
          <cell r="F11" t="str">
            <v>-</v>
          </cell>
          <cell r="G11" t="str">
            <v>#BOH</v>
          </cell>
          <cell r="H11" t="str">
            <v>Start year</v>
          </cell>
          <cell r="I11" t="str">
            <v>#1</v>
          </cell>
        </row>
        <row r="12">
          <cell r="A12" t="str">
            <v>*4</v>
          </cell>
          <cell r="B12" t="str">
            <v>TOP-OUT</v>
          </cell>
          <cell r="C12" t="str">
            <v>Process</v>
          </cell>
          <cell r="D12" t="str">
            <v>Output Commodity2006</v>
          </cell>
          <cell r="E12" t="str">
            <v>-</v>
          </cell>
          <cell r="F12" t="str">
            <v>-</v>
          </cell>
          <cell r="G12" t="str">
            <v>-</v>
          </cell>
          <cell r="H12" t="str">
            <v>-</v>
          </cell>
          <cell r="I12" t="str">
            <v>#1</v>
          </cell>
        </row>
        <row r="13">
          <cell r="A13" t="str">
            <v>*5</v>
          </cell>
          <cell r="B13" t="str">
            <v>TOP-OUT</v>
          </cell>
          <cell r="C13" t="str">
            <v>Process</v>
          </cell>
          <cell r="D13" t="str">
            <v>#PWRWAT</v>
          </cell>
          <cell r="E13" t="str">
            <v>-</v>
          </cell>
          <cell r="F13" t="str">
            <v>-</v>
          </cell>
          <cell r="G13" t="str">
            <v>-</v>
          </cell>
          <cell r="H13" t="str">
            <v>-</v>
          </cell>
          <cell r="I13" t="str">
            <v>#1</v>
          </cell>
        </row>
        <row r="14">
          <cell r="A14" t="str">
            <v>*6</v>
          </cell>
          <cell r="B14" t="str">
            <v>TOP-IN</v>
          </cell>
          <cell r="C14" t="str">
            <v>Process</v>
          </cell>
          <cell r="D14" t="str">
            <v>input2006</v>
          </cell>
          <cell r="E14" t="str">
            <v>-</v>
          </cell>
          <cell r="F14" t="str">
            <v>-</v>
          </cell>
          <cell r="G14" t="str">
            <v>-</v>
          </cell>
          <cell r="H14" t="str">
            <v>-</v>
          </cell>
          <cell r="I14" t="str">
            <v>#1</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5">
          <cell r="F5" t="str">
            <v>Coal PF Eskom Large Existing</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version"/>
      <sheetName val="units"/>
      <sheetName val="AMD"/>
      <sheetName val="AMD.v2"/>
      <sheetName val="coal mining"/>
      <sheetName val="TDS  vs Capex"/>
      <sheetName val="WTP energy costs"/>
      <sheetName val="Shale gas"/>
      <sheetName val="Shale-AMD wtp"/>
      <sheetName val="Uranium-Gold"/>
      <sheetName val="fgd costs"/>
      <sheetName val="Coal dist"/>
      <sheetName val="steam"/>
      <sheetName val="refineries"/>
      <sheetName val="cooling water"/>
      <sheetName val="seasonal"/>
      <sheetName val="PWR station GIS data"/>
      <sheetName val="Existing Plants by Water Supply"/>
      <sheetName val="Existing Plants by Coal Supply"/>
      <sheetName val="Eskom coal pwr plants"/>
      <sheetName val="charts"/>
      <sheetName val="TechWATv4"/>
      <sheetName val="TechWATv5 (supwat5)"/>
      <sheetName val="FromCGE"/>
      <sheetName val="Non-Energy Water Demand"/>
      <sheetName val="non-power liquid fuels"/>
      <sheetName val="CPI_1960-2013"/>
      <sheetName val="JHB return flows"/>
      <sheetName val="misc calcs"/>
      <sheetName val="WSR-A"/>
      <sheetName val="WSR-B"/>
      <sheetName val="WSR-C"/>
      <sheetName val="WSR-D"/>
      <sheetName val="WSR-R"/>
      <sheetName val="WSR-Z"/>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3">
          <cell r="E3">
            <v>0.08</v>
          </cell>
        </row>
      </sheetData>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IS Y-E"/>
      <sheetName val="OpEx"/>
      <sheetName val="BEE"/>
      <sheetName val="DIIR"/>
      <sheetName val="HR"/>
      <sheetName val="HIV-Aids"/>
      <sheetName val="Cl Pipeline"/>
      <sheetName val="LTPHI"/>
      <sheetName val="Env. Index"/>
      <sheetName val="Cash Flow"/>
      <sheetName val="ISVA"/>
      <sheetName val="Clusters"/>
      <sheetName val="MES"/>
      <sheetName val="PCLF"/>
      <sheetName val="Floor"/>
      <sheetName val="Kick-in"/>
      <sheetName val="Stretch"/>
      <sheetName val="Ceiling"/>
      <sheetName val="year-end"/>
      <sheetName val="jan"/>
      <sheetName val="feb"/>
      <sheetName val="mar"/>
      <sheetName val="apr"/>
      <sheetName val="may"/>
      <sheetName val="jun"/>
      <sheetName val="jul"/>
      <sheetName val="aug"/>
      <sheetName val="sep"/>
      <sheetName val="oct"/>
      <sheetName val="nov"/>
      <sheetName val="dec"/>
      <sheetName val="PCLF Chart"/>
      <sheetName val="Contract Feedback"/>
      <sheetName val="PCLF G-S"/>
      <sheetName val="UCLF G-S"/>
      <sheetName val="UCF G-S"/>
      <sheetName val="UAGS G-S"/>
      <sheetName val="UCLF Chart"/>
      <sheetName val="UCF- EAF  Chart"/>
      <sheetName val=" UAGS-7000 Chart"/>
      <sheetName val="UAGS Trips - Op Hrs Chart"/>
      <sheetName val="GENKWOs"/>
      <sheetName val="Last 7 years"/>
      <sheetName val="LTPHI vs UAGS Trips"/>
      <sheetName val="Business plan"/>
      <sheetName val="Module1"/>
      <sheetName val="Qm"/>
      <sheetName val="2004 projec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sheetData sheetId="43" refreshError="1"/>
      <sheetData sheetId="44"/>
      <sheetData sheetId="45" refreshError="1"/>
      <sheetData sheetId="46" refreshError="1"/>
      <sheetData sheetId="4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Page"/>
      <sheetName val="Control"/>
      <sheetName val="Assumptions"/>
      <sheetName val="Data"/>
      <sheetName val="Interventions"/>
      <sheetName val="Emissions factors"/>
      <sheetName val="Stock model"/>
      <sheetName val="Processes - Existing"/>
      <sheetName val="Non processes - Existing"/>
      <sheetName val="Processes - New"/>
      <sheetName val="Onsite Generation"/>
      <sheetName val="Footprint Calculations"/>
      <sheetName val="Footprint"/>
      <sheetName val="Energy Summary"/>
      <sheetName val="Savings potential"/>
      <sheetName val="Historical data"/>
      <sheetName val="References"/>
      <sheetName val="Napp efficiency numbers"/>
      <sheetName val="SAISI sales"/>
      <sheetName val="SAISI - Crude steel "/>
      <sheetName val="SAISI summary"/>
      <sheetName val="Sign off sheet"/>
      <sheetName val="Model_12"/>
    </sheetNames>
    <sheetDataSet>
      <sheetData sheetId="0"/>
      <sheetData sheetId="1"/>
      <sheetData sheetId="2"/>
      <sheetData sheetId="3">
        <row r="31">
          <cell r="J31">
            <v>2015</v>
          </cell>
        </row>
        <row r="33">
          <cell r="J33">
            <v>19.452857142857148</v>
          </cell>
          <cell r="K33">
            <v>19.452857142857148</v>
          </cell>
          <cell r="L33">
            <v>19.452857142857148</v>
          </cell>
          <cell r="M33">
            <v>19.452857142857148</v>
          </cell>
          <cell r="N33">
            <v>19.452857142857148</v>
          </cell>
          <cell r="O33">
            <v>19.452857142857148</v>
          </cell>
          <cell r="P33">
            <v>19.452857142857148</v>
          </cell>
          <cell r="Q33">
            <v>19.452857142857148</v>
          </cell>
          <cell r="R33">
            <v>19.452857142857148</v>
          </cell>
          <cell r="S33">
            <v>19.452857142857148</v>
          </cell>
          <cell r="T33">
            <v>19.452857142857148</v>
          </cell>
          <cell r="U33">
            <v>19.452857142857148</v>
          </cell>
          <cell r="V33">
            <v>19.452857142857148</v>
          </cell>
          <cell r="W33">
            <v>19.452857142857148</v>
          </cell>
          <cell r="X33">
            <v>19.452857142857148</v>
          </cell>
          <cell r="Y33">
            <v>19.452857142857148</v>
          </cell>
          <cell r="Z33">
            <v>19.452857142857148</v>
          </cell>
          <cell r="AA33">
            <v>19.452857142857148</v>
          </cell>
          <cell r="AB33">
            <v>19.452857142857148</v>
          </cell>
          <cell r="AC33">
            <v>19.452857142857148</v>
          </cell>
        </row>
        <row r="34">
          <cell r="J34">
            <v>2.8171428571428581</v>
          </cell>
          <cell r="K34">
            <v>2.8171428571428581</v>
          </cell>
          <cell r="L34">
            <v>2.8171428571428581</v>
          </cell>
          <cell r="M34">
            <v>2.8171428571428581</v>
          </cell>
          <cell r="N34">
            <v>2.8171428571428581</v>
          </cell>
          <cell r="O34">
            <v>2.8171428571428581</v>
          </cell>
          <cell r="P34">
            <v>2.8171428571428581</v>
          </cell>
          <cell r="Q34">
            <v>2.8171428571428581</v>
          </cell>
          <cell r="R34">
            <v>2.8171428571428581</v>
          </cell>
          <cell r="S34">
            <v>2.8171428571428581</v>
          </cell>
          <cell r="T34">
            <v>2.8171428571428581</v>
          </cell>
          <cell r="U34">
            <v>2.8171428571428581</v>
          </cell>
          <cell r="V34">
            <v>2.8171428571428581</v>
          </cell>
          <cell r="W34">
            <v>2.8171428571428581</v>
          </cell>
          <cell r="X34">
            <v>2.8171428571428581</v>
          </cell>
          <cell r="Y34">
            <v>2.8171428571428581</v>
          </cell>
          <cell r="Z34">
            <v>2.8171428571428581</v>
          </cell>
          <cell r="AA34">
            <v>2.8171428571428581</v>
          </cell>
          <cell r="AB34">
            <v>2.8171428571428581</v>
          </cell>
          <cell r="AC34">
            <v>2.8171428571428581</v>
          </cell>
        </row>
        <row r="35">
          <cell r="J35">
            <v>1.4280000000000004</v>
          </cell>
          <cell r="K35">
            <v>1.4280000000000004</v>
          </cell>
          <cell r="L35">
            <v>1.4280000000000004</v>
          </cell>
          <cell r="M35">
            <v>1.4280000000000004</v>
          </cell>
          <cell r="N35">
            <v>1.4280000000000004</v>
          </cell>
          <cell r="O35">
            <v>1.4280000000000004</v>
          </cell>
          <cell r="P35">
            <v>1.4280000000000004</v>
          </cell>
          <cell r="Q35">
            <v>1.4280000000000004</v>
          </cell>
          <cell r="R35">
            <v>1.4280000000000004</v>
          </cell>
          <cell r="S35">
            <v>1.4280000000000004</v>
          </cell>
          <cell r="T35">
            <v>1.4280000000000004</v>
          </cell>
          <cell r="U35">
            <v>1.4280000000000004</v>
          </cell>
          <cell r="V35">
            <v>1.4280000000000004</v>
          </cell>
          <cell r="W35">
            <v>1.4280000000000004</v>
          </cell>
          <cell r="X35">
            <v>1.4280000000000004</v>
          </cell>
          <cell r="Y35">
            <v>1.4280000000000004</v>
          </cell>
          <cell r="Z35">
            <v>1.4280000000000004</v>
          </cell>
          <cell r="AA35">
            <v>1.4280000000000004</v>
          </cell>
          <cell r="AB35">
            <v>1.4280000000000004</v>
          </cell>
          <cell r="AC35">
            <v>1.4280000000000004</v>
          </cell>
        </row>
        <row r="36">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row>
        <row r="37">
          <cell r="J37">
            <v>0.17000000000000007</v>
          </cell>
          <cell r="K37">
            <v>0.17000000000000007</v>
          </cell>
          <cell r="L37">
            <v>0.17000000000000007</v>
          </cell>
          <cell r="M37">
            <v>0.17000000000000007</v>
          </cell>
          <cell r="N37">
            <v>0.17000000000000007</v>
          </cell>
          <cell r="O37">
            <v>0.17000000000000007</v>
          </cell>
          <cell r="P37">
            <v>0.17000000000000007</v>
          </cell>
          <cell r="Q37">
            <v>0.17000000000000007</v>
          </cell>
          <cell r="R37">
            <v>0.17000000000000007</v>
          </cell>
          <cell r="S37">
            <v>0.17000000000000007</v>
          </cell>
          <cell r="T37">
            <v>0.17000000000000007</v>
          </cell>
          <cell r="U37">
            <v>0.17000000000000007</v>
          </cell>
          <cell r="V37">
            <v>0.17000000000000007</v>
          </cell>
          <cell r="W37">
            <v>0.17000000000000007</v>
          </cell>
          <cell r="X37">
            <v>0.17000000000000007</v>
          </cell>
          <cell r="Y37">
            <v>0.17000000000000007</v>
          </cell>
          <cell r="Z37">
            <v>0.17000000000000007</v>
          </cell>
          <cell r="AA37">
            <v>0.17000000000000007</v>
          </cell>
          <cell r="AB37">
            <v>0.17000000000000007</v>
          </cell>
          <cell r="AC37">
            <v>0.17000000000000007</v>
          </cell>
        </row>
        <row r="38">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row>
        <row r="39">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row>
        <row r="40">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row>
        <row r="41">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row>
        <row r="42">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row>
        <row r="43">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row>
        <row r="44">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row>
        <row r="45">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row>
        <row r="46">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row>
        <row r="47">
          <cell r="J47">
            <v>0.3</v>
          </cell>
          <cell r="K47">
            <v>0.3</v>
          </cell>
          <cell r="L47">
            <v>0.3</v>
          </cell>
          <cell r="M47">
            <v>0.3</v>
          </cell>
          <cell r="N47">
            <v>0.3</v>
          </cell>
          <cell r="O47">
            <v>0.3</v>
          </cell>
          <cell r="P47">
            <v>0.3</v>
          </cell>
          <cell r="Q47">
            <v>0.3</v>
          </cell>
          <cell r="R47">
            <v>0.3</v>
          </cell>
          <cell r="S47">
            <v>0.3</v>
          </cell>
          <cell r="T47">
            <v>0.3</v>
          </cell>
          <cell r="U47">
            <v>0.3</v>
          </cell>
          <cell r="V47">
            <v>0.3</v>
          </cell>
          <cell r="W47">
            <v>0.3</v>
          </cell>
          <cell r="X47">
            <v>0.3</v>
          </cell>
          <cell r="Y47">
            <v>0.3</v>
          </cell>
          <cell r="Z47">
            <v>0.3</v>
          </cell>
          <cell r="AA47">
            <v>0.3</v>
          </cell>
          <cell r="AB47">
            <v>0.3</v>
          </cell>
          <cell r="AC47">
            <v>0.3</v>
          </cell>
        </row>
        <row r="48">
          <cell r="J48">
            <v>0.8</v>
          </cell>
          <cell r="K48">
            <v>0.8</v>
          </cell>
          <cell r="L48">
            <v>0.8</v>
          </cell>
          <cell r="M48">
            <v>0.8</v>
          </cell>
          <cell r="N48">
            <v>0.8</v>
          </cell>
          <cell r="O48">
            <v>0.8</v>
          </cell>
          <cell r="P48">
            <v>0.8</v>
          </cell>
          <cell r="Q48">
            <v>0.8</v>
          </cell>
          <cell r="R48">
            <v>0.8</v>
          </cell>
          <cell r="S48">
            <v>0.8</v>
          </cell>
          <cell r="T48">
            <v>0.8</v>
          </cell>
          <cell r="U48">
            <v>0.8</v>
          </cell>
          <cell r="V48">
            <v>0.8</v>
          </cell>
          <cell r="W48">
            <v>0.8</v>
          </cell>
          <cell r="X48">
            <v>0.8</v>
          </cell>
          <cell r="Y48">
            <v>0.8</v>
          </cell>
          <cell r="Z48">
            <v>0.8</v>
          </cell>
          <cell r="AA48">
            <v>0.8</v>
          </cell>
          <cell r="AB48">
            <v>0.8</v>
          </cell>
          <cell r="AC48">
            <v>0.8</v>
          </cell>
        </row>
        <row r="49">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row>
        <row r="50">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row>
        <row r="51">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row>
        <row r="52">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row>
        <row r="53">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row>
        <row r="54">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row>
        <row r="55">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row>
        <row r="56">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row>
        <row r="57">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row>
        <row r="58">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row>
        <row r="59">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row>
        <row r="60">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row>
        <row r="61">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row>
        <row r="62">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row>
        <row r="63">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row>
        <row r="64">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row>
        <row r="65">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row>
        <row r="66">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row>
        <row r="67">
          <cell r="J67">
            <v>0.34</v>
          </cell>
          <cell r="K67">
            <v>0.34</v>
          </cell>
          <cell r="L67">
            <v>0.34</v>
          </cell>
          <cell r="M67">
            <v>0.34</v>
          </cell>
          <cell r="N67">
            <v>0.34</v>
          </cell>
          <cell r="O67">
            <v>0.34</v>
          </cell>
          <cell r="P67">
            <v>0.34</v>
          </cell>
          <cell r="Q67">
            <v>0.34</v>
          </cell>
          <cell r="R67">
            <v>0.34</v>
          </cell>
          <cell r="S67">
            <v>0.34</v>
          </cell>
          <cell r="T67">
            <v>0.34</v>
          </cell>
          <cell r="U67">
            <v>0.34</v>
          </cell>
          <cell r="V67">
            <v>0.34</v>
          </cell>
          <cell r="W67">
            <v>0.34</v>
          </cell>
          <cell r="X67">
            <v>0.34</v>
          </cell>
          <cell r="Y67">
            <v>0.34</v>
          </cell>
          <cell r="Z67">
            <v>0.34</v>
          </cell>
          <cell r="AA67">
            <v>0.34</v>
          </cell>
          <cell r="AB67">
            <v>0.34</v>
          </cell>
          <cell r="AC67">
            <v>0.34</v>
          </cell>
        </row>
        <row r="68">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row>
        <row r="69">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row>
        <row r="70">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row>
        <row r="71">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row>
        <row r="72">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row>
        <row r="73">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row>
        <row r="74">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row>
        <row r="75">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row>
        <row r="76">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row>
        <row r="77">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row>
        <row r="78">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row>
        <row r="79">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row>
        <row r="80">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row>
        <row r="81">
          <cell r="J81">
            <v>0</v>
          </cell>
          <cell r="K81">
            <v>0</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row>
        <row r="82">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row>
        <row r="83">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row>
        <row r="84">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row>
        <row r="85">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row>
        <row r="86">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row>
        <row r="87">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row>
        <row r="88">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row>
        <row r="89">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row>
        <row r="90">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row>
        <row r="91">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row>
        <row r="92">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row>
        <row r="93">
          <cell r="J93">
            <v>0</v>
          </cell>
          <cell r="K93">
            <v>0</v>
          </cell>
          <cell r="L93">
            <v>0</v>
          </cell>
          <cell r="M93">
            <v>0</v>
          </cell>
          <cell r="N93">
            <v>0</v>
          </cell>
          <cell r="O93">
            <v>0</v>
          </cell>
          <cell r="P93">
            <v>0</v>
          </cell>
          <cell r="Q93">
            <v>0</v>
          </cell>
          <cell r="R93">
            <v>0</v>
          </cell>
          <cell r="S93">
            <v>0</v>
          </cell>
          <cell r="T93">
            <v>0</v>
          </cell>
          <cell r="U93">
            <v>0</v>
          </cell>
          <cell r="V93">
            <v>0</v>
          </cell>
          <cell r="W93">
            <v>0</v>
          </cell>
          <cell r="X93">
            <v>0</v>
          </cell>
          <cell r="Y93">
            <v>0</v>
          </cell>
          <cell r="Z93">
            <v>0</v>
          </cell>
          <cell r="AA93">
            <v>0</v>
          </cell>
          <cell r="AB93">
            <v>0</v>
          </cell>
          <cell r="AC93">
            <v>0</v>
          </cell>
        </row>
        <row r="94">
          <cell r="J94">
            <v>0</v>
          </cell>
          <cell r="K94">
            <v>0</v>
          </cell>
          <cell r="L94">
            <v>0</v>
          </cell>
          <cell r="M94">
            <v>0</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row>
        <row r="95">
          <cell r="J95">
            <v>0</v>
          </cell>
          <cell r="K95">
            <v>0</v>
          </cell>
          <cell r="L95">
            <v>0</v>
          </cell>
          <cell r="M95">
            <v>0</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row>
        <row r="96">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row>
        <row r="97">
          <cell r="J97">
            <v>0</v>
          </cell>
          <cell r="K97">
            <v>0</v>
          </cell>
          <cell r="L97">
            <v>0</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row>
        <row r="98">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row>
        <row r="99">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row>
        <row r="100">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row>
        <row r="101">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row>
        <row r="102">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row>
        <row r="103">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cell r="AB103">
            <v>0</v>
          </cell>
          <cell r="AC103">
            <v>0</v>
          </cell>
        </row>
        <row r="104">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row>
        <row r="105">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cell r="AB105">
            <v>0</v>
          </cell>
          <cell r="AC105">
            <v>0</v>
          </cell>
        </row>
        <row r="106">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row>
        <row r="107">
          <cell r="J107">
            <v>3.7495090725114917</v>
          </cell>
          <cell r="K107">
            <v>3.7495090725114917</v>
          </cell>
          <cell r="L107">
            <v>3.7495090725114917</v>
          </cell>
          <cell r="M107">
            <v>3.7495090725114917</v>
          </cell>
          <cell r="N107">
            <v>3.7495090725114917</v>
          </cell>
          <cell r="O107">
            <v>3.7495090725114917</v>
          </cell>
          <cell r="P107">
            <v>3.7495090725114917</v>
          </cell>
          <cell r="Q107">
            <v>3.7495090725114917</v>
          </cell>
          <cell r="R107">
            <v>3.7495090725114917</v>
          </cell>
          <cell r="S107">
            <v>3.7495090725114917</v>
          </cell>
          <cell r="T107">
            <v>3.7495090725114917</v>
          </cell>
          <cell r="U107">
            <v>3.7495090725114917</v>
          </cell>
          <cell r="V107">
            <v>3.7495090725114917</v>
          </cell>
          <cell r="W107">
            <v>3.7495090725114917</v>
          </cell>
          <cell r="X107">
            <v>3.7495090725114917</v>
          </cell>
          <cell r="Y107">
            <v>3.7495090725114917</v>
          </cell>
          <cell r="Z107">
            <v>3.7495090725114917</v>
          </cell>
          <cell r="AA107">
            <v>3.7495090725114917</v>
          </cell>
          <cell r="AB107">
            <v>3.7495090725114917</v>
          </cell>
          <cell r="AC107">
            <v>3.7495090725114917</v>
          </cell>
        </row>
        <row r="108">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row>
        <row r="109">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cell r="AB109">
            <v>0</v>
          </cell>
          <cell r="AC109">
            <v>0</v>
          </cell>
        </row>
        <row r="110">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row>
        <row r="111">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row>
        <row r="112">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row>
        <row r="113">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row>
        <row r="114">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row>
        <row r="115">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row>
        <row r="116">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row>
        <row r="117">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0</v>
          </cell>
          <cell r="AA117">
            <v>0</v>
          </cell>
          <cell r="AB117">
            <v>0</v>
          </cell>
          <cell r="AC117">
            <v>0</v>
          </cell>
        </row>
        <row r="118">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row>
        <row r="119">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row>
        <row r="120">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row>
        <row r="121">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row>
        <row r="122">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0</v>
          </cell>
          <cell r="AC122">
            <v>0</v>
          </cell>
        </row>
        <row r="123">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0</v>
          </cell>
        </row>
        <row r="124">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row>
        <row r="125">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cell r="AB125">
            <v>0</v>
          </cell>
          <cell r="AC125">
            <v>0</v>
          </cell>
        </row>
        <row r="126">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row>
        <row r="127">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0</v>
          </cell>
          <cell r="AC127">
            <v>0</v>
          </cell>
        </row>
        <row r="128">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row>
        <row r="129">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cell r="AB129">
            <v>0</v>
          </cell>
          <cell r="AC129">
            <v>0</v>
          </cell>
        </row>
        <row r="130">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row>
        <row r="131">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cell r="AB131">
            <v>0</v>
          </cell>
          <cell r="AC131">
            <v>0</v>
          </cell>
        </row>
        <row r="132">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0</v>
          </cell>
          <cell r="AA132">
            <v>0</v>
          </cell>
          <cell r="AB132">
            <v>0</v>
          </cell>
          <cell r="AC132">
            <v>0</v>
          </cell>
        </row>
        <row r="133">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0</v>
          </cell>
          <cell r="AA133">
            <v>0</v>
          </cell>
          <cell r="AB133">
            <v>0</v>
          </cell>
          <cell r="AC133">
            <v>0</v>
          </cell>
        </row>
        <row r="134">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0</v>
          </cell>
          <cell r="AA134">
            <v>0</v>
          </cell>
          <cell r="AB134">
            <v>0</v>
          </cell>
          <cell r="AC134">
            <v>0</v>
          </cell>
        </row>
        <row r="135">
          <cell r="J135">
            <v>0</v>
          </cell>
          <cell r="K135">
            <v>0</v>
          </cell>
          <cell r="L135">
            <v>0</v>
          </cell>
          <cell r="M135">
            <v>0</v>
          </cell>
          <cell r="N135">
            <v>0</v>
          </cell>
          <cell r="O135">
            <v>0</v>
          </cell>
          <cell r="P135">
            <v>0</v>
          </cell>
          <cell r="Q135">
            <v>0</v>
          </cell>
          <cell r="R135">
            <v>0</v>
          </cell>
          <cell r="S135">
            <v>0</v>
          </cell>
          <cell r="T135">
            <v>0</v>
          </cell>
          <cell r="U135">
            <v>0</v>
          </cell>
          <cell r="V135">
            <v>0</v>
          </cell>
          <cell r="W135">
            <v>0</v>
          </cell>
          <cell r="X135">
            <v>0</v>
          </cell>
          <cell r="Y135">
            <v>0</v>
          </cell>
          <cell r="Z135">
            <v>0</v>
          </cell>
          <cell r="AA135">
            <v>0</v>
          </cell>
          <cell r="AB135">
            <v>0</v>
          </cell>
          <cell r="AC135">
            <v>0</v>
          </cell>
        </row>
        <row r="136">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0</v>
          </cell>
          <cell r="AB136">
            <v>0</v>
          </cell>
          <cell r="AC136">
            <v>0</v>
          </cell>
        </row>
        <row r="137">
          <cell r="J137">
            <v>0.1</v>
          </cell>
          <cell r="K137">
            <v>0.1</v>
          </cell>
          <cell r="L137">
            <v>0.1</v>
          </cell>
          <cell r="M137">
            <v>0.1</v>
          </cell>
          <cell r="N137">
            <v>0.1</v>
          </cell>
          <cell r="O137">
            <v>0.1</v>
          </cell>
          <cell r="P137">
            <v>0.1</v>
          </cell>
          <cell r="Q137">
            <v>0.1</v>
          </cell>
          <cell r="R137">
            <v>0.1</v>
          </cell>
          <cell r="S137">
            <v>0.1</v>
          </cell>
          <cell r="T137">
            <v>0.1</v>
          </cell>
          <cell r="U137">
            <v>0.1</v>
          </cell>
          <cell r="V137">
            <v>0.1</v>
          </cell>
          <cell r="W137">
            <v>0.1</v>
          </cell>
          <cell r="X137">
            <v>0.1</v>
          </cell>
          <cell r="Y137">
            <v>0.1</v>
          </cell>
          <cell r="Z137">
            <v>0.1</v>
          </cell>
          <cell r="AA137">
            <v>0.1</v>
          </cell>
          <cell r="AB137">
            <v>0.1</v>
          </cell>
          <cell r="AC137">
            <v>0.1</v>
          </cell>
        </row>
        <row r="138">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row>
        <row r="139">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row>
        <row r="140">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row>
        <row r="141">
          <cell r="J141">
            <v>0</v>
          </cell>
          <cell r="K141">
            <v>0</v>
          </cell>
          <cell r="L141">
            <v>0</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row>
        <row r="142">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row>
        <row r="143">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row>
        <row r="144">
          <cell r="J144">
            <v>0</v>
          </cell>
          <cell r="K144">
            <v>0</v>
          </cell>
          <cell r="L144">
            <v>0</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cell r="AB144">
            <v>0</v>
          </cell>
          <cell r="AC144">
            <v>0</v>
          </cell>
        </row>
        <row r="145">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row>
        <row r="146">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cell r="AB146">
            <v>0</v>
          </cell>
          <cell r="AC146">
            <v>0</v>
          </cell>
        </row>
        <row r="147">
          <cell r="J147">
            <v>0.01</v>
          </cell>
          <cell r="K147">
            <v>0.01</v>
          </cell>
          <cell r="L147">
            <v>0.01</v>
          </cell>
          <cell r="M147">
            <v>0.01</v>
          </cell>
          <cell r="N147">
            <v>0.01</v>
          </cell>
          <cell r="O147">
            <v>0.01</v>
          </cell>
          <cell r="P147">
            <v>0.01</v>
          </cell>
          <cell r="Q147">
            <v>0.01</v>
          </cell>
          <cell r="R147">
            <v>0.01</v>
          </cell>
          <cell r="S147">
            <v>0.01</v>
          </cell>
          <cell r="T147">
            <v>0.01</v>
          </cell>
          <cell r="U147">
            <v>0.01</v>
          </cell>
          <cell r="V147">
            <v>0.01</v>
          </cell>
          <cell r="W147">
            <v>0.01</v>
          </cell>
          <cell r="X147">
            <v>0.01</v>
          </cell>
          <cell r="Y147">
            <v>0.01</v>
          </cell>
          <cell r="Z147">
            <v>0.01</v>
          </cell>
          <cell r="AA147">
            <v>0.01</v>
          </cell>
          <cell r="AB147">
            <v>0.01</v>
          </cell>
          <cell r="AC147">
            <v>0.01</v>
          </cell>
        </row>
        <row r="148">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cell r="AB148">
            <v>0</v>
          </cell>
          <cell r="AC148">
            <v>0</v>
          </cell>
        </row>
        <row r="149">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row>
        <row r="150">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row>
        <row r="151">
          <cell r="J151">
            <v>0</v>
          </cell>
          <cell r="K151">
            <v>0</v>
          </cell>
          <cell r="L151">
            <v>0</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cell r="AB151">
            <v>0</v>
          </cell>
          <cell r="AC151">
            <v>0</v>
          </cell>
        </row>
        <row r="152">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cell r="AB152">
            <v>0</v>
          </cell>
          <cell r="AC152">
            <v>0</v>
          </cell>
        </row>
        <row r="153">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row>
        <row r="154">
          <cell r="J154">
            <v>0</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v>
          </cell>
        </row>
        <row r="155">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row>
        <row r="156">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row>
        <row r="157">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row>
        <row r="158">
          <cell r="J158">
            <v>0</v>
          </cell>
          <cell r="K158">
            <v>0</v>
          </cell>
          <cell r="L158">
            <v>0</v>
          </cell>
          <cell r="M158">
            <v>0</v>
          </cell>
          <cell r="N158">
            <v>0</v>
          </cell>
          <cell r="O158">
            <v>0</v>
          </cell>
          <cell r="P158">
            <v>0</v>
          </cell>
          <cell r="Q158">
            <v>0</v>
          </cell>
          <cell r="R158">
            <v>0</v>
          </cell>
          <cell r="S158">
            <v>0</v>
          </cell>
          <cell r="T158">
            <v>0</v>
          </cell>
          <cell r="U158">
            <v>0</v>
          </cell>
          <cell r="V158">
            <v>0</v>
          </cell>
          <cell r="W158">
            <v>0</v>
          </cell>
          <cell r="X158">
            <v>0</v>
          </cell>
          <cell r="Y158">
            <v>0</v>
          </cell>
          <cell r="Z158">
            <v>0</v>
          </cell>
          <cell r="AA158">
            <v>0</v>
          </cell>
          <cell r="AB158">
            <v>0</v>
          </cell>
          <cell r="AC158">
            <v>0</v>
          </cell>
        </row>
        <row r="159">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0</v>
          </cell>
          <cell r="AC159">
            <v>0</v>
          </cell>
        </row>
        <row r="160">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row>
        <row r="161">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row>
        <row r="162">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row>
        <row r="163">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row>
        <row r="164">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row>
        <row r="165">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row>
        <row r="166">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row>
        <row r="167">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row>
        <row r="168">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row>
        <row r="169">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row>
        <row r="170">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row>
        <row r="171">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row>
        <row r="172">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row>
        <row r="173">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row>
        <row r="174">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row>
        <row r="175">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row>
        <row r="176">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row>
        <row r="177">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row>
        <row r="178">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row>
        <row r="179">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row>
        <row r="180">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row>
        <row r="181">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row>
        <row r="182">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row>
        <row r="183">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row>
        <row r="184">
          <cell r="J184">
            <v>29.749999999999993</v>
          </cell>
          <cell r="K184">
            <v>29.749999999999993</v>
          </cell>
          <cell r="L184">
            <v>29.749999999999993</v>
          </cell>
          <cell r="M184">
            <v>29.749999999999993</v>
          </cell>
          <cell r="N184">
            <v>29.749999999999993</v>
          </cell>
          <cell r="O184">
            <v>29.749999999999993</v>
          </cell>
          <cell r="P184">
            <v>29.749999999999993</v>
          </cell>
          <cell r="Q184">
            <v>29.749999999999993</v>
          </cell>
          <cell r="R184">
            <v>29.749999999999993</v>
          </cell>
          <cell r="S184">
            <v>29.749999999999993</v>
          </cell>
          <cell r="T184">
            <v>29.749999999999993</v>
          </cell>
          <cell r="U184">
            <v>29.749999999999993</v>
          </cell>
          <cell r="V184">
            <v>29.749999999999993</v>
          </cell>
          <cell r="W184">
            <v>29.749999999999993</v>
          </cell>
          <cell r="X184">
            <v>29.749999999999993</v>
          </cell>
          <cell r="Y184">
            <v>29.749999999999993</v>
          </cell>
          <cell r="Z184">
            <v>29.749999999999993</v>
          </cell>
          <cell r="AA184">
            <v>29.749999999999993</v>
          </cell>
          <cell r="AB184">
            <v>29.749999999999993</v>
          </cell>
          <cell r="AC184">
            <v>29.749999999999993</v>
          </cell>
        </row>
        <row r="185">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row>
        <row r="186">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row>
        <row r="187">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row>
        <row r="188">
          <cell r="J188">
            <v>4.8960000000000008</v>
          </cell>
          <cell r="K188">
            <v>4.8960000000000008</v>
          </cell>
          <cell r="L188">
            <v>4.8960000000000008</v>
          </cell>
          <cell r="M188">
            <v>4.8960000000000008</v>
          </cell>
          <cell r="N188">
            <v>4.8960000000000008</v>
          </cell>
          <cell r="O188">
            <v>4.8960000000000008</v>
          </cell>
          <cell r="P188">
            <v>4.8960000000000008</v>
          </cell>
          <cell r="Q188">
            <v>4.8960000000000008</v>
          </cell>
          <cell r="R188">
            <v>4.8960000000000008</v>
          </cell>
          <cell r="S188">
            <v>4.8960000000000008</v>
          </cell>
          <cell r="T188">
            <v>4.8960000000000008</v>
          </cell>
          <cell r="U188">
            <v>4.8960000000000008</v>
          </cell>
          <cell r="V188">
            <v>4.8960000000000008</v>
          </cell>
          <cell r="W188">
            <v>4.8960000000000008</v>
          </cell>
          <cell r="X188">
            <v>4.8960000000000008</v>
          </cell>
          <cell r="Y188">
            <v>4.8960000000000008</v>
          </cell>
          <cell r="Z188">
            <v>4.8960000000000008</v>
          </cell>
          <cell r="AA188">
            <v>4.8960000000000008</v>
          </cell>
          <cell r="AB188">
            <v>4.8960000000000008</v>
          </cell>
          <cell r="AC188">
            <v>4.8960000000000008</v>
          </cell>
        </row>
        <row r="189">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row>
        <row r="190">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row>
        <row r="191">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row>
        <row r="192">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row>
        <row r="193">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row>
        <row r="194">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row>
        <row r="195">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row>
        <row r="196">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row>
        <row r="197">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row>
        <row r="198">
          <cell r="J198">
            <v>0.1</v>
          </cell>
          <cell r="K198">
            <v>0.1</v>
          </cell>
          <cell r="L198">
            <v>0.1</v>
          </cell>
          <cell r="M198">
            <v>0.1</v>
          </cell>
          <cell r="N198">
            <v>0.1</v>
          </cell>
          <cell r="O198">
            <v>0.1</v>
          </cell>
          <cell r="P198">
            <v>0.1</v>
          </cell>
          <cell r="Q198">
            <v>0.1</v>
          </cell>
          <cell r="R198">
            <v>0.1</v>
          </cell>
          <cell r="S198">
            <v>0.1</v>
          </cell>
          <cell r="T198">
            <v>0.1</v>
          </cell>
          <cell r="U198">
            <v>0.1</v>
          </cell>
          <cell r="V198">
            <v>0.1</v>
          </cell>
          <cell r="W198">
            <v>0.1</v>
          </cell>
          <cell r="X198">
            <v>0.1</v>
          </cell>
          <cell r="Y198">
            <v>0.1</v>
          </cell>
          <cell r="Z198">
            <v>0.1</v>
          </cell>
          <cell r="AA198">
            <v>0.1</v>
          </cell>
          <cell r="AB198">
            <v>0.1</v>
          </cell>
          <cell r="AC198">
            <v>0.1</v>
          </cell>
        </row>
        <row r="199">
          <cell r="J199">
            <v>0.4</v>
          </cell>
          <cell r="K199">
            <v>0.4</v>
          </cell>
          <cell r="L199">
            <v>0.4</v>
          </cell>
          <cell r="M199">
            <v>0.4</v>
          </cell>
          <cell r="N199">
            <v>0.4</v>
          </cell>
          <cell r="O199">
            <v>0.4</v>
          </cell>
          <cell r="P199">
            <v>0.4</v>
          </cell>
          <cell r="Q199">
            <v>0.4</v>
          </cell>
          <cell r="R199">
            <v>0.4</v>
          </cell>
          <cell r="S199">
            <v>0.4</v>
          </cell>
          <cell r="T199">
            <v>0.4</v>
          </cell>
          <cell r="U199">
            <v>0.4</v>
          </cell>
          <cell r="V199">
            <v>0.4</v>
          </cell>
          <cell r="W199">
            <v>0.4</v>
          </cell>
          <cell r="X199">
            <v>0.4</v>
          </cell>
          <cell r="Y199">
            <v>0.4</v>
          </cell>
          <cell r="Z199">
            <v>0.4</v>
          </cell>
          <cell r="AA199">
            <v>0.4</v>
          </cell>
          <cell r="AB199">
            <v>0.4</v>
          </cell>
          <cell r="AC199">
            <v>0.4</v>
          </cell>
        </row>
        <row r="200">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row>
        <row r="201">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row>
        <row r="202">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row>
        <row r="203">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row>
        <row r="204">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row>
        <row r="205">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row>
        <row r="206">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row>
        <row r="207">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row>
        <row r="208">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row>
        <row r="209">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row>
        <row r="210">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row>
        <row r="211">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row>
        <row r="212">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row>
        <row r="213">
          <cell r="J213">
            <v>0</v>
          </cell>
          <cell r="K213">
            <v>0</v>
          </cell>
          <cell r="L213">
            <v>0</v>
          </cell>
          <cell r="M213">
            <v>0</v>
          </cell>
          <cell r="N213">
            <v>0</v>
          </cell>
          <cell r="O213">
            <v>0</v>
          </cell>
          <cell r="P213">
            <v>0</v>
          </cell>
          <cell r="Q213">
            <v>0</v>
          </cell>
          <cell r="R213">
            <v>0</v>
          </cell>
          <cell r="S213">
            <v>0</v>
          </cell>
          <cell r="T213">
            <v>0</v>
          </cell>
          <cell r="U213">
            <v>0</v>
          </cell>
          <cell r="V213">
            <v>0</v>
          </cell>
          <cell r="W213">
            <v>0</v>
          </cell>
          <cell r="X213">
            <v>0</v>
          </cell>
          <cell r="Y213">
            <v>0</v>
          </cell>
          <cell r="Z213">
            <v>0</v>
          </cell>
          <cell r="AA213">
            <v>0</v>
          </cell>
          <cell r="AB213">
            <v>0</v>
          </cell>
          <cell r="AC213">
            <v>0</v>
          </cell>
        </row>
        <row r="214">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row>
        <row r="215">
          <cell r="J215">
            <v>0</v>
          </cell>
          <cell r="K215">
            <v>0</v>
          </cell>
          <cell r="L215">
            <v>0</v>
          </cell>
          <cell r="M215">
            <v>0</v>
          </cell>
          <cell r="N215">
            <v>0</v>
          </cell>
          <cell r="O215">
            <v>0</v>
          </cell>
          <cell r="P215">
            <v>0</v>
          </cell>
          <cell r="Q215">
            <v>0</v>
          </cell>
          <cell r="R215">
            <v>0</v>
          </cell>
          <cell r="S215">
            <v>0</v>
          </cell>
          <cell r="T215">
            <v>0</v>
          </cell>
          <cell r="U215">
            <v>0</v>
          </cell>
          <cell r="V215">
            <v>0</v>
          </cell>
          <cell r="W215">
            <v>0</v>
          </cell>
          <cell r="X215">
            <v>0</v>
          </cell>
          <cell r="Y215">
            <v>0</v>
          </cell>
          <cell r="Z215">
            <v>0</v>
          </cell>
          <cell r="AA215">
            <v>0</v>
          </cell>
          <cell r="AB215">
            <v>0</v>
          </cell>
          <cell r="AC215">
            <v>0</v>
          </cell>
        </row>
        <row r="216">
          <cell r="J216">
            <v>0</v>
          </cell>
          <cell r="K216">
            <v>0</v>
          </cell>
          <cell r="L216">
            <v>0</v>
          </cell>
          <cell r="M216">
            <v>0</v>
          </cell>
          <cell r="N216">
            <v>0</v>
          </cell>
          <cell r="O216">
            <v>0</v>
          </cell>
          <cell r="P216">
            <v>0</v>
          </cell>
          <cell r="Q216">
            <v>0</v>
          </cell>
          <cell r="R216">
            <v>0</v>
          </cell>
          <cell r="S216">
            <v>0</v>
          </cell>
          <cell r="T216">
            <v>0</v>
          </cell>
          <cell r="U216">
            <v>0</v>
          </cell>
          <cell r="V216">
            <v>0</v>
          </cell>
          <cell r="W216">
            <v>0</v>
          </cell>
          <cell r="X216">
            <v>0</v>
          </cell>
          <cell r="Y216">
            <v>0</v>
          </cell>
          <cell r="Z216">
            <v>0</v>
          </cell>
          <cell r="AA216">
            <v>0</v>
          </cell>
          <cell r="AB216">
            <v>0</v>
          </cell>
          <cell r="AC216">
            <v>0</v>
          </cell>
        </row>
        <row r="217">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row>
        <row r="218">
          <cell r="J218">
            <v>1.4</v>
          </cell>
          <cell r="K218">
            <v>1.4</v>
          </cell>
          <cell r="L218">
            <v>1.4</v>
          </cell>
          <cell r="M218">
            <v>1.4</v>
          </cell>
          <cell r="N218">
            <v>1.4</v>
          </cell>
          <cell r="O218">
            <v>1.4</v>
          </cell>
          <cell r="P218">
            <v>1.4</v>
          </cell>
          <cell r="Q218">
            <v>1.4</v>
          </cell>
          <cell r="R218">
            <v>1.4</v>
          </cell>
          <cell r="S218">
            <v>1.4</v>
          </cell>
          <cell r="T218">
            <v>1.4</v>
          </cell>
          <cell r="U218">
            <v>1.4</v>
          </cell>
          <cell r="V218">
            <v>1.4</v>
          </cell>
          <cell r="W218">
            <v>1.4</v>
          </cell>
          <cell r="X218">
            <v>1.4</v>
          </cell>
          <cell r="Y218">
            <v>1.4</v>
          </cell>
          <cell r="Z218">
            <v>1.4</v>
          </cell>
          <cell r="AA218">
            <v>1.4</v>
          </cell>
          <cell r="AB218">
            <v>1.4</v>
          </cell>
          <cell r="AC218">
            <v>1.4</v>
          </cell>
        </row>
        <row r="219">
          <cell r="J219">
            <v>0</v>
          </cell>
          <cell r="K219">
            <v>0</v>
          </cell>
          <cell r="L219">
            <v>0</v>
          </cell>
          <cell r="M219">
            <v>0</v>
          </cell>
          <cell r="N219">
            <v>0</v>
          </cell>
          <cell r="O219">
            <v>0</v>
          </cell>
          <cell r="P219">
            <v>0</v>
          </cell>
          <cell r="Q219">
            <v>0</v>
          </cell>
          <cell r="R219">
            <v>0</v>
          </cell>
          <cell r="S219">
            <v>0</v>
          </cell>
          <cell r="T219">
            <v>0</v>
          </cell>
          <cell r="U219">
            <v>0</v>
          </cell>
          <cell r="V219">
            <v>0</v>
          </cell>
          <cell r="W219">
            <v>0</v>
          </cell>
          <cell r="X219">
            <v>0</v>
          </cell>
          <cell r="Y219">
            <v>0</v>
          </cell>
          <cell r="Z219">
            <v>0</v>
          </cell>
          <cell r="AA219">
            <v>0</v>
          </cell>
          <cell r="AB219">
            <v>0</v>
          </cell>
          <cell r="AC219">
            <v>0</v>
          </cell>
        </row>
        <row r="220">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row>
        <row r="221">
          <cell r="J221">
            <v>0</v>
          </cell>
          <cell r="K221">
            <v>0</v>
          </cell>
          <cell r="L221">
            <v>0</v>
          </cell>
          <cell r="M221">
            <v>0</v>
          </cell>
          <cell r="N221">
            <v>0</v>
          </cell>
          <cell r="O221">
            <v>0</v>
          </cell>
          <cell r="P221">
            <v>0</v>
          </cell>
          <cell r="Q221">
            <v>0</v>
          </cell>
          <cell r="R221">
            <v>0</v>
          </cell>
          <cell r="S221">
            <v>0</v>
          </cell>
          <cell r="T221">
            <v>0</v>
          </cell>
          <cell r="U221">
            <v>0</v>
          </cell>
          <cell r="V221">
            <v>0</v>
          </cell>
          <cell r="W221">
            <v>0</v>
          </cell>
          <cell r="X221">
            <v>0</v>
          </cell>
          <cell r="Y221">
            <v>0</v>
          </cell>
          <cell r="Z221">
            <v>0</v>
          </cell>
          <cell r="AA221">
            <v>0</v>
          </cell>
          <cell r="AB221">
            <v>0</v>
          </cell>
          <cell r="AC221">
            <v>0</v>
          </cell>
        </row>
        <row r="222">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row>
        <row r="223">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cell r="X223">
            <v>0</v>
          </cell>
          <cell r="Y223">
            <v>0</v>
          </cell>
          <cell r="Z223">
            <v>0</v>
          </cell>
          <cell r="AA223">
            <v>0</v>
          </cell>
          <cell r="AB223">
            <v>0</v>
          </cell>
          <cell r="AC223">
            <v>0</v>
          </cell>
        </row>
        <row r="224">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row>
        <row r="225">
          <cell r="J225">
            <v>0</v>
          </cell>
          <cell r="K225">
            <v>0</v>
          </cell>
          <cell r="L225">
            <v>0</v>
          </cell>
          <cell r="M225">
            <v>0</v>
          </cell>
          <cell r="N225">
            <v>0</v>
          </cell>
          <cell r="O225">
            <v>0</v>
          </cell>
          <cell r="P225">
            <v>0</v>
          </cell>
          <cell r="Q225">
            <v>0</v>
          </cell>
          <cell r="R225">
            <v>0</v>
          </cell>
          <cell r="S225">
            <v>0</v>
          </cell>
          <cell r="T225">
            <v>0</v>
          </cell>
          <cell r="U225">
            <v>0</v>
          </cell>
          <cell r="V225">
            <v>0</v>
          </cell>
          <cell r="W225">
            <v>0</v>
          </cell>
          <cell r="X225">
            <v>0</v>
          </cell>
          <cell r="Y225">
            <v>0</v>
          </cell>
          <cell r="Z225">
            <v>0</v>
          </cell>
          <cell r="AA225">
            <v>0</v>
          </cell>
          <cell r="AB225">
            <v>0</v>
          </cell>
          <cell r="AC225">
            <v>0</v>
          </cell>
        </row>
        <row r="226">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row>
        <row r="227">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row>
        <row r="228">
          <cell r="J228">
            <v>0</v>
          </cell>
          <cell r="K228">
            <v>0</v>
          </cell>
          <cell r="L228">
            <v>0</v>
          </cell>
          <cell r="M228">
            <v>0</v>
          </cell>
          <cell r="N228">
            <v>0</v>
          </cell>
          <cell r="O228">
            <v>0</v>
          </cell>
          <cell r="P228">
            <v>0</v>
          </cell>
          <cell r="Q228">
            <v>0</v>
          </cell>
          <cell r="R228">
            <v>0</v>
          </cell>
          <cell r="S228">
            <v>0</v>
          </cell>
          <cell r="T228">
            <v>0</v>
          </cell>
          <cell r="U228">
            <v>0</v>
          </cell>
          <cell r="V228">
            <v>0</v>
          </cell>
          <cell r="W228">
            <v>0</v>
          </cell>
          <cell r="X228">
            <v>0</v>
          </cell>
          <cell r="Y228">
            <v>0</v>
          </cell>
          <cell r="Z228">
            <v>0</v>
          </cell>
          <cell r="AA228">
            <v>0</v>
          </cell>
          <cell r="AB228">
            <v>0</v>
          </cell>
          <cell r="AC228">
            <v>0</v>
          </cell>
        </row>
        <row r="229">
          <cell r="J229">
            <v>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row>
        <row r="230">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row>
        <row r="231">
          <cell r="J231">
            <v>0</v>
          </cell>
          <cell r="K231">
            <v>0</v>
          </cell>
          <cell r="L231">
            <v>0</v>
          </cell>
          <cell r="M231">
            <v>0</v>
          </cell>
          <cell r="N231">
            <v>0</v>
          </cell>
          <cell r="O231">
            <v>0</v>
          </cell>
          <cell r="P231">
            <v>0</v>
          </cell>
          <cell r="Q231">
            <v>0</v>
          </cell>
          <cell r="R231">
            <v>0</v>
          </cell>
          <cell r="S231">
            <v>0</v>
          </cell>
          <cell r="T231">
            <v>0</v>
          </cell>
          <cell r="U231">
            <v>0</v>
          </cell>
          <cell r="V231">
            <v>0</v>
          </cell>
          <cell r="W231">
            <v>0</v>
          </cell>
          <cell r="X231">
            <v>0</v>
          </cell>
          <cell r="Y231">
            <v>0</v>
          </cell>
          <cell r="Z231">
            <v>0</v>
          </cell>
          <cell r="AA231">
            <v>0</v>
          </cell>
          <cell r="AB231">
            <v>0</v>
          </cell>
          <cell r="AC231">
            <v>0</v>
          </cell>
        </row>
        <row r="232">
          <cell r="J232">
            <v>0</v>
          </cell>
          <cell r="K232">
            <v>0</v>
          </cell>
          <cell r="L232">
            <v>0</v>
          </cell>
          <cell r="M232">
            <v>0</v>
          </cell>
          <cell r="N232">
            <v>0</v>
          </cell>
          <cell r="O232">
            <v>0</v>
          </cell>
          <cell r="P232">
            <v>0</v>
          </cell>
          <cell r="Q232">
            <v>0</v>
          </cell>
          <cell r="R232">
            <v>0</v>
          </cell>
          <cell r="S232">
            <v>0</v>
          </cell>
          <cell r="T232">
            <v>0</v>
          </cell>
          <cell r="U232">
            <v>0</v>
          </cell>
          <cell r="V232">
            <v>0</v>
          </cell>
          <cell r="W232">
            <v>0</v>
          </cell>
          <cell r="X232">
            <v>0</v>
          </cell>
          <cell r="Y232">
            <v>0</v>
          </cell>
          <cell r="Z232">
            <v>0</v>
          </cell>
          <cell r="AA232">
            <v>0</v>
          </cell>
          <cell r="AB232">
            <v>0</v>
          </cell>
          <cell r="AC232">
            <v>0</v>
          </cell>
        </row>
        <row r="233">
          <cell r="J233">
            <v>0</v>
          </cell>
          <cell r="K233">
            <v>0</v>
          </cell>
          <cell r="L233">
            <v>0</v>
          </cell>
          <cell r="M233">
            <v>0</v>
          </cell>
          <cell r="N233">
            <v>0</v>
          </cell>
          <cell r="O233">
            <v>0</v>
          </cell>
          <cell r="P233">
            <v>0</v>
          </cell>
          <cell r="Q233">
            <v>0</v>
          </cell>
          <cell r="R233">
            <v>0</v>
          </cell>
          <cell r="S233">
            <v>0</v>
          </cell>
          <cell r="T233">
            <v>0</v>
          </cell>
          <cell r="U233">
            <v>0</v>
          </cell>
          <cell r="V233">
            <v>0</v>
          </cell>
          <cell r="W233">
            <v>0</v>
          </cell>
          <cell r="X233">
            <v>0</v>
          </cell>
          <cell r="Y233">
            <v>0</v>
          </cell>
          <cell r="Z233">
            <v>0</v>
          </cell>
          <cell r="AA233">
            <v>0</v>
          </cell>
          <cell r="AB233">
            <v>0</v>
          </cell>
          <cell r="AC233">
            <v>0</v>
          </cell>
        </row>
        <row r="234">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cell r="X234">
            <v>0</v>
          </cell>
          <cell r="Y234">
            <v>0</v>
          </cell>
          <cell r="Z234">
            <v>0</v>
          </cell>
          <cell r="AA234">
            <v>0</v>
          </cell>
          <cell r="AB234">
            <v>0</v>
          </cell>
          <cell r="AC234">
            <v>0</v>
          </cell>
        </row>
        <row r="235">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row>
        <row r="236">
          <cell r="J236">
            <v>0</v>
          </cell>
          <cell r="K236">
            <v>0</v>
          </cell>
          <cell r="L236">
            <v>0</v>
          </cell>
          <cell r="M236">
            <v>0</v>
          </cell>
          <cell r="N236">
            <v>0</v>
          </cell>
          <cell r="O236">
            <v>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row>
        <row r="237">
          <cell r="J237">
            <v>0</v>
          </cell>
          <cell r="K237">
            <v>0</v>
          </cell>
          <cell r="L237">
            <v>0</v>
          </cell>
          <cell r="M237">
            <v>0</v>
          </cell>
          <cell r="N237">
            <v>0</v>
          </cell>
          <cell r="O237">
            <v>0</v>
          </cell>
          <cell r="P237">
            <v>0</v>
          </cell>
          <cell r="Q237">
            <v>0</v>
          </cell>
          <cell r="R237">
            <v>0</v>
          </cell>
          <cell r="S237">
            <v>0</v>
          </cell>
          <cell r="T237">
            <v>0</v>
          </cell>
          <cell r="U237">
            <v>0</v>
          </cell>
          <cell r="V237">
            <v>0</v>
          </cell>
          <cell r="W237">
            <v>0</v>
          </cell>
          <cell r="X237">
            <v>0</v>
          </cell>
          <cell r="Y237">
            <v>0</v>
          </cell>
          <cell r="Z237">
            <v>0</v>
          </cell>
          <cell r="AA237">
            <v>0</v>
          </cell>
          <cell r="AB237">
            <v>0</v>
          </cell>
          <cell r="AC237">
            <v>0</v>
          </cell>
        </row>
        <row r="238">
          <cell r="J238">
            <v>0</v>
          </cell>
          <cell r="K238">
            <v>0</v>
          </cell>
          <cell r="L238">
            <v>0</v>
          </cell>
          <cell r="M238">
            <v>0</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row>
        <row r="239">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row>
        <row r="240">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row>
        <row r="241">
          <cell r="J241">
            <v>0</v>
          </cell>
          <cell r="K241">
            <v>0</v>
          </cell>
          <cell r="L241">
            <v>0</v>
          </cell>
          <cell r="M241">
            <v>0</v>
          </cell>
          <cell r="N241">
            <v>0</v>
          </cell>
          <cell r="O241">
            <v>0</v>
          </cell>
          <cell r="P241">
            <v>0</v>
          </cell>
          <cell r="Q241">
            <v>0</v>
          </cell>
          <cell r="R241">
            <v>0</v>
          </cell>
          <cell r="S241">
            <v>0</v>
          </cell>
          <cell r="T241">
            <v>0</v>
          </cell>
          <cell r="U241">
            <v>0</v>
          </cell>
          <cell r="V241">
            <v>0</v>
          </cell>
          <cell r="W241">
            <v>0</v>
          </cell>
          <cell r="X241">
            <v>0</v>
          </cell>
          <cell r="Y241">
            <v>0</v>
          </cell>
          <cell r="Z241">
            <v>0</v>
          </cell>
          <cell r="AA241">
            <v>0</v>
          </cell>
          <cell r="AB241">
            <v>0</v>
          </cell>
          <cell r="AC241">
            <v>0</v>
          </cell>
        </row>
        <row r="242">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row>
        <row r="243">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row>
        <row r="244">
          <cell r="J244">
            <v>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row>
        <row r="245">
          <cell r="J245">
            <v>0</v>
          </cell>
          <cell r="K245">
            <v>0</v>
          </cell>
          <cell r="L245">
            <v>0</v>
          </cell>
          <cell r="M245">
            <v>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row>
        <row r="246">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row>
        <row r="247">
          <cell r="J247">
            <v>0</v>
          </cell>
          <cell r="K247">
            <v>0</v>
          </cell>
          <cell r="L247">
            <v>0</v>
          </cell>
          <cell r="M247">
            <v>0</v>
          </cell>
          <cell r="N247">
            <v>0</v>
          </cell>
          <cell r="O247">
            <v>0</v>
          </cell>
          <cell r="P247">
            <v>0</v>
          </cell>
          <cell r="Q247">
            <v>0</v>
          </cell>
          <cell r="R247">
            <v>0</v>
          </cell>
          <cell r="S247">
            <v>0</v>
          </cell>
          <cell r="T247">
            <v>0</v>
          </cell>
          <cell r="U247">
            <v>0</v>
          </cell>
          <cell r="V247">
            <v>0</v>
          </cell>
          <cell r="W247">
            <v>0</v>
          </cell>
          <cell r="X247">
            <v>0</v>
          </cell>
          <cell r="Y247">
            <v>0</v>
          </cell>
          <cell r="Z247">
            <v>0</v>
          </cell>
          <cell r="AA247">
            <v>0</v>
          </cell>
          <cell r="AB247">
            <v>0</v>
          </cell>
          <cell r="AC247">
            <v>0</v>
          </cell>
        </row>
        <row r="248">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row>
        <row r="249">
          <cell r="J249">
            <v>0</v>
          </cell>
          <cell r="K249">
            <v>0</v>
          </cell>
          <cell r="L249">
            <v>0</v>
          </cell>
          <cell r="M249">
            <v>0</v>
          </cell>
          <cell r="N249">
            <v>0</v>
          </cell>
          <cell r="O249">
            <v>0</v>
          </cell>
          <cell r="P249">
            <v>0</v>
          </cell>
          <cell r="Q249">
            <v>0</v>
          </cell>
          <cell r="R249">
            <v>0</v>
          </cell>
          <cell r="S249">
            <v>0</v>
          </cell>
          <cell r="T249">
            <v>0</v>
          </cell>
          <cell r="U249">
            <v>0</v>
          </cell>
          <cell r="V249">
            <v>0</v>
          </cell>
          <cell r="W249">
            <v>0</v>
          </cell>
          <cell r="X249">
            <v>0</v>
          </cell>
          <cell r="Y249">
            <v>0</v>
          </cell>
          <cell r="Z249">
            <v>0</v>
          </cell>
          <cell r="AA249">
            <v>0</v>
          </cell>
          <cell r="AB249">
            <v>0</v>
          </cell>
          <cell r="AC249">
            <v>0</v>
          </cell>
        </row>
        <row r="250">
          <cell r="J250">
            <v>0</v>
          </cell>
          <cell r="K250">
            <v>0</v>
          </cell>
          <cell r="L250">
            <v>0</v>
          </cell>
          <cell r="M250">
            <v>0</v>
          </cell>
          <cell r="N250">
            <v>0</v>
          </cell>
          <cell r="O250">
            <v>0</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row>
        <row r="251">
          <cell r="J251">
            <v>0</v>
          </cell>
          <cell r="K251">
            <v>0</v>
          </cell>
          <cell r="L251">
            <v>0</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row>
        <row r="252">
          <cell r="J252">
            <v>0</v>
          </cell>
          <cell r="K252">
            <v>0</v>
          </cell>
          <cell r="L252">
            <v>0</v>
          </cell>
          <cell r="M252">
            <v>0</v>
          </cell>
          <cell r="N252">
            <v>0</v>
          </cell>
          <cell r="O252">
            <v>0</v>
          </cell>
          <cell r="P252">
            <v>0</v>
          </cell>
          <cell r="Q252">
            <v>0</v>
          </cell>
          <cell r="R252">
            <v>0</v>
          </cell>
          <cell r="S252">
            <v>0</v>
          </cell>
          <cell r="T252">
            <v>0</v>
          </cell>
          <cell r="U252">
            <v>0</v>
          </cell>
          <cell r="V252">
            <v>0</v>
          </cell>
          <cell r="W252">
            <v>0</v>
          </cell>
          <cell r="X252">
            <v>0</v>
          </cell>
          <cell r="Y252">
            <v>0</v>
          </cell>
          <cell r="Z252">
            <v>0</v>
          </cell>
          <cell r="AA252">
            <v>0</v>
          </cell>
          <cell r="AB252">
            <v>0</v>
          </cell>
          <cell r="AC252">
            <v>0</v>
          </cell>
        </row>
        <row r="253">
          <cell r="J253">
            <v>0</v>
          </cell>
          <cell r="K253">
            <v>0</v>
          </cell>
          <cell r="L253">
            <v>0</v>
          </cell>
          <cell r="M253">
            <v>0</v>
          </cell>
          <cell r="N253">
            <v>0</v>
          </cell>
          <cell r="O253">
            <v>0</v>
          </cell>
          <cell r="P253">
            <v>0</v>
          </cell>
          <cell r="Q253">
            <v>0</v>
          </cell>
          <cell r="R253">
            <v>0</v>
          </cell>
          <cell r="S253">
            <v>0</v>
          </cell>
          <cell r="T253">
            <v>0</v>
          </cell>
          <cell r="U253">
            <v>0</v>
          </cell>
          <cell r="V253">
            <v>0</v>
          </cell>
          <cell r="W253">
            <v>0</v>
          </cell>
          <cell r="X253">
            <v>0</v>
          </cell>
          <cell r="Y253">
            <v>0</v>
          </cell>
          <cell r="Z253">
            <v>0</v>
          </cell>
          <cell r="AA253">
            <v>0</v>
          </cell>
          <cell r="AB253">
            <v>0</v>
          </cell>
          <cell r="AC253">
            <v>0</v>
          </cell>
        </row>
        <row r="254">
          <cell r="J254">
            <v>0</v>
          </cell>
          <cell r="K254">
            <v>0</v>
          </cell>
          <cell r="L254">
            <v>0</v>
          </cell>
          <cell r="M254">
            <v>0</v>
          </cell>
          <cell r="N254">
            <v>0</v>
          </cell>
          <cell r="O254">
            <v>0</v>
          </cell>
          <cell r="P254">
            <v>0</v>
          </cell>
          <cell r="Q254">
            <v>0</v>
          </cell>
          <cell r="R254">
            <v>0</v>
          </cell>
          <cell r="S254">
            <v>0</v>
          </cell>
          <cell r="T254">
            <v>0</v>
          </cell>
          <cell r="U254">
            <v>0</v>
          </cell>
          <cell r="V254">
            <v>0</v>
          </cell>
          <cell r="W254">
            <v>0</v>
          </cell>
          <cell r="X254">
            <v>0</v>
          </cell>
          <cell r="Y254">
            <v>0</v>
          </cell>
          <cell r="Z254">
            <v>0</v>
          </cell>
          <cell r="AA254">
            <v>0</v>
          </cell>
          <cell r="AB254">
            <v>0</v>
          </cell>
          <cell r="AC254">
            <v>0</v>
          </cell>
        </row>
        <row r="255">
          <cell r="J255">
            <v>0</v>
          </cell>
          <cell r="K255">
            <v>0</v>
          </cell>
          <cell r="L255">
            <v>0</v>
          </cell>
          <cell r="M255">
            <v>0</v>
          </cell>
          <cell r="N255">
            <v>0</v>
          </cell>
          <cell r="O255">
            <v>0</v>
          </cell>
          <cell r="P255">
            <v>0</v>
          </cell>
          <cell r="Q255">
            <v>0</v>
          </cell>
          <cell r="R255">
            <v>0</v>
          </cell>
          <cell r="S255">
            <v>0</v>
          </cell>
          <cell r="T255">
            <v>0</v>
          </cell>
          <cell r="U255">
            <v>0</v>
          </cell>
          <cell r="V255">
            <v>0</v>
          </cell>
          <cell r="W255">
            <v>0</v>
          </cell>
          <cell r="X255">
            <v>0</v>
          </cell>
          <cell r="Y255">
            <v>0</v>
          </cell>
          <cell r="Z255">
            <v>0</v>
          </cell>
          <cell r="AA255">
            <v>0</v>
          </cell>
          <cell r="AB255">
            <v>0</v>
          </cell>
          <cell r="AC255">
            <v>0</v>
          </cell>
        </row>
        <row r="256">
          <cell r="J256">
            <v>0</v>
          </cell>
          <cell r="K256">
            <v>0</v>
          </cell>
          <cell r="L256">
            <v>0</v>
          </cell>
          <cell r="M256">
            <v>0</v>
          </cell>
          <cell r="N256">
            <v>0</v>
          </cell>
          <cell r="O256">
            <v>0</v>
          </cell>
          <cell r="P256">
            <v>0</v>
          </cell>
          <cell r="Q256">
            <v>0</v>
          </cell>
          <cell r="R256">
            <v>0</v>
          </cell>
          <cell r="S256">
            <v>0</v>
          </cell>
          <cell r="T256">
            <v>0</v>
          </cell>
          <cell r="U256">
            <v>0</v>
          </cell>
          <cell r="V256">
            <v>0</v>
          </cell>
          <cell r="W256">
            <v>0</v>
          </cell>
          <cell r="X256">
            <v>0</v>
          </cell>
          <cell r="Y256">
            <v>0</v>
          </cell>
          <cell r="Z256">
            <v>0</v>
          </cell>
          <cell r="AA256">
            <v>0</v>
          </cell>
          <cell r="AB256">
            <v>0</v>
          </cell>
          <cell r="AC256">
            <v>0</v>
          </cell>
        </row>
        <row r="257">
          <cell r="J257">
            <v>0</v>
          </cell>
          <cell r="K257">
            <v>0</v>
          </cell>
          <cell r="L257">
            <v>0</v>
          </cell>
          <cell r="M257">
            <v>0</v>
          </cell>
          <cell r="N257">
            <v>0</v>
          </cell>
          <cell r="O257">
            <v>0</v>
          </cell>
          <cell r="P257">
            <v>0</v>
          </cell>
          <cell r="Q257">
            <v>0</v>
          </cell>
          <cell r="R257">
            <v>0</v>
          </cell>
          <cell r="S257">
            <v>0</v>
          </cell>
          <cell r="T257">
            <v>0</v>
          </cell>
          <cell r="U257">
            <v>0</v>
          </cell>
          <cell r="V257">
            <v>0</v>
          </cell>
          <cell r="W257">
            <v>0</v>
          </cell>
          <cell r="X257">
            <v>0</v>
          </cell>
          <cell r="Y257">
            <v>0</v>
          </cell>
          <cell r="Z257">
            <v>0</v>
          </cell>
          <cell r="AA257">
            <v>0</v>
          </cell>
          <cell r="AB257">
            <v>0</v>
          </cell>
          <cell r="AC257">
            <v>0</v>
          </cell>
        </row>
        <row r="258">
          <cell r="J258">
            <v>0</v>
          </cell>
          <cell r="K258">
            <v>0</v>
          </cell>
          <cell r="L258">
            <v>0</v>
          </cell>
          <cell r="M258">
            <v>0</v>
          </cell>
          <cell r="N258">
            <v>0</v>
          </cell>
          <cell r="O258">
            <v>0</v>
          </cell>
          <cell r="P258">
            <v>0</v>
          </cell>
          <cell r="Q258">
            <v>0</v>
          </cell>
          <cell r="R258">
            <v>0</v>
          </cell>
          <cell r="S258">
            <v>0</v>
          </cell>
          <cell r="T258">
            <v>0</v>
          </cell>
          <cell r="U258">
            <v>0</v>
          </cell>
          <cell r="V258">
            <v>0</v>
          </cell>
          <cell r="W258">
            <v>0</v>
          </cell>
          <cell r="X258">
            <v>0</v>
          </cell>
          <cell r="Y258">
            <v>0</v>
          </cell>
          <cell r="Z258">
            <v>0</v>
          </cell>
          <cell r="AA258">
            <v>0</v>
          </cell>
          <cell r="AB258">
            <v>0</v>
          </cell>
          <cell r="AC258">
            <v>0</v>
          </cell>
        </row>
        <row r="259">
          <cell r="J259">
            <v>0</v>
          </cell>
          <cell r="K259">
            <v>0</v>
          </cell>
          <cell r="L259">
            <v>0</v>
          </cell>
          <cell r="M259">
            <v>0</v>
          </cell>
          <cell r="N259">
            <v>0</v>
          </cell>
          <cell r="O259">
            <v>0</v>
          </cell>
          <cell r="P259">
            <v>0</v>
          </cell>
          <cell r="Q259">
            <v>0</v>
          </cell>
          <cell r="R259">
            <v>0</v>
          </cell>
          <cell r="S259">
            <v>0</v>
          </cell>
          <cell r="T259">
            <v>0</v>
          </cell>
          <cell r="U259">
            <v>0</v>
          </cell>
          <cell r="V259">
            <v>0</v>
          </cell>
          <cell r="W259">
            <v>0</v>
          </cell>
          <cell r="X259">
            <v>0</v>
          </cell>
          <cell r="Y259">
            <v>0</v>
          </cell>
          <cell r="Z259">
            <v>0</v>
          </cell>
          <cell r="AA259">
            <v>0</v>
          </cell>
          <cell r="AB259">
            <v>0</v>
          </cell>
          <cell r="AC259">
            <v>0</v>
          </cell>
        </row>
        <row r="260">
          <cell r="J260">
            <v>0</v>
          </cell>
          <cell r="K260">
            <v>0</v>
          </cell>
          <cell r="L260">
            <v>0</v>
          </cell>
          <cell r="M260">
            <v>0</v>
          </cell>
          <cell r="N260">
            <v>0</v>
          </cell>
          <cell r="O260">
            <v>0</v>
          </cell>
          <cell r="P260">
            <v>0</v>
          </cell>
          <cell r="Q260">
            <v>0</v>
          </cell>
          <cell r="R260">
            <v>0</v>
          </cell>
          <cell r="S260">
            <v>0</v>
          </cell>
          <cell r="T260">
            <v>0</v>
          </cell>
          <cell r="U260">
            <v>0</v>
          </cell>
          <cell r="V260">
            <v>0</v>
          </cell>
          <cell r="W260">
            <v>0</v>
          </cell>
          <cell r="X260">
            <v>0</v>
          </cell>
          <cell r="Y260">
            <v>0</v>
          </cell>
          <cell r="Z260">
            <v>0</v>
          </cell>
          <cell r="AA260">
            <v>0</v>
          </cell>
          <cell r="AB260">
            <v>0</v>
          </cell>
          <cell r="AC260">
            <v>0</v>
          </cell>
        </row>
        <row r="261">
          <cell r="J261">
            <v>0</v>
          </cell>
          <cell r="K261">
            <v>0</v>
          </cell>
          <cell r="L261">
            <v>0</v>
          </cell>
          <cell r="M261">
            <v>0</v>
          </cell>
          <cell r="N261">
            <v>0</v>
          </cell>
          <cell r="O261">
            <v>0</v>
          </cell>
          <cell r="P261">
            <v>0</v>
          </cell>
          <cell r="Q261">
            <v>0</v>
          </cell>
          <cell r="R261">
            <v>0</v>
          </cell>
          <cell r="S261">
            <v>0</v>
          </cell>
          <cell r="T261">
            <v>0</v>
          </cell>
          <cell r="U261">
            <v>0</v>
          </cell>
          <cell r="V261">
            <v>0</v>
          </cell>
          <cell r="W261">
            <v>0</v>
          </cell>
          <cell r="X261">
            <v>0</v>
          </cell>
          <cell r="Y261">
            <v>0</v>
          </cell>
          <cell r="Z261">
            <v>0</v>
          </cell>
          <cell r="AA261">
            <v>0</v>
          </cell>
          <cell r="AB261">
            <v>0</v>
          </cell>
          <cell r="AC261">
            <v>0</v>
          </cell>
        </row>
        <row r="262">
          <cell r="J262">
            <v>0</v>
          </cell>
          <cell r="K262">
            <v>0</v>
          </cell>
          <cell r="L262">
            <v>0</v>
          </cell>
          <cell r="M262">
            <v>0</v>
          </cell>
          <cell r="N262">
            <v>0</v>
          </cell>
          <cell r="O262">
            <v>0</v>
          </cell>
          <cell r="P262">
            <v>0</v>
          </cell>
          <cell r="Q262">
            <v>0</v>
          </cell>
          <cell r="R262">
            <v>0</v>
          </cell>
          <cell r="S262">
            <v>0</v>
          </cell>
          <cell r="T262">
            <v>0</v>
          </cell>
          <cell r="U262">
            <v>0</v>
          </cell>
          <cell r="V262">
            <v>0</v>
          </cell>
          <cell r="W262">
            <v>0</v>
          </cell>
          <cell r="X262">
            <v>0</v>
          </cell>
          <cell r="Y262">
            <v>0</v>
          </cell>
          <cell r="Z262">
            <v>0</v>
          </cell>
          <cell r="AA262">
            <v>0</v>
          </cell>
          <cell r="AB262">
            <v>0</v>
          </cell>
          <cell r="AC262">
            <v>0</v>
          </cell>
        </row>
        <row r="263">
          <cell r="J263">
            <v>0</v>
          </cell>
          <cell r="K263">
            <v>0</v>
          </cell>
          <cell r="L263">
            <v>0</v>
          </cell>
          <cell r="M263">
            <v>0</v>
          </cell>
          <cell r="N263">
            <v>0</v>
          </cell>
          <cell r="O263">
            <v>0</v>
          </cell>
          <cell r="P263">
            <v>0</v>
          </cell>
          <cell r="Q263">
            <v>0</v>
          </cell>
          <cell r="R263">
            <v>0</v>
          </cell>
          <cell r="S263">
            <v>0</v>
          </cell>
          <cell r="T263">
            <v>0</v>
          </cell>
          <cell r="U263">
            <v>0</v>
          </cell>
          <cell r="V263">
            <v>0</v>
          </cell>
          <cell r="W263">
            <v>0</v>
          </cell>
          <cell r="X263">
            <v>0</v>
          </cell>
          <cell r="Y263">
            <v>0</v>
          </cell>
          <cell r="Z263">
            <v>0</v>
          </cell>
          <cell r="AA263">
            <v>0</v>
          </cell>
          <cell r="AB263">
            <v>0</v>
          </cell>
          <cell r="AC263">
            <v>0</v>
          </cell>
        </row>
        <row r="264">
          <cell r="J264">
            <v>0</v>
          </cell>
          <cell r="K264">
            <v>0</v>
          </cell>
          <cell r="L264">
            <v>0</v>
          </cell>
          <cell r="M264">
            <v>0</v>
          </cell>
          <cell r="N264">
            <v>0</v>
          </cell>
          <cell r="O264">
            <v>0</v>
          </cell>
          <cell r="P264">
            <v>0</v>
          </cell>
          <cell r="Q264">
            <v>0</v>
          </cell>
          <cell r="R264">
            <v>0</v>
          </cell>
          <cell r="S264">
            <v>0</v>
          </cell>
          <cell r="T264">
            <v>0</v>
          </cell>
          <cell r="U264">
            <v>0</v>
          </cell>
          <cell r="V264">
            <v>0</v>
          </cell>
          <cell r="W264">
            <v>0</v>
          </cell>
          <cell r="X264">
            <v>0</v>
          </cell>
          <cell r="Y264">
            <v>0</v>
          </cell>
          <cell r="Z264">
            <v>0</v>
          </cell>
          <cell r="AA264">
            <v>0</v>
          </cell>
          <cell r="AB264">
            <v>0</v>
          </cell>
          <cell r="AC264">
            <v>0</v>
          </cell>
        </row>
        <row r="265">
          <cell r="J265">
            <v>0</v>
          </cell>
          <cell r="K265">
            <v>0</v>
          </cell>
          <cell r="L265">
            <v>0</v>
          </cell>
          <cell r="M265">
            <v>0</v>
          </cell>
          <cell r="N265">
            <v>0</v>
          </cell>
          <cell r="O265">
            <v>0</v>
          </cell>
          <cell r="P265">
            <v>0</v>
          </cell>
          <cell r="Q265">
            <v>0</v>
          </cell>
          <cell r="R265">
            <v>0</v>
          </cell>
          <cell r="S265">
            <v>0</v>
          </cell>
          <cell r="T265">
            <v>0</v>
          </cell>
          <cell r="U265">
            <v>0</v>
          </cell>
          <cell r="V265">
            <v>0</v>
          </cell>
          <cell r="W265">
            <v>0</v>
          </cell>
          <cell r="X265">
            <v>0</v>
          </cell>
          <cell r="Y265">
            <v>0</v>
          </cell>
          <cell r="Z265">
            <v>0</v>
          </cell>
          <cell r="AA265">
            <v>0</v>
          </cell>
          <cell r="AB265">
            <v>0</v>
          </cell>
          <cell r="AC265">
            <v>0</v>
          </cell>
        </row>
        <row r="266">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cell r="Z266">
            <v>0</v>
          </cell>
          <cell r="AA266">
            <v>0</v>
          </cell>
          <cell r="AB266">
            <v>0</v>
          </cell>
          <cell r="AC266">
            <v>0</v>
          </cell>
        </row>
        <row r="267">
          <cell r="J267">
            <v>0</v>
          </cell>
          <cell r="K267">
            <v>0</v>
          </cell>
          <cell r="L267">
            <v>0</v>
          </cell>
          <cell r="M267">
            <v>0</v>
          </cell>
          <cell r="N267">
            <v>0</v>
          </cell>
          <cell r="O267">
            <v>0</v>
          </cell>
          <cell r="P267">
            <v>0</v>
          </cell>
          <cell r="Q267">
            <v>0</v>
          </cell>
          <cell r="R267">
            <v>0</v>
          </cell>
          <cell r="S267">
            <v>0</v>
          </cell>
          <cell r="T267">
            <v>0</v>
          </cell>
          <cell r="U267">
            <v>0</v>
          </cell>
          <cell r="V267">
            <v>0</v>
          </cell>
          <cell r="W267">
            <v>0</v>
          </cell>
          <cell r="X267">
            <v>0</v>
          </cell>
          <cell r="Y267">
            <v>0</v>
          </cell>
          <cell r="Z267">
            <v>0</v>
          </cell>
          <cell r="AA267">
            <v>0</v>
          </cell>
          <cell r="AB267">
            <v>0</v>
          </cell>
          <cell r="AC267">
            <v>0</v>
          </cell>
        </row>
        <row r="268">
          <cell r="J268">
            <v>3.9872439030664752</v>
          </cell>
          <cell r="K268">
            <v>3.9872439030664752</v>
          </cell>
          <cell r="L268">
            <v>3.9872439030664752</v>
          </cell>
          <cell r="M268">
            <v>3.9872439030664752</v>
          </cell>
          <cell r="N268">
            <v>3.9872439030664752</v>
          </cell>
          <cell r="O268">
            <v>3.9872439030664752</v>
          </cell>
          <cell r="P268">
            <v>3.9872439030664752</v>
          </cell>
          <cell r="Q268">
            <v>3.9872439030664752</v>
          </cell>
          <cell r="R268">
            <v>3.9872439030664752</v>
          </cell>
          <cell r="S268">
            <v>3.9872439030664752</v>
          </cell>
          <cell r="T268">
            <v>3.9872439030664752</v>
          </cell>
          <cell r="U268">
            <v>3.9872439030664752</v>
          </cell>
          <cell r="V268">
            <v>3.9872439030664752</v>
          </cell>
          <cell r="W268">
            <v>3.9872439030664752</v>
          </cell>
          <cell r="X268">
            <v>3.9872439030664752</v>
          </cell>
          <cell r="Y268">
            <v>3.9872439030664752</v>
          </cell>
          <cell r="Z268">
            <v>3.9872439030664752</v>
          </cell>
          <cell r="AA268">
            <v>3.9872439030664752</v>
          </cell>
          <cell r="AB268">
            <v>3.9872439030664752</v>
          </cell>
          <cell r="AC268">
            <v>3.9872439030664752</v>
          </cell>
        </row>
        <row r="269">
          <cell r="J269">
            <v>0</v>
          </cell>
          <cell r="K269">
            <v>0</v>
          </cell>
          <cell r="L269">
            <v>0</v>
          </cell>
          <cell r="M269">
            <v>0</v>
          </cell>
          <cell r="N269">
            <v>0</v>
          </cell>
          <cell r="O269">
            <v>0</v>
          </cell>
          <cell r="P269">
            <v>0</v>
          </cell>
          <cell r="Q269">
            <v>0</v>
          </cell>
          <cell r="R269">
            <v>0</v>
          </cell>
          <cell r="S269">
            <v>0</v>
          </cell>
          <cell r="T269">
            <v>0</v>
          </cell>
          <cell r="U269">
            <v>0</v>
          </cell>
          <cell r="V269">
            <v>0</v>
          </cell>
          <cell r="W269">
            <v>0</v>
          </cell>
          <cell r="X269">
            <v>0</v>
          </cell>
          <cell r="Y269">
            <v>0</v>
          </cell>
          <cell r="Z269">
            <v>0</v>
          </cell>
          <cell r="AA269">
            <v>0</v>
          </cell>
          <cell r="AB269">
            <v>0</v>
          </cell>
          <cell r="AC269">
            <v>0</v>
          </cell>
        </row>
        <row r="270">
          <cell r="J270">
            <v>0</v>
          </cell>
          <cell r="K270">
            <v>0</v>
          </cell>
          <cell r="L270">
            <v>0</v>
          </cell>
          <cell r="M270">
            <v>0</v>
          </cell>
          <cell r="N270">
            <v>0</v>
          </cell>
          <cell r="O270">
            <v>0</v>
          </cell>
          <cell r="P270">
            <v>0</v>
          </cell>
          <cell r="Q270">
            <v>0</v>
          </cell>
          <cell r="R270">
            <v>0</v>
          </cell>
          <cell r="S270">
            <v>0</v>
          </cell>
          <cell r="T270">
            <v>0</v>
          </cell>
          <cell r="U270">
            <v>0</v>
          </cell>
          <cell r="V270">
            <v>0</v>
          </cell>
          <cell r="W270">
            <v>0</v>
          </cell>
          <cell r="X270">
            <v>0</v>
          </cell>
          <cell r="Y270">
            <v>0</v>
          </cell>
          <cell r="Z270">
            <v>0</v>
          </cell>
          <cell r="AA270">
            <v>0</v>
          </cell>
          <cell r="AB270">
            <v>0</v>
          </cell>
          <cell r="AC270">
            <v>0</v>
          </cell>
        </row>
        <row r="271">
          <cell r="J271">
            <v>0</v>
          </cell>
          <cell r="K271">
            <v>0</v>
          </cell>
          <cell r="L271">
            <v>0</v>
          </cell>
          <cell r="M271">
            <v>0</v>
          </cell>
          <cell r="N271">
            <v>0</v>
          </cell>
          <cell r="O271">
            <v>0</v>
          </cell>
          <cell r="P271">
            <v>0</v>
          </cell>
          <cell r="Q271">
            <v>0</v>
          </cell>
          <cell r="R271">
            <v>0</v>
          </cell>
          <cell r="S271">
            <v>0</v>
          </cell>
          <cell r="T271">
            <v>0</v>
          </cell>
          <cell r="U271">
            <v>0</v>
          </cell>
          <cell r="V271">
            <v>0</v>
          </cell>
          <cell r="W271">
            <v>0</v>
          </cell>
          <cell r="X271">
            <v>0</v>
          </cell>
          <cell r="Y271">
            <v>0</v>
          </cell>
          <cell r="Z271">
            <v>0</v>
          </cell>
          <cell r="AA271">
            <v>0</v>
          </cell>
          <cell r="AB271">
            <v>0</v>
          </cell>
          <cell r="AC271">
            <v>0</v>
          </cell>
        </row>
        <row r="272">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row>
        <row r="273">
          <cell r="J273">
            <v>0</v>
          </cell>
          <cell r="K273">
            <v>0</v>
          </cell>
          <cell r="L273">
            <v>0</v>
          </cell>
          <cell r="M273">
            <v>0</v>
          </cell>
          <cell r="N273">
            <v>0</v>
          </cell>
          <cell r="O273">
            <v>0</v>
          </cell>
          <cell r="P273">
            <v>0</v>
          </cell>
          <cell r="Q273">
            <v>0</v>
          </cell>
          <cell r="R273">
            <v>0</v>
          </cell>
          <cell r="S273">
            <v>0</v>
          </cell>
          <cell r="T273">
            <v>0</v>
          </cell>
          <cell r="U273">
            <v>0</v>
          </cell>
          <cell r="V273">
            <v>0</v>
          </cell>
          <cell r="W273">
            <v>0</v>
          </cell>
          <cell r="X273">
            <v>0</v>
          </cell>
          <cell r="Y273">
            <v>0</v>
          </cell>
          <cell r="Z273">
            <v>0</v>
          </cell>
          <cell r="AA273">
            <v>0</v>
          </cell>
          <cell r="AB273">
            <v>0</v>
          </cell>
          <cell r="AC273">
            <v>0</v>
          </cell>
        </row>
        <row r="274">
          <cell r="J274">
            <v>0</v>
          </cell>
          <cell r="K274">
            <v>0</v>
          </cell>
          <cell r="L274">
            <v>0</v>
          </cell>
          <cell r="M274">
            <v>0</v>
          </cell>
          <cell r="N274">
            <v>0</v>
          </cell>
          <cell r="O274">
            <v>0</v>
          </cell>
          <cell r="P274">
            <v>0</v>
          </cell>
          <cell r="Q274">
            <v>0</v>
          </cell>
          <cell r="R274">
            <v>0</v>
          </cell>
          <cell r="S274">
            <v>0</v>
          </cell>
          <cell r="T274">
            <v>0</v>
          </cell>
          <cell r="U274">
            <v>0</v>
          </cell>
          <cell r="V274">
            <v>0</v>
          </cell>
          <cell r="W274">
            <v>0</v>
          </cell>
          <cell r="X274">
            <v>0</v>
          </cell>
          <cell r="Y274">
            <v>0</v>
          </cell>
          <cell r="Z274">
            <v>0</v>
          </cell>
          <cell r="AA274">
            <v>0</v>
          </cell>
          <cell r="AB274">
            <v>0</v>
          </cell>
          <cell r="AC274">
            <v>0</v>
          </cell>
        </row>
        <row r="275">
          <cell r="J275">
            <v>0</v>
          </cell>
          <cell r="K275">
            <v>0</v>
          </cell>
          <cell r="L275">
            <v>0</v>
          </cell>
          <cell r="M275">
            <v>0</v>
          </cell>
          <cell r="N275">
            <v>0</v>
          </cell>
          <cell r="O275">
            <v>0</v>
          </cell>
          <cell r="P275">
            <v>0</v>
          </cell>
          <cell r="Q275">
            <v>0</v>
          </cell>
          <cell r="R275">
            <v>0</v>
          </cell>
          <cell r="S275">
            <v>0</v>
          </cell>
          <cell r="T275">
            <v>0</v>
          </cell>
          <cell r="U275">
            <v>0</v>
          </cell>
          <cell r="V275">
            <v>0</v>
          </cell>
          <cell r="W275">
            <v>0</v>
          </cell>
          <cell r="X275">
            <v>0</v>
          </cell>
          <cell r="Y275">
            <v>0</v>
          </cell>
          <cell r="Z275">
            <v>0</v>
          </cell>
          <cell r="AA275">
            <v>0</v>
          </cell>
          <cell r="AB275">
            <v>0</v>
          </cell>
          <cell r="AC275">
            <v>0</v>
          </cell>
        </row>
        <row r="276">
          <cell r="J276">
            <v>0</v>
          </cell>
          <cell r="K276">
            <v>0</v>
          </cell>
          <cell r="L276">
            <v>0</v>
          </cell>
          <cell r="M276">
            <v>0</v>
          </cell>
          <cell r="N276">
            <v>0</v>
          </cell>
          <cell r="O276">
            <v>0</v>
          </cell>
          <cell r="P276">
            <v>0</v>
          </cell>
          <cell r="Q276">
            <v>0</v>
          </cell>
          <cell r="R276">
            <v>0</v>
          </cell>
          <cell r="S276">
            <v>0</v>
          </cell>
          <cell r="T276">
            <v>0</v>
          </cell>
          <cell r="U276">
            <v>0</v>
          </cell>
          <cell r="V276">
            <v>0</v>
          </cell>
          <cell r="W276">
            <v>0</v>
          </cell>
          <cell r="X276">
            <v>0</v>
          </cell>
          <cell r="Y276">
            <v>0</v>
          </cell>
          <cell r="Z276">
            <v>0</v>
          </cell>
          <cell r="AA276">
            <v>0</v>
          </cell>
          <cell r="AB276">
            <v>0</v>
          </cell>
          <cell r="AC276">
            <v>0</v>
          </cell>
        </row>
        <row r="277">
          <cell r="J277">
            <v>0</v>
          </cell>
          <cell r="K277">
            <v>0</v>
          </cell>
          <cell r="L277">
            <v>0</v>
          </cell>
          <cell r="M277">
            <v>0</v>
          </cell>
          <cell r="N277">
            <v>0</v>
          </cell>
          <cell r="O277">
            <v>0</v>
          </cell>
          <cell r="P277">
            <v>0</v>
          </cell>
          <cell r="Q277">
            <v>0</v>
          </cell>
          <cell r="R277">
            <v>0</v>
          </cell>
          <cell r="S277">
            <v>0</v>
          </cell>
          <cell r="T277">
            <v>0</v>
          </cell>
          <cell r="U277">
            <v>0</v>
          </cell>
          <cell r="V277">
            <v>0</v>
          </cell>
          <cell r="W277">
            <v>0</v>
          </cell>
          <cell r="X277">
            <v>0</v>
          </cell>
          <cell r="Y277">
            <v>0</v>
          </cell>
          <cell r="Z277">
            <v>0</v>
          </cell>
          <cell r="AA277">
            <v>0</v>
          </cell>
          <cell r="AB277">
            <v>0</v>
          </cell>
          <cell r="AC277">
            <v>0</v>
          </cell>
        </row>
        <row r="278">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row>
        <row r="279">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0</v>
          </cell>
          <cell r="AB279">
            <v>0</v>
          </cell>
          <cell r="AC279">
            <v>0</v>
          </cell>
        </row>
        <row r="280">
          <cell r="J280">
            <v>0</v>
          </cell>
          <cell r="K280">
            <v>0</v>
          </cell>
          <cell r="L280">
            <v>0</v>
          </cell>
          <cell r="M280">
            <v>0</v>
          </cell>
          <cell r="N280">
            <v>0</v>
          </cell>
          <cell r="O280">
            <v>0</v>
          </cell>
          <cell r="P280">
            <v>0</v>
          </cell>
          <cell r="Q280">
            <v>0</v>
          </cell>
          <cell r="R280">
            <v>0</v>
          </cell>
          <cell r="S280">
            <v>0</v>
          </cell>
          <cell r="T280">
            <v>0</v>
          </cell>
          <cell r="U280">
            <v>0</v>
          </cell>
          <cell r="V280">
            <v>0</v>
          </cell>
          <cell r="W280">
            <v>0</v>
          </cell>
          <cell r="X280">
            <v>0</v>
          </cell>
          <cell r="Y280">
            <v>0</v>
          </cell>
          <cell r="Z280">
            <v>0</v>
          </cell>
          <cell r="AA280">
            <v>0</v>
          </cell>
          <cell r="AB280">
            <v>0</v>
          </cell>
          <cell r="AC280">
            <v>0</v>
          </cell>
        </row>
        <row r="281">
          <cell r="J281">
            <v>0</v>
          </cell>
          <cell r="K281">
            <v>0</v>
          </cell>
          <cell r="L281">
            <v>0</v>
          </cell>
          <cell r="M281">
            <v>0</v>
          </cell>
          <cell r="N281">
            <v>0</v>
          </cell>
          <cell r="O281">
            <v>0</v>
          </cell>
          <cell r="P281">
            <v>0</v>
          </cell>
          <cell r="Q281">
            <v>0</v>
          </cell>
          <cell r="R281">
            <v>0</v>
          </cell>
          <cell r="S281">
            <v>0</v>
          </cell>
          <cell r="T281">
            <v>0</v>
          </cell>
          <cell r="U281">
            <v>0</v>
          </cell>
          <cell r="V281">
            <v>0</v>
          </cell>
          <cell r="W281">
            <v>0</v>
          </cell>
          <cell r="X281">
            <v>0</v>
          </cell>
          <cell r="Y281">
            <v>0</v>
          </cell>
          <cell r="Z281">
            <v>0</v>
          </cell>
          <cell r="AA281">
            <v>0</v>
          </cell>
          <cell r="AB281">
            <v>0</v>
          </cell>
          <cell r="AC281">
            <v>0</v>
          </cell>
        </row>
        <row r="282">
          <cell r="J282">
            <v>0</v>
          </cell>
          <cell r="K282">
            <v>0</v>
          </cell>
          <cell r="L282">
            <v>0</v>
          </cell>
          <cell r="M282">
            <v>0</v>
          </cell>
          <cell r="N282">
            <v>0</v>
          </cell>
          <cell r="O282">
            <v>0</v>
          </cell>
          <cell r="P282">
            <v>0</v>
          </cell>
          <cell r="Q282">
            <v>0</v>
          </cell>
          <cell r="R282">
            <v>0</v>
          </cell>
          <cell r="S282">
            <v>0</v>
          </cell>
          <cell r="T282">
            <v>0</v>
          </cell>
          <cell r="U282">
            <v>0</v>
          </cell>
          <cell r="V282">
            <v>0</v>
          </cell>
          <cell r="W282">
            <v>0</v>
          </cell>
          <cell r="X282">
            <v>0</v>
          </cell>
          <cell r="Y282">
            <v>0</v>
          </cell>
          <cell r="Z282">
            <v>0</v>
          </cell>
          <cell r="AA282">
            <v>0</v>
          </cell>
          <cell r="AB282">
            <v>0</v>
          </cell>
          <cell r="AC282">
            <v>0</v>
          </cell>
        </row>
        <row r="283">
          <cell r="J283">
            <v>0</v>
          </cell>
          <cell r="K283">
            <v>0</v>
          </cell>
          <cell r="L283">
            <v>0</v>
          </cell>
          <cell r="M283">
            <v>0</v>
          </cell>
          <cell r="N283">
            <v>0</v>
          </cell>
          <cell r="O283">
            <v>0</v>
          </cell>
          <cell r="P283">
            <v>0</v>
          </cell>
          <cell r="Q283">
            <v>0</v>
          </cell>
          <cell r="R283">
            <v>0</v>
          </cell>
          <cell r="S283">
            <v>0</v>
          </cell>
          <cell r="T283">
            <v>0</v>
          </cell>
          <cell r="U283">
            <v>0</v>
          </cell>
          <cell r="V283">
            <v>0</v>
          </cell>
          <cell r="W283">
            <v>0</v>
          </cell>
          <cell r="X283">
            <v>0</v>
          </cell>
          <cell r="Y283">
            <v>0</v>
          </cell>
          <cell r="Z283">
            <v>0</v>
          </cell>
          <cell r="AA283">
            <v>0</v>
          </cell>
          <cell r="AB283">
            <v>0</v>
          </cell>
          <cell r="AC283">
            <v>0</v>
          </cell>
        </row>
        <row r="284">
          <cell r="J284">
            <v>0</v>
          </cell>
          <cell r="K284">
            <v>0</v>
          </cell>
          <cell r="L284">
            <v>0</v>
          </cell>
          <cell r="M284">
            <v>0</v>
          </cell>
          <cell r="N284">
            <v>0</v>
          </cell>
          <cell r="O284">
            <v>0</v>
          </cell>
          <cell r="P284">
            <v>0</v>
          </cell>
          <cell r="Q284">
            <v>0</v>
          </cell>
          <cell r="R284">
            <v>0</v>
          </cell>
          <cell r="S284">
            <v>0</v>
          </cell>
          <cell r="T284">
            <v>0</v>
          </cell>
          <cell r="U284">
            <v>0</v>
          </cell>
          <cell r="V284">
            <v>0</v>
          </cell>
          <cell r="W284">
            <v>0</v>
          </cell>
          <cell r="X284">
            <v>0</v>
          </cell>
          <cell r="Y284">
            <v>0</v>
          </cell>
          <cell r="Z284">
            <v>0</v>
          </cell>
          <cell r="AA284">
            <v>0</v>
          </cell>
          <cell r="AB284">
            <v>0</v>
          </cell>
          <cell r="AC284">
            <v>0</v>
          </cell>
        </row>
        <row r="285">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row>
        <row r="286">
          <cell r="J286">
            <v>0</v>
          </cell>
          <cell r="K286">
            <v>0</v>
          </cell>
          <cell r="L286">
            <v>0</v>
          </cell>
          <cell r="M286">
            <v>0</v>
          </cell>
          <cell r="N286">
            <v>0</v>
          </cell>
          <cell r="O286">
            <v>0</v>
          </cell>
          <cell r="P286">
            <v>0</v>
          </cell>
          <cell r="Q286">
            <v>0</v>
          </cell>
          <cell r="R286">
            <v>0</v>
          </cell>
          <cell r="S286">
            <v>0</v>
          </cell>
          <cell r="T286">
            <v>0</v>
          </cell>
          <cell r="U286">
            <v>0</v>
          </cell>
          <cell r="V286">
            <v>0</v>
          </cell>
          <cell r="W286">
            <v>0</v>
          </cell>
          <cell r="X286">
            <v>0</v>
          </cell>
          <cell r="Y286">
            <v>0</v>
          </cell>
          <cell r="Z286">
            <v>0</v>
          </cell>
          <cell r="AA286">
            <v>0</v>
          </cell>
          <cell r="AB286">
            <v>0</v>
          </cell>
          <cell r="AC286">
            <v>0</v>
          </cell>
        </row>
        <row r="287">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row>
        <row r="288">
          <cell r="J288">
            <v>0</v>
          </cell>
          <cell r="K288">
            <v>0</v>
          </cell>
          <cell r="L288">
            <v>0</v>
          </cell>
          <cell r="M288">
            <v>0</v>
          </cell>
          <cell r="N288">
            <v>0</v>
          </cell>
          <cell r="O288">
            <v>0</v>
          </cell>
          <cell r="P288">
            <v>0</v>
          </cell>
          <cell r="Q288">
            <v>0</v>
          </cell>
          <cell r="R288">
            <v>0</v>
          </cell>
          <cell r="S288">
            <v>0</v>
          </cell>
          <cell r="T288">
            <v>0</v>
          </cell>
          <cell r="U288">
            <v>0</v>
          </cell>
          <cell r="V288">
            <v>0</v>
          </cell>
          <cell r="W288">
            <v>0</v>
          </cell>
          <cell r="X288">
            <v>0</v>
          </cell>
          <cell r="Y288">
            <v>0</v>
          </cell>
          <cell r="Z288">
            <v>0</v>
          </cell>
          <cell r="AA288">
            <v>0</v>
          </cell>
          <cell r="AB288">
            <v>0</v>
          </cell>
          <cell r="AC288">
            <v>0</v>
          </cell>
        </row>
        <row r="289">
          <cell r="J289">
            <v>0</v>
          </cell>
          <cell r="K289">
            <v>0</v>
          </cell>
          <cell r="L289">
            <v>0</v>
          </cell>
          <cell r="M289">
            <v>0</v>
          </cell>
          <cell r="N289">
            <v>0</v>
          </cell>
          <cell r="O289">
            <v>0</v>
          </cell>
          <cell r="P289">
            <v>0</v>
          </cell>
          <cell r="Q289">
            <v>0</v>
          </cell>
          <cell r="R289">
            <v>0</v>
          </cell>
          <cell r="S289">
            <v>0</v>
          </cell>
          <cell r="T289">
            <v>0</v>
          </cell>
          <cell r="U289">
            <v>0</v>
          </cell>
          <cell r="V289">
            <v>0</v>
          </cell>
          <cell r="W289">
            <v>0</v>
          </cell>
          <cell r="X289">
            <v>0</v>
          </cell>
          <cell r="Y289">
            <v>0</v>
          </cell>
          <cell r="Z289">
            <v>0</v>
          </cell>
          <cell r="AA289">
            <v>0</v>
          </cell>
          <cell r="AB289">
            <v>0</v>
          </cell>
          <cell r="AC289">
            <v>0</v>
          </cell>
        </row>
        <row r="290">
          <cell r="J290">
            <v>0</v>
          </cell>
          <cell r="K290">
            <v>0</v>
          </cell>
          <cell r="L290">
            <v>0</v>
          </cell>
          <cell r="M290">
            <v>0</v>
          </cell>
          <cell r="N290">
            <v>0</v>
          </cell>
          <cell r="O290">
            <v>0</v>
          </cell>
          <cell r="P290">
            <v>0</v>
          </cell>
          <cell r="Q290">
            <v>0</v>
          </cell>
          <cell r="R290">
            <v>0</v>
          </cell>
          <cell r="S290">
            <v>0</v>
          </cell>
          <cell r="T290">
            <v>0</v>
          </cell>
          <cell r="U290">
            <v>0</v>
          </cell>
          <cell r="V290">
            <v>0</v>
          </cell>
          <cell r="W290">
            <v>0</v>
          </cell>
          <cell r="X290">
            <v>0</v>
          </cell>
          <cell r="Y290">
            <v>0</v>
          </cell>
          <cell r="Z290">
            <v>0</v>
          </cell>
          <cell r="AA290">
            <v>0</v>
          </cell>
          <cell r="AB290">
            <v>0</v>
          </cell>
          <cell r="AC290">
            <v>0</v>
          </cell>
        </row>
        <row r="291">
          <cell r="J291">
            <v>0</v>
          </cell>
          <cell r="K291">
            <v>0</v>
          </cell>
          <cell r="L291">
            <v>0</v>
          </cell>
          <cell r="M291">
            <v>0</v>
          </cell>
          <cell r="N291">
            <v>0</v>
          </cell>
          <cell r="O291">
            <v>0</v>
          </cell>
          <cell r="P291">
            <v>0</v>
          </cell>
          <cell r="Q291">
            <v>0</v>
          </cell>
          <cell r="R291">
            <v>0</v>
          </cell>
          <cell r="S291">
            <v>0</v>
          </cell>
          <cell r="T291">
            <v>0</v>
          </cell>
          <cell r="U291">
            <v>0</v>
          </cell>
          <cell r="V291">
            <v>0</v>
          </cell>
          <cell r="W291">
            <v>0</v>
          </cell>
          <cell r="X291">
            <v>0</v>
          </cell>
          <cell r="Y291">
            <v>0</v>
          </cell>
          <cell r="Z291">
            <v>0</v>
          </cell>
          <cell r="AA291">
            <v>0</v>
          </cell>
          <cell r="AB291">
            <v>0</v>
          </cell>
          <cell r="AC291">
            <v>0</v>
          </cell>
        </row>
        <row r="292">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0</v>
          </cell>
          <cell r="AC292">
            <v>0</v>
          </cell>
        </row>
        <row r="293">
          <cell r="J293">
            <v>0</v>
          </cell>
          <cell r="K293">
            <v>0</v>
          </cell>
          <cell r="L293">
            <v>0</v>
          </cell>
          <cell r="M293">
            <v>0</v>
          </cell>
          <cell r="N293">
            <v>0</v>
          </cell>
          <cell r="O293">
            <v>0</v>
          </cell>
          <cell r="P293">
            <v>0</v>
          </cell>
          <cell r="Q293">
            <v>0</v>
          </cell>
          <cell r="R293">
            <v>0</v>
          </cell>
          <cell r="S293">
            <v>0</v>
          </cell>
          <cell r="T293">
            <v>0</v>
          </cell>
          <cell r="U293">
            <v>0</v>
          </cell>
          <cell r="V293">
            <v>0</v>
          </cell>
          <cell r="W293">
            <v>0</v>
          </cell>
          <cell r="X293">
            <v>0</v>
          </cell>
          <cell r="Y293">
            <v>0</v>
          </cell>
          <cell r="Z293">
            <v>0</v>
          </cell>
          <cell r="AA293">
            <v>0</v>
          </cell>
          <cell r="AB293">
            <v>0</v>
          </cell>
          <cell r="AC293">
            <v>0</v>
          </cell>
        </row>
        <row r="294">
          <cell r="J294">
            <v>0</v>
          </cell>
          <cell r="K294">
            <v>0</v>
          </cell>
          <cell r="L294">
            <v>0</v>
          </cell>
          <cell r="M294">
            <v>0</v>
          </cell>
          <cell r="N294">
            <v>0</v>
          </cell>
          <cell r="O294">
            <v>0</v>
          </cell>
          <cell r="P294">
            <v>0</v>
          </cell>
          <cell r="Q294">
            <v>0</v>
          </cell>
          <cell r="R294">
            <v>0</v>
          </cell>
          <cell r="S294">
            <v>0</v>
          </cell>
          <cell r="T294">
            <v>0</v>
          </cell>
          <cell r="U294">
            <v>0</v>
          </cell>
          <cell r="V294">
            <v>0</v>
          </cell>
          <cell r="W294">
            <v>0</v>
          </cell>
          <cell r="X294">
            <v>0</v>
          </cell>
          <cell r="Y294">
            <v>0</v>
          </cell>
          <cell r="Z294">
            <v>0</v>
          </cell>
          <cell r="AA294">
            <v>0</v>
          </cell>
          <cell r="AB294">
            <v>0</v>
          </cell>
          <cell r="AC294">
            <v>0</v>
          </cell>
        </row>
        <row r="295">
          <cell r="J295">
            <v>0</v>
          </cell>
          <cell r="K295">
            <v>0</v>
          </cell>
          <cell r="L295">
            <v>0</v>
          </cell>
          <cell r="M295">
            <v>0</v>
          </cell>
          <cell r="N295">
            <v>0</v>
          </cell>
          <cell r="O295">
            <v>0</v>
          </cell>
          <cell r="P295">
            <v>0</v>
          </cell>
          <cell r="Q295">
            <v>0</v>
          </cell>
          <cell r="R295">
            <v>0</v>
          </cell>
          <cell r="S295">
            <v>0</v>
          </cell>
          <cell r="T295">
            <v>0</v>
          </cell>
          <cell r="U295">
            <v>0</v>
          </cell>
          <cell r="V295">
            <v>0</v>
          </cell>
          <cell r="W295">
            <v>0</v>
          </cell>
          <cell r="X295">
            <v>0</v>
          </cell>
          <cell r="Y295">
            <v>0</v>
          </cell>
          <cell r="Z295">
            <v>0</v>
          </cell>
          <cell r="AA295">
            <v>0</v>
          </cell>
          <cell r="AB295">
            <v>0</v>
          </cell>
          <cell r="AC295">
            <v>0</v>
          </cell>
        </row>
        <row r="296">
          <cell r="J296">
            <v>0</v>
          </cell>
          <cell r="K296">
            <v>0</v>
          </cell>
          <cell r="L296">
            <v>0</v>
          </cell>
          <cell r="M296">
            <v>0</v>
          </cell>
          <cell r="N296">
            <v>0</v>
          </cell>
          <cell r="O296">
            <v>0</v>
          </cell>
          <cell r="P296">
            <v>0</v>
          </cell>
          <cell r="Q296">
            <v>0</v>
          </cell>
          <cell r="R296">
            <v>0</v>
          </cell>
          <cell r="S296">
            <v>0</v>
          </cell>
          <cell r="T296">
            <v>0</v>
          </cell>
          <cell r="U296">
            <v>0</v>
          </cell>
          <cell r="V296">
            <v>0</v>
          </cell>
          <cell r="W296">
            <v>0</v>
          </cell>
          <cell r="X296">
            <v>0</v>
          </cell>
          <cell r="Y296">
            <v>0</v>
          </cell>
          <cell r="Z296">
            <v>0</v>
          </cell>
          <cell r="AA296">
            <v>0</v>
          </cell>
          <cell r="AB296">
            <v>0</v>
          </cell>
          <cell r="AC296">
            <v>0</v>
          </cell>
        </row>
        <row r="297">
          <cell r="J297">
            <v>0</v>
          </cell>
          <cell r="K297">
            <v>0</v>
          </cell>
          <cell r="L297">
            <v>0</v>
          </cell>
          <cell r="M297">
            <v>0</v>
          </cell>
          <cell r="N297">
            <v>0</v>
          </cell>
          <cell r="O297">
            <v>0</v>
          </cell>
          <cell r="P297">
            <v>0</v>
          </cell>
          <cell r="Q297">
            <v>0</v>
          </cell>
          <cell r="R297">
            <v>0</v>
          </cell>
          <cell r="S297">
            <v>0</v>
          </cell>
          <cell r="T297">
            <v>0</v>
          </cell>
          <cell r="U297">
            <v>0</v>
          </cell>
          <cell r="V297">
            <v>0</v>
          </cell>
          <cell r="W297">
            <v>0</v>
          </cell>
          <cell r="X297">
            <v>0</v>
          </cell>
          <cell r="Y297">
            <v>0</v>
          </cell>
          <cell r="Z297">
            <v>0</v>
          </cell>
          <cell r="AA297">
            <v>0</v>
          </cell>
          <cell r="AB297">
            <v>0</v>
          </cell>
          <cell r="AC297">
            <v>0</v>
          </cell>
        </row>
        <row r="298">
          <cell r="J298">
            <v>0</v>
          </cell>
          <cell r="K298">
            <v>0</v>
          </cell>
          <cell r="L298">
            <v>0</v>
          </cell>
          <cell r="M298">
            <v>0</v>
          </cell>
          <cell r="N298">
            <v>0</v>
          </cell>
          <cell r="O298">
            <v>0</v>
          </cell>
          <cell r="P298">
            <v>0</v>
          </cell>
          <cell r="Q298">
            <v>0</v>
          </cell>
          <cell r="R298">
            <v>0</v>
          </cell>
          <cell r="S298">
            <v>0</v>
          </cell>
          <cell r="T298">
            <v>0</v>
          </cell>
          <cell r="U298">
            <v>0</v>
          </cell>
          <cell r="V298">
            <v>0</v>
          </cell>
          <cell r="W298">
            <v>0</v>
          </cell>
          <cell r="X298">
            <v>0</v>
          </cell>
          <cell r="Y298">
            <v>0</v>
          </cell>
          <cell r="Z298">
            <v>0</v>
          </cell>
          <cell r="AA298">
            <v>0</v>
          </cell>
          <cell r="AB298">
            <v>0</v>
          </cell>
          <cell r="AC298">
            <v>0</v>
          </cell>
        </row>
        <row r="299">
          <cell r="J299">
            <v>0</v>
          </cell>
          <cell r="K299">
            <v>0</v>
          </cell>
          <cell r="L299">
            <v>0</v>
          </cell>
          <cell r="M299">
            <v>0</v>
          </cell>
          <cell r="N299">
            <v>0</v>
          </cell>
          <cell r="O299">
            <v>0</v>
          </cell>
          <cell r="P299">
            <v>0</v>
          </cell>
          <cell r="Q299">
            <v>0</v>
          </cell>
          <cell r="R299">
            <v>0</v>
          </cell>
          <cell r="S299">
            <v>0</v>
          </cell>
          <cell r="T299">
            <v>0</v>
          </cell>
          <cell r="U299">
            <v>0</v>
          </cell>
          <cell r="V299">
            <v>0</v>
          </cell>
          <cell r="W299">
            <v>0</v>
          </cell>
          <cell r="X299">
            <v>0</v>
          </cell>
          <cell r="Y299">
            <v>0</v>
          </cell>
          <cell r="Z299">
            <v>0</v>
          </cell>
          <cell r="AA299">
            <v>0</v>
          </cell>
          <cell r="AB299">
            <v>0</v>
          </cell>
          <cell r="AC299">
            <v>0</v>
          </cell>
        </row>
        <row r="300">
          <cell r="J300">
            <v>0</v>
          </cell>
          <cell r="K300">
            <v>0</v>
          </cell>
          <cell r="L300">
            <v>0</v>
          </cell>
          <cell r="M300">
            <v>0</v>
          </cell>
          <cell r="N300">
            <v>0</v>
          </cell>
          <cell r="O300">
            <v>0</v>
          </cell>
          <cell r="P300">
            <v>0</v>
          </cell>
          <cell r="Q300">
            <v>0</v>
          </cell>
          <cell r="R300">
            <v>0</v>
          </cell>
          <cell r="S300">
            <v>0</v>
          </cell>
          <cell r="T300">
            <v>0</v>
          </cell>
          <cell r="U300">
            <v>0</v>
          </cell>
          <cell r="V300">
            <v>0</v>
          </cell>
          <cell r="W300">
            <v>0</v>
          </cell>
          <cell r="X300">
            <v>0</v>
          </cell>
          <cell r="Y300">
            <v>0</v>
          </cell>
          <cell r="Z300">
            <v>0</v>
          </cell>
          <cell r="AA300">
            <v>0</v>
          </cell>
          <cell r="AB300">
            <v>0</v>
          </cell>
          <cell r="AC300">
            <v>0</v>
          </cell>
        </row>
        <row r="301">
          <cell r="J301">
            <v>0</v>
          </cell>
          <cell r="K301">
            <v>0</v>
          </cell>
          <cell r="L301">
            <v>0</v>
          </cell>
          <cell r="M301">
            <v>0</v>
          </cell>
          <cell r="N301">
            <v>0</v>
          </cell>
          <cell r="O301">
            <v>0</v>
          </cell>
          <cell r="P301">
            <v>0</v>
          </cell>
          <cell r="Q301">
            <v>0</v>
          </cell>
          <cell r="R301">
            <v>0</v>
          </cell>
          <cell r="S301">
            <v>0</v>
          </cell>
          <cell r="T301">
            <v>0</v>
          </cell>
          <cell r="U301">
            <v>0</v>
          </cell>
          <cell r="V301">
            <v>0</v>
          </cell>
          <cell r="W301">
            <v>0</v>
          </cell>
          <cell r="X301">
            <v>0</v>
          </cell>
          <cell r="Y301">
            <v>0</v>
          </cell>
          <cell r="Z301">
            <v>0</v>
          </cell>
          <cell r="AA301">
            <v>0</v>
          </cell>
          <cell r="AB301">
            <v>0</v>
          </cell>
          <cell r="AC301">
            <v>0</v>
          </cell>
        </row>
        <row r="302">
          <cell r="J302">
            <v>0</v>
          </cell>
          <cell r="K302">
            <v>0</v>
          </cell>
          <cell r="L302">
            <v>0</v>
          </cell>
          <cell r="M302">
            <v>0</v>
          </cell>
          <cell r="N302">
            <v>0</v>
          </cell>
          <cell r="O302">
            <v>0</v>
          </cell>
          <cell r="P302">
            <v>0</v>
          </cell>
          <cell r="Q302">
            <v>0</v>
          </cell>
          <cell r="R302">
            <v>0</v>
          </cell>
          <cell r="S302">
            <v>0</v>
          </cell>
          <cell r="T302">
            <v>0</v>
          </cell>
          <cell r="U302">
            <v>0</v>
          </cell>
          <cell r="V302">
            <v>0</v>
          </cell>
          <cell r="W302">
            <v>0</v>
          </cell>
          <cell r="X302">
            <v>0</v>
          </cell>
          <cell r="Y302">
            <v>0</v>
          </cell>
          <cell r="Z302">
            <v>0</v>
          </cell>
          <cell r="AA302">
            <v>0</v>
          </cell>
          <cell r="AB302">
            <v>0</v>
          </cell>
          <cell r="AC302">
            <v>0</v>
          </cell>
        </row>
        <row r="303">
          <cell r="J303">
            <v>0</v>
          </cell>
          <cell r="K303">
            <v>0</v>
          </cell>
          <cell r="L303">
            <v>0</v>
          </cell>
          <cell r="M303">
            <v>0</v>
          </cell>
          <cell r="N303">
            <v>0</v>
          </cell>
          <cell r="O303">
            <v>0</v>
          </cell>
          <cell r="P303">
            <v>0</v>
          </cell>
          <cell r="Q303">
            <v>0</v>
          </cell>
          <cell r="R303">
            <v>0</v>
          </cell>
          <cell r="S303">
            <v>0</v>
          </cell>
          <cell r="T303">
            <v>0</v>
          </cell>
          <cell r="U303">
            <v>0</v>
          </cell>
          <cell r="V303">
            <v>0</v>
          </cell>
          <cell r="W303">
            <v>0</v>
          </cell>
          <cell r="X303">
            <v>0</v>
          </cell>
          <cell r="Y303">
            <v>0</v>
          </cell>
          <cell r="Z303">
            <v>0</v>
          </cell>
          <cell r="AA303">
            <v>0</v>
          </cell>
          <cell r="AB303">
            <v>0</v>
          </cell>
          <cell r="AC303">
            <v>0</v>
          </cell>
        </row>
        <row r="304">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row>
        <row r="305">
          <cell r="J305">
            <v>0</v>
          </cell>
          <cell r="K305">
            <v>0</v>
          </cell>
          <cell r="L305">
            <v>0</v>
          </cell>
          <cell r="M305">
            <v>0</v>
          </cell>
          <cell r="N305">
            <v>0</v>
          </cell>
          <cell r="O305">
            <v>0</v>
          </cell>
          <cell r="P305">
            <v>0</v>
          </cell>
          <cell r="Q305">
            <v>0</v>
          </cell>
          <cell r="R305">
            <v>0</v>
          </cell>
          <cell r="S305">
            <v>0</v>
          </cell>
          <cell r="T305">
            <v>0</v>
          </cell>
          <cell r="U305">
            <v>0</v>
          </cell>
          <cell r="V305">
            <v>0</v>
          </cell>
          <cell r="W305">
            <v>0</v>
          </cell>
          <cell r="X305">
            <v>0</v>
          </cell>
          <cell r="Y305">
            <v>0</v>
          </cell>
          <cell r="Z305">
            <v>0</v>
          </cell>
          <cell r="AA305">
            <v>0</v>
          </cell>
          <cell r="AB305">
            <v>0</v>
          </cell>
          <cell r="AC305">
            <v>0</v>
          </cell>
        </row>
        <row r="306">
          <cell r="J306">
            <v>0</v>
          </cell>
          <cell r="K306">
            <v>0</v>
          </cell>
          <cell r="L306">
            <v>0</v>
          </cell>
          <cell r="M306">
            <v>0</v>
          </cell>
          <cell r="N306">
            <v>0</v>
          </cell>
          <cell r="O306">
            <v>0</v>
          </cell>
          <cell r="P306">
            <v>0</v>
          </cell>
          <cell r="Q306">
            <v>0</v>
          </cell>
          <cell r="R306">
            <v>0</v>
          </cell>
          <cell r="S306">
            <v>0</v>
          </cell>
          <cell r="T306">
            <v>0</v>
          </cell>
          <cell r="U306">
            <v>0</v>
          </cell>
          <cell r="V306">
            <v>0</v>
          </cell>
          <cell r="W306">
            <v>0</v>
          </cell>
          <cell r="X306">
            <v>0</v>
          </cell>
          <cell r="Y306">
            <v>0</v>
          </cell>
          <cell r="Z306">
            <v>0</v>
          </cell>
          <cell r="AA306">
            <v>0</v>
          </cell>
          <cell r="AB306">
            <v>0</v>
          </cell>
          <cell r="AC306">
            <v>0</v>
          </cell>
        </row>
        <row r="307">
          <cell r="J307">
            <v>0</v>
          </cell>
          <cell r="K307">
            <v>0</v>
          </cell>
          <cell r="L307">
            <v>0</v>
          </cell>
          <cell r="M307">
            <v>0</v>
          </cell>
          <cell r="N307">
            <v>0</v>
          </cell>
          <cell r="O307">
            <v>0</v>
          </cell>
          <cell r="P307">
            <v>0</v>
          </cell>
          <cell r="Q307">
            <v>0</v>
          </cell>
          <cell r="R307">
            <v>0</v>
          </cell>
          <cell r="S307">
            <v>0</v>
          </cell>
          <cell r="T307">
            <v>0</v>
          </cell>
          <cell r="U307">
            <v>0</v>
          </cell>
          <cell r="V307">
            <v>0</v>
          </cell>
          <cell r="W307">
            <v>0</v>
          </cell>
          <cell r="X307">
            <v>0</v>
          </cell>
          <cell r="Y307">
            <v>0</v>
          </cell>
          <cell r="Z307">
            <v>0</v>
          </cell>
          <cell r="AA307">
            <v>0</v>
          </cell>
          <cell r="AB307">
            <v>0</v>
          </cell>
          <cell r="AC307">
            <v>0</v>
          </cell>
        </row>
        <row r="308">
          <cell r="J308">
            <v>0</v>
          </cell>
          <cell r="K308">
            <v>0</v>
          </cell>
          <cell r="L308">
            <v>0</v>
          </cell>
          <cell r="M308">
            <v>0</v>
          </cell>
          <cell r="N308">
            <v>0</v>
          </cell>
          <cell r="O308">
            <v>0</v>
          </cell>
          <cell r="P308">
            <v>0</v>
          </cell>
          <cell r="Q308">
            <v>0</v>
          </cell>
          <cell r="R308">
            <v>0</v>
          </cell>
          <cell r="S308">
            <v>0</v>
          </cell>
          <cell r="T308">
            <v>0</v>
          </cell>
          <cell r="U308">
            <v>0</v>
          </cell>
          <cell r="V308">
            <v>0</v>
          </cell>
          <cell r="W308">
            <v>0</v>
          </cell>
          <cell r="X308">
            <v>0</v>
          </cell>
          <cell r="Y308">
            <v>0</v>
          </cell>
          <cell r="Z308">
            <v>0</v>
          </cell>
          <cell r="AA308">
            <v>0</v>
          </cell>
          <cell r="AB308">
            <v>0</v>
          </cell>
          <cell r="AC308">
            <v>0</v>
          </cell>
        </row>
        <row r="309">
          <cell r="J309">
            <v>0</v>
          </cell>
          <cell r="K309">
            <v>0</v>
          </cell>
          <cell r="L309">
            <v>0</v>
          </cell>
          <cell r="M309">
            <v>0</v>
          </cell>
          <cell r="N309">
            <v>0</v>
          </cell>
          <cell r="O309">
            <v>0</v>
          </cell>
          <cell r="P309">
            <v>0</v>
          </cell>
          <cell r="Q309">
            <v>0</v>
          </cell>
          <cell r="R309">
            <v>0</v>
          </cell>
          <cell r="S309">
            <v>0</v>
          </cell>
          <cell r="T309">
            <v>0</v>
          </cell>
          <cell r="U309">
            <v>0</v>
          </cell>
          <cell r="V309">
            <v>0</v>
          </cell>
          <cell r="W309">
            <v>0</v>
          </cell>
          <cell r="X309">
            <v>0</v>
          </cell>
          <cell r="Y309">
            <v>0</v>
          </cell>
          <cell r="Z309">
            <v>0</v>
          </cell>
          <cell r="AA309">
            <v>0</v>
          </cell>
          <cell r="AB309">
            <v>0</v>
          </cell>
          <cell r="AC309">
            <v>0</v>
          </cell>
        </row>
        <row r="310">
          <cell r="J310">
            <v>0</v>
          </cell>
          <cell r="K310">
            <v>0</v>
          </cell>
          <cell r="L310">
            <v>0</v>
          </cell>
          <cell r="M310">
            <v>0</v>
          </cell>
          <cell r="N310">
            <v>0</v>
          </cell>
          <cell r="O310">
            <v>0</v>
          </cell>
          <cell r="P310">
            <v>0</v>
          </cell>
          <cell r="Q310">
            <v>0</v>
          </cell>
          <cell r="R310">
            <v>0</v>
          </cell>
          <cell r="S310">
            <v>0</v>
          </cell>
          <cell r="T310">
            <v>0</v>
          </cell>
          <cell r="U310">
            <v>0</v>
          </cell>
          <cell r="V310">
            <v>0</v>
          </cell>
          <cell r="W310">
            <v>0</v>
          </cell>
          <cell r="X310">
            <v>0</v>
          </cell>
          <cell r="Y310">
            <v>0</v>
          </cell>
          <cell r="Z310">
            <v>0</v>
          </cell>
          <cell r="AA310">
            <v>0</v>
          </cell>
          <cell r="AB310">
            <v>0</v>
          </cell>
          <cell r="AC310">
            <v>0</v>
          </cell>
        </row>
        <row r="311">
          <cell r="J311">
            <v>0</v>
          </cell>
          <cell r="K311">
            <v>0</v>
          </cell>
          <cell r="L311">
            <v>0</v>
          </cell>
          <cell r="M311">
            <v>0</v>
          </cell>
          <cell r="N311">
            <v>0</v>
          </cell>
          <cell r="O311">
            <v>0</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row>
        <row r="312">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row>
        <row r="313">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0</v>
          </cell>
          <cell r="AC313">
            <v>0</v>
          </cell>
        </row>
        <row r="314">
          <cell r="J314">
            <v>0</v>
          </cell>
          <cell r="K314">
            <v>0</v>
          </cell>
          <cell r="L314">
            <v>0</v>
          </cell>
          <cell r="M314">
            <v>0</v>
          </cell>
          <cell r="N314">
            <v>0</v>
          </cell>
          <cell r="O314">
            <v>0</v>
          </cell>
          <cell r="P314">
            <v>0</v>
          </cell>
          <cell r="Q314">
            <v>0</v>
          </cell>
          <cell r="R314">
            <v>0</v>
          </cell>
          <cell r="S314">
            <v>0</v>
          </cell>
          <cell r="T314">
            <v>0</v>
          </cell>
          <cell r="U314">
            <v>0</v>
          </cell>
          <cell r="V314">
            <v>0</v>
          </cell>
          <cell r="W314">
            <v>0</v>
          </cell>
          <cell r="X314">
            <v>0</v>
          </cell>
          <cell r="Y314">
            <v>0</v>
          </cell>
          <cell r="Z314">
            <v>0</v>
          </cell>
          <cell r="AA314">
            <v>0</v>
          </cell>
          <cell r="AB314">
            <v>0</v>
          </cell>
          <cell r="AC314">
            <v>0</v>
          </cell>
        </row>
        <row r="315">
          <cell r="J315">
            <v>0</v>
          </cell>
          <cell r="K315">
            <v>0</v>
          </cell>
          <cell r="L315">
            <v>0</v>
          </cell>
          <cell r="M315">
            <v>0</v>
          </cell>
          <cell r="N315">
            <v>0</v>
          </cell>
          <cell r="O315">
            <v>0</v>
          </cell>
          <cell r="P315">
            <v>0</v>
          </cell>
          <cell r="Q315">
            <v>0</v>
          </cell>
          <cell r="R315">
            <v>0</v>
          </cell>
          <cell r="S315">
            <v>0</v>
          </cell>
          <cell r="T315">
            <v>0</v>
          </cell>
          <cell r="U315">
            <v>0</v>
          </cell>
          <cell r="V315">
            <v>0</v>
          </cell>
          <cell r="W315">
            <v>0</v>
          </cell>
          <cell r="X315">
            <v>0</v>
          </cell>
          <cell r="Y315">
            <v>0</v>
          </cell>
          <cell r="Z315">
            <v>0</v>
          </cell>
          <cell r="AA315">
            <v>0</v>
          </cell>
          <cell r="AB315">
            <v>0</v>
          </cell>
          <cell r="AC315">
            <v>0</v>
          </cell>
        </row>
        <row r="316">
          <cell r="J316">
            <v>0</v>
          </cell>
          <cell r="K316">
            <v>0</v>
          </cell>
          <cell r="L316">
            <v>0</v>
          </cell>
          <cell r="M316">
            <v>0</v>
          </cell>
          <cell r="N316">
            <v>0</v>
          </cell>
          <cell r="O316">
            <v>0</v>
          </cell>
          <cell r="P316">
            <v>0</v>
          </cell>
          <cell r="Q316">
            <v>0</v>
          </cell>
          <cell r="R316">
            <v>0</v>
          </cell>
          <cell r="S316">
            <v>0</v>
          </cell>
          <cell r="T316">
            <v>0</v>
          </cell>
          <cell r="U316">
            <v>0</v>
          </cell>
          <cell r="V316">
            <v>0</v>
          </cell>
          <cell r="W316">
            <v>0</v>
          </cell>
          <cell r="X316">
            <v>0</v>
          </cell>
          <cell r="Y316">
            <v>0</v>
          </cell>
          <cell r="Z316">
            <v>0</v>
          </cell>
          <cell r="AA316">
            <v>0</v>
          </cell>
          <cell r="AB316">
            <v>0</v>
          </cell>
          <cell r="AC316">
            <v>0</v>
          </cell>
        </row>
        <row r="317">
          <cell r="J317">
            <v>0</v>
          </cell>
          <cell r="K317">
            <v>0</v>
          </cell>
          <cell r="L317">
            <v>0</v>
          </cell>
          <cell r="M317">
            <v>0</v>
          </cell>
          <cell r="N317">
            <v>0</v>
          </cell>
          <cell r="O317">
            <v>0</v>
          </cell>
          <cell r="P317">
            <v>0</v>
          </cell>
          <cell r="Q317">
            <v>0</v>
          </cell>
          <cell r="R317">
            <v>0</v>
          </cell>
          <cell r="S317">
            <v>0</v>
          </cell>
          <cell r="T317">
            <v>0</v>
          </cell>
          <cell r="U317">
            <v>0</v>
          </cell>
          <cell r="V317">
            <v>0</v>
          </cell>
          <cell r="W317">
            <v>0</v>
          </cell>
          <cell r="X317">
            <v>0</v>
          </cell>
          <cell r="Y317">
            <v>0</v>
          </cell>
          <cell r="Z317">
            <v>0</v>
          </cell>
          <cell r="AA317">
            <v>0</v>
          </cell>
          <cell r="AB317">
            <v>0</v>
          </cell>
          <cell r="AC317">
            <v>0</v>
          </cell>
        </row>
        <row r="318">
          <cell r="J318">
            <v>0</v>
          </cell>
          <cell r="K318">
            <v>0</v>
          </cell>
          <cell r="L318">
            <v>0</v>
          </cell>
          <cell r="M318">
            <v>0</v>
          </cell>
          <cell r="N318">
            <v>0</v>
          </cell>
          <cell r="O318">
            <v>0</v>
          </cell>
          <cell r="P318">
            <v>0</v>
          </cell>
          <cell r="Q318">
            <v>0</v>
          </cell>
          <cell r="R318">
            <v>0</v>
          </cell>
          <cell r="S318">
            <v>0</v>
          </cell>
          <cell r="T318">
            <v>0</v>
          </cell>
          <cell r="U318">
            <v>0</v>
          </cell>
          <cell r="V318">
            <v>0</v>
          </cell>
          <cell r="W318">
            <v>0</v>
          </cell>
          <cell r="X318">
            <v>0</v>
          </cell>
          <cell r="Y318">
            <v>0</v>
          </cell>
          <cell r="Z318">
            <v>0</v>
          </cell>
          <cell r="AA318">
            <v>0</v>
          </cell>
          <cell r="AB318">
            <v>0</v>
          </cell>
          <cell r="AC318">
            <v>0</v>
          </cell>
        </row>
        <row r="319">
          <cell r="J319">
            <v>0</v>
          </cell>
          <cell r="K319">
            <v>0</v>
          </cell>
          <cell r="L319">
            <v>0</v>
          </cell>
          <cell r="M319">
            <v>0</v>
          </cell>
          <cell r="N319">
            <v>0</v>
          </cell>
          <cell r="O319">
            <v>0</v>
          </cell>
          <cell r="P319">
            <v>0</v>
          </cell>
          <cell r="Q319">
            <v>0</v>
          </cell>
          <cell r="R319">
            <v>0</v>
          </cell>
          <cell r="S319">
            <v>0</v>
          </cell>
          <cell r="T319">
            <v>0</v>
          </cell>
          <cell r="U319">
            <v>0</v>
          </cell>
          <cell r="V319">
            <v>0</v>
          </cell>
          <cell r="W319">
            <v>0</v>
          </cell>
          <cell r="X319">
            <v>0</v>
          </cell>
          <cell r="Y319">
            <v>0</v>
          </cell>
          <cell r="Z319">
            <v>0</v>
          </cell>
          <cell r="AA319">
            <v>0</v>
          </cell>
          <cell r="AB319">
            <v>0</v>
          </cell>
          <cell r="AC319">
            <v>0</v>
          </cell>
        </row>
        <row r="320">
          <cell r="J320">
            <v>0</v>
          </cell>
          <cell r="K320">
            <v>0</v>
          </cell>
          <cell r="L320">
            <v>0</v>
          </cell>
          <cell r="M320">
            <v>0</v>
          </cell>
          <cell r="N320">
            <v>0</v>
          </cell>
          <cell r="O320">
            <v>0</v>
          </cell>
          <cell r="P320">
            <v>0</v>
          </cell>
          <cell r="Q320">
            <v>0</v>
          </cell>
          <cell r="R320">
            <v>0</v>
          </cell>
          <cell r="S320">
            <v>0</v>
          </cell>
          <cell r="T320">
            <v>0</v>
          </cell>
          <cell r="U320">
            <v>0</v>
          </cell>
          <cell r="V320">
            <v>0</v>
          </cell>
          <cell r="W320">
            <v>0</v>
          </cell>
          <cell r="X320">
            <v>0</v>
          </cell>
          <cell r="Y320">
            <v>0</v>
          </cell>
          <cell r="Z320">
            <v>0</v>
          </cell>
          <cell r="AA320">
            <v>0</v>
          </cell>
          <cell r="AB320">
            <v>0</v>
          </cell>
          <cell r="AC320">
            <v>0</v>
          </cell>
        </row>
        <row r="321">
          <cell r="J321">
            <v>0</v>
          </cell>
          <cell r="K321">
            <v>0</v>
          </cell>
          <cell r="L321">
            <v>0</v>
          </cell>
          <cell r="M321">
            <v>0</v>
          </cell>
          <cell r="N321">
            <v>0</v>
          </cell>
          <cell r="O321">
            <v>0</v>
          </cell>
          <cell r="P321">
            <v>0</v>
          </cell>
          <cell r="Q321">
            <v>0</v>
          </cell>
          <cell r="R321">
            <v>0</v>
          </cell>
          <cell r="S321">
            <v>0</v>
          </cell>
          <cell r="T321">
            <v>0</v>
          </cell>
          <cell r="U321">
            <v>0</v>
          </cell>
          <cell r="V321">
            <v>0</v>
          </cell>
          <cell r="W321">
            <v>0</v>
          </cell>
          <cell r="X321">
            <v>0</v>
          </cell>
          <cell r="Y321">
            <v>0</v>
          </cell>
          <cell r="Z321">
            <v>0</v>
          </cell>
          <cell r="AA321">
            <v>0</v>
          </cell>
          <cell r="AB321">
            <v>0</v>
          </cell>
          <cell r="AC321">
            <v>0</v>
          </cell>
        </row>
        <row r="322">
          <cell r="J322">
            <v>0</v>
          </cell>
          <cell r="K322">
            <v>0</v>
          </cell>
          <cell r="L322">
            <v>0</v>
          </cell>
          <cell r="M322">
            <v>0</v>
          </cell>
          <cell r="N322">
            <v>0</v>
          </cell>
          <cell r="O322">
            <v>0</v>
          </cell>
          <cell r="P322">
            <v>0</v>
          </cell>
          <cell r="Q322">
            <v>0</v>
          </cell>
          <cell r="R322">
            <v>0</v>
          </cell>
          <cell r="S322">
            <v>0</v>
          </cell>
          <cell r="T322">
            <v>0</v>
          </cell>
          <cell r="U322">
            <v>0</v>
          </cell>
          <cell r="V322">
            <v>0</v>
          </cell>
          <cell r="W322">
            <v>0</v>
          </cell>
          <cell r="X322">
            <v>0</v>
          </cell>
          <cell r="Y322">
            <v>0</v>
          </cell>
          <cell r="Z322">
            <v>0</v>
          </cell>
          <cell r="AA322">
            <v>0</v>
          </cell>
          <cell r="AB322">
            <v>0</v>
          </cell>
          <cell r="AC322">
            <v>0</v>
          </cell>
        </row>
        <row r="323">
          <cell r="J323">
            <v>0</v>
          </cell>
          <cell r="K323">
            <v>0</v>
          </cell>
          <cell r="L323">
            <v>0</v>
          </cell>
          <cell r="M323">
            <v>0</v>
          </cell>
          <cell r="N323">
            <v>0</v>
          </cell>
          <cell r="O323">
            <v>0</v>
          </cell>
          <cell r="P323">
            <v>0</v>
          </cell>
          <cell r="Q323">
            <v>0</v>
          </cell>
          <cell r="R323">
            <v>0</v>
          </cell>
          <cell r="S323">
            <v>0</v>
          </cell>
          <cell r="T323">
            <v>0</v>
          </cell>
          <cell r="U323">
            <v>0</v>
          </cell>
          <cell r="V323">
            <v>0</v>
          </cell>
          <cell r="W323">
            <v>0</v>
          </cell>
          <cell r="X323">
            <v>0</v>
          </cell>
          <cell r="Y323">
            <v>0</v>
          </cell>
          <cell r="Z323">
            <v>0</v>
          </cell>
          <cell r="AA323">
            <v>0</v>
          </cell>
          <cell r="AB323">
            <v>0</v>
          </cell>
          <cell r="AC323">
            <v>0</v>
          </cell>
        </row>
        <row r="324">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row>
        <row r="325">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0</v>
          </cell>
          <cell r="Z325">
            <v>0</v>
          </cell>
          <cell r="AA325">
            <v>0</v>
          </cell>
          <cell r="AB325">
            <v>0</v>
          </cell>
          <cell r="AC325">
            <v>0</v>
          </cell>
        </row>
        <row r="326">
          <cell r="J326">
            <v>0</v>
          </cell>
          <cell r="K326">
            <v>0</v>
          </cell>
          <cell r="L326">
            <v>0</v>
          </cell>
          <cell r="M326">
            <v>0</v>
          </cell>
          <cell r="N326">
            <v>0</v>
          </cell>
          <cell r="O326">
            <v>0</v>
          </cell>
          <cell r="P326">
            <v>0</v>
          </cell>
          <cell r="Q326">
            <v>0</v>
          </cell>
          <cell r="R326">
            <v>0</v>
          </cell>
          <cell r="S326">
            <v>0</v>
          </cell>
          <cell r="T326">
            <v>0</v>
          </cell>
          <cell r="U326">
            <v>0</v>
          </cell>
          <cell r="V326">
            <v>0</v>
          </cell>
          <cell r="W326">
            <v>0</v>
          </cell>
          <cell r="X326">
            <v>0</v>
          </cell>
          <cell r="Y326">
            <v>0</v>
          </cell>
          <cell r="Z326">
            <v>0</v>
          </cell>
          <cell r="AA326">
            <v>0</v>
          </cell>
          <cell r="AB326">
            <v>0</v>
          </cell>
          <cell r="AC326">
            <v>0</v>
          </cell>
        </row>
        <row r="327">
          <cell r="J327">
            <v>0</v>
          </cell>
          <cell r="K327">
            <v>0</v>
          </cell>
          <cell r="L327">
            <v>0</v>
          </cell>
          <cell r="M327">
            <v>0</v>
          </cell>
          <cell r="N327">
            <v>0</v>
          </cell>
          <cell r="O327">
            <v>0</v>
          </cell>
          <cell r="P327">
            <v>0</v>
          </cell>
          <cell r="Q327">
            <v>0</v>
          </cell>
          <cell r="R327">
            <v>0</v>
          </cell>
          <cell r="S327">
            <v>0</v>
          </cell>
          <cell r="T327">
            <v>0</v>
          </cell>
          <cell r="U327">
            <v>0</v>
          </cell>
          <cell r="V327">
            <v>0</v>
          </cell>
          <cell r="W327">
            <v>0</v>
          </cell>
          <cell r="X327">
            <v>0</v>
          </cell>
          <cell r="Y327">
            <v>0</v>
          </cell>
          <cell r="Z327">
            <v>0</v>
          </cell>
          <cell r="AA327">
            <v>0</v>
          </cell>
          <cell r="AB327">
            <v>0</v>
          </cell>
          <cell r="AC327">
            <v>0</v>
          </cell>
        </row>
        <row r="328">
          <cell r="J328">
            <v>0</v>
          </cell>
          <cell r="K328">
            <v>0</v>
          </cell>
          <cell r="L328">
            <v>0</v>
          </cell>
          <cell r="M328">
            <v>0</v>
          </cell>
          <cell r="N328">
            <v>0</v>
          </cell>
          <cell r="O328">
            <v>0</v>
          </cell>
          <cell r="P328">
            <v>0</v>
          </cell>
          <cell r="Q328">
            <v>0</v>
          </cell>
          <cell r="R328">
            <v>0</v>
          </cell>
          <cell r="S328">
            <v>0</v>
          </cell>
          <cell r="T328">
            <v>0</v>
          </cell>
          <cell r="U328">
            <v>0</v>
          </cell>
          <cell r="V328">
            <v>0</v>
          </cell>
          <cell r="W328">
            <v>0</v>
          </cell>
          <cell r="X328">
            <v>0</v>
          </cell>
          <cell r="Y328">
            <v>0</v>
          </cell>
          <cell r="Z328">
            <v>0</v>
          </cell>
          <cell r="AA328">
            <v>0</v>
          </cell>
          <cell r="AB328">
            <v>0</v>
          </cell>
          <cell r="AC328">
            <v>0</v>
          </cell>
        </row>
        <row r="329">
          <cell r="J329">
            <v>0</v>
          </cell>
          <cell r="K329">
            <v>0</v>
          </cell>
          <cell r="L329">
            <v>0</v>
          </cell>
          <cell r="M329">
            <v>0</v>
          </cell>
          <cell r="N329">
            <v>0</v>
          </cell>
          <cell r="O329">
            <v>0</v>
          </cell>
          <cell r="P329">
            <v>0</v>
          </cell>
          <cell r="Q329">
            <v>0</v>
          </cell>
          <cell r="R329">
            <v>0</v>
          </cell>
          <cell r="S329">
            <v>0</v>
          </cell>
          <cell r="T329">
            <v>0</v>
          </cell>
          <cell r="U329">
            <v>0</v>
          </cell>
          <cell r="V329">
            <v>0</v>
          </cell>
          <cell r="W329">
            <v>0</v>
          </cell>
          <cell r="X329">
            <v>0</v>
          </cell>
          <cell r="Y329">
            <v>0</v>
          </cell>
          <cell r="Z329">
            <v>0</v>
          </cell>
          <cell r="AA329">
            <v>0</v>
          </cell>
          <cell r="AB329">
            <v>0</v>
          </cell>
          <cell r="AC329">
            <v>0</v>
          </cell>
        </row>
        <row r="330">
          <cell r="J330">
            <v>0</v>
          </cell>
          <cell r="K330">
            <v>0</v>
          </cell>
          <cell r="L330">
            <v>0</v>
          </cell>
          <cell r="M330">
            <v>0</v>
          </cell>
          <cell r="N330">
            <v>0</v>
          </cell>
          <cell r="O330">
            <v>0</v>
          </cell>
          <cell r="P330">
            <v>0</v>
          </cell>
          <cell r="Q330">
            <v>0</v>
          </cell>
          <cell r="R330">
            <v>0</v>
          </cell>
          <cell r="S330">
            <v>0</v>
          </cell>
          <cell r="T330">
            <v>0</v>
          </cell>
          <cell r="U330">
            <v>0</v>
          </cell>
          <cell r="V330">
            <v>0</v>
          </cell>
          <cell r="W330">
            <v>0</v>
          </cell>
          <cell r="X330">
            <v>0</v>
          </cell>
          <cell r="Y330">
            <v>0</v>
          </cell>
          <cell r="Z330">
            <v>0</v>
          </cell>
          <cell r="AA330">
            <v>0</v>
          </cell>
          <cell r="AB330">
            <v>0</v>
          </cell>
          <cell r="AC330">
            <v>0</v>
          </cell>
        </row>
        <row r="331">
          <cell r="J331">
            <v>0</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cell r="AB331">
            <v>0</v>
          </cell>
          <cell r="AC331">
            <v>0</v>
          </cell>
        </row>
        <row r="332">
          <cell r="J332">
            <v>0</v>
          </cell>
          <cell r="K332">
            <v>0</v>
          </cell>
          <cell r="L332">
            <v>0</v>
          </cell>
          <cell r="M332">
            <v>0</v>
          </cell>
          <cell r="N332">
            <v>0</v>
          </cell>
          <cell r="O332">
            <v>0</v>
          </cell>
          <cell r="P332">
            <v>0</v>
          </cell>
          <cell r="Q332">
            <v>0</v>
          </cell>
          <cell r="R332">
            <v>0</v>
          </cell>
          <cell r="S332">
            <v>0</v>
          </cell>
          <cell r="T332">
            <v>0</v>
          </cell>
          <cell r="U332">
            <v>0</v>
          </cell>
          <cell r="V332">
            <v>0</v>
          </cell>
          <cell r="W332">
            <v>0</v>
          </cell>
          <cell r="X332">
            <v>0</v>
          </cell>
          <cell r="Y332">
            <v>0</v>
          </cell>
          <cell r="Z332">
            <v>0</v>
          </cell>
          <cell r="AA332">
            <v>0</v>
          </cell>
          <cell r="AB332">
            <v>0</v>
          </cell>
          <cell r="AC332">
            <v>0</v>
          </cell>
        </row>
        <row r="333">
          <cell r="J333">
            <v>0</v>
          </cell>
          <cell r="K333">
            <v>0</v>
          </cell>
          <cell r="L333">
            <v>0</v>
          </cell>
          <cell r="M333">
            <v>0</v>
          </cell>
          <cell r="N333">
            <v>0</v>
          </cell>
          <cell r="O333">
            <v>0</v>
          </cell>
          <cell r="P333">
            <v>0</v>
          </cell>
          <cell r="Q333">
            <v>0</v>
          </cell>
          <cell r="R333">
            <v>0</v>
          </cell>
          <cell r="S333">
            <v>0</v>
          </cell>
          <cell r="T333">
            <v>0</v>
          </cell>
          <cell r="U333">
            <v>0</v>
          </cell>
          <cell r="V333">
            <v>0</v>
          </cell>
          <cell r="W333">
            <v>0</v>
          </cell>
          <cell r="X333">
            <v>0</v>
          </cell>
          <cell r="Y333">
            <v>0</v>
          </cell>
          <cell r="Z333">
            <v>0</v>
          </cell>
          <cell r="AA333">
            <v>0</v>
          </cell>
          <cell r="AB333">
            <v>0</v>
          </cell>
          <cell r="AC333">
            <v>0</v>
          </cell>
        </row>
        <row r="334">
          <cell r="J334">
            <v>0</v>
          </cell>
          <cell r="K334">
            <v>0</v>
          </cell>
          <cell r="L334">
            <v>0</v>
          </cell>
          <cell r="M334">
            <v>0</v>
          </cell>
          <cell r="N334">
            <v>0</v>
          </cell>
          <cell r="O334">
            <v>0</v>
          </cell>
          <cell r="P334">
            <v>0</v>
          </cell>
          <cell r="Q334">
            <v>0</v>
          </cell>
          <cell r="R334">
            <v>0</v>
          </cell>
          <cell r="S334">
            <v>0</v>
          </cell>
          <cell r="T334">
            <v>0</v>
          </cell>
          <cell r="U334">
            <v>0</v>
          </cell>
          <cell r="V334">
            <v>0</v>
          </cell>
          <cell r="W334">
            <v>0</v>
          </cell>
          <cell r="X334">
            <v>0</v>
          </cell>
          <cell r="Y334">
            <v>0</v>
          </cell>
          <cell r="Z334">
            <v>0</v>
          </cell>
          <cell r="AA334">
            <v>0</v>
          </cell>
          <cell r="AB334">
            <v>0</v>
          </cell>
          <cell r="AC334">
            <v>0</v>
          </cell>
        </row>
        <row r="335">
          <cell r="J335">
            <v>0</v>
          </cell>
          <cell r="K335">
            <v>0</v>
          </cell>
          <cell r="L335">
            <v>0</v>
          </cell>
          <cell r="M335">
            <v>0</v>
          </cell>
          <cell r="N335">
            <v>0</v>
          </cell>
          <cell r="O335">
            <v>0</v>
          </cell>
          <cell r="P335">
            <v>0</v>
          </cell>
          <cell r="Q335">
            <v>0</v>
          </cell>
          <cell r="R335">
            <v>0</v>
          </cell>
          <cell r="S335">
            <v>0</v>
          </cell>
          <cell r="T335">
            <v>0</v>
          </cell>
          <cell r="U335">
            <v>0</v>
          </cell>
          <cell r="V335">
            <v>0</v>
          </cell>
          <cell r="W335">
            <v>0</v>
          </cell>
          <cell r="X335">
            <v>0</v>
          </cell>
          <cell r="Y335">
            <v>0</v>
          </cell>
          <cell r="Z335">
            <v>0</v>
          </cell>
          <cell r="AA335">
            <v>0</v>
          </cell>
          <cell r="AB335">
            <v>0</v>
          </cell>
          <cell r="AC335">
            <v>0</v>
          </cell>
        </row>
        <row r="336">
          <cell r="J336">
            <v>0</v>
          </cell>
          <cell r="K336">
            <v>0</v>
          </cell>
          <cell r="L336">
            <v>0</v>
          </cell>
          <cell r="M336">
            <v>0</v>
          </cell>
          <cell r="N336">
            <v>0</v>
          </cell>
          <cell r="O336">
            <v>0</v>
          </cell>
          <cell r="P336">
            <v>0</v>
          </cell>
          <cell r="Q336">
            <v>0</v>
          </cell>
          <cell r="R336">
            <v>0</v>
          </cell>
          <cell r="S336">
            <v>0</v>
          </cell>
          <cell r="T336">
            <v>0</v>
          </cell>
          <cell r="U336">
            <v>0</v>
          </cell>
          <cell r="V336">
            <v>0</v>
          </cell>
          <cell r="W336">
            <v>0</v>
          </cell>
          <cell r="X336">
            <v>0</v>
          </cell>
          <cell r="Y336">
            <v>0</v>
          </cell>
          <cell r="Z336">
            <v>0</v>
          </cell>
          <cell r="AA336">
            <v>0</v>
          </cell>
          <cell r="AB336">
            <v>0</v>
          </cell>
          <cell r="AC336">
            <v>0</v>
          </cell>
        </row>
        <row r="337">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row>
        <row r="338">
          <cell r="J338">
            <v>4.08</v>
          </cell>
          <cell r="K338">
            <v>4.08</v>
          </cell>
          <cell r="L338">
            <v>4.08</v>
          </cell>
          <cell r="M338">
            <v>4.08</v>
          </cell>
          <cell r="N338">
            <v>4.08</v>
          </cell>
          <cell r="O338">
            <v>4.08</v>
          </cell>
          <cell r="P338">
            <v>4.08</v>
          </cell>
          <cell r="Q338">
            <v>4.08</v>
          </cell>
          <cell r="R338">
            <v>4.08</v>
          </cell>
          <cell r="S338">
            <v>4.08</v>
          </cell>
          <cell r="T338">
            <v>4.08</v>
          </cell>
          <cell r="U338">
            <v>4.08</v>
          </cell>
          <cell r="V338">
            <v>4.08</v>
          </cell>
          <cell r="W338">
            <v>4.08</v>
          </cell>
          <cell r="X338">
            <v>4.08</v>
          </cell>
          <cell r="Y338">
            <v>4.08</v>
          </cell>
          <cell r="Z338">
            <v>4.08</v>
          </cell>
          <cell r="AA338">
            <v>4.08</v>
          </cell>
          <cell r="AB338">
            <v>4.08</v>
          </cell>
          <cell r="AC338">
            <v>4.08</v>
          </cell>
        </row>
        <row r="339">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row>
        <row r="340">
          <cell r="J340">
            <v>0</v>
          </cell>
          <cell r="K340">
            <v>0</v>
          </cell>
          <cell r="L340">
            <v>0</v>
          </cell>
          <cell r="M340">
            <v>0</v>
          </cell>
          <cell r="N340">
            <v>0</v>
          </cell>
          <cell r="O340">
            <v>0</v>
          </cell>
          <cell r="P340">
            <v>0</v>
          </cell>
          <cell r="Q340">
            <v>0</v>
          </cell>
          <cell r="R340">
            <v>0</v>
          </cell>
          <cell r="S340">
            <v>0</v>
          </cell>
          <cell r="T340">
            <v>0</v>
          </cell>
          <cell r="U340">
            <v>0</v>
          </cell>
          <cell r="V340">
            <v>0</v>
          </cell>
          <cell r="W340">
            <v>0</v>
          </cell>
          <cell r="X340">
            <v>0</v>
          </cell>
          <cell r="Y340">
            <v>0</v>
          </cell>
          <cell r="Z340">
            <v>0</v>
          </cell>
          <cell r="AA340">
            <v>0</v>
          </cell>
          <cell r="AB340">
            <v>0</v>
          </cell>
          <cell r="AC340">
            <v>0</v>
          </cell>
        </row>
        <row r="341">
          <cell r="J341">
            <v>0</v>
          </cell>
          <cell r="K341">
            <v>0</v>
          </cell>
          <cell r="L341">
            <v>0</v>
          </cell>
          <cell r="M341">
            <v>0</v>
          </cell>
          <cell r="N341">
            <v>0</v>
          </cell>
          <cell r="O341">
            <v>0</v>
          </cell>
          <cell r="P341">
            <v>0</v>
          </cell>
          <cell r="Q341">
            <v>0</v>
          </cell>
          <cell r="R341">
            <v>0</v>
          </cell>
          <cell r="S341">
            <v>0</v>
          </cell>
          <cell r="T341">
            <v>0</v>
          </cell>
          <cell r="U341">
            <v>0</v>
          </cell>
          <cell r="V341">
            <v>0</v>
          </cell>
          <cell r="W341">
            <v>0</v>
          </cell>
          <cell r="X341">
            <v>0</v>
          </cell>
          <cell r="Y341">
            <v>0</v>
          </cell>
          <cell r="Z341">
            <v>0</v>
          </cell>
          <cell r="AA341">
            <v>0</v>
          </cell>
          <cell r="AB341">
            <v>0</v>
          </cell>
          <cell r="AC341">
            <v>0</v>
          </cell>
        </row>
        <row r="342">
          <cell r="J342">
            <v>0</v>
          </cell>
          <cell r="K342">
            <v>0</v>
          </cell>
          <cell r="L342">
            <v>0</v>
          </cell>
          <cell r="M342">
            <v>0</v>
          </cell>
          <cell r="N342">
            <v>0</v>
          </cell>
          <cell r="O342">
            <v>0</v>
          </cell>
          <cell r="P342">
            <v>0</v>
          </cell>
          <cell r="Q342">
            <v>0</v>
          </cell>
          <cell r="R342">
            <v>0</v>
          </cell>
          <cell r="S342">
            <v>0</v>
          </cell>
          <cell r="T342">
            <v>0</v>
          </cell>
          <cell r="U342">
            <v>0</v>
          </cell>
          <cell r="V342">
            <v>0</v>
          </cell>
          <cell r="W342">
            <v>0</v>
          </cell>
          <cell r="X342">
            <v>0</v>
          </cell>
          <cell r="Y342">
            <v>0</v>
          </cell>
          <cell r="Z342">
            <v>0</v>
          </cell>
          <cell r="AA342">
            <v>0</v>
          </cell>
          <cell r="AB342">
            <v>0</v>
          </cell>
          <cell r="AC342">
            <v>0</v>
          </cell>
        </row>
        <row r="343">
          <cell r="J343">
            <v>0</v>
          </cell>
          <cell r="K343">
            <v>0</v>
          </cell>
          <cell r="L343">
            <v>0</v>
          </cell>
          <cell r="M343">
            <v>0</v>
          </cell>
          <cell r="N343">
            <v>0</v>
          </cell>
          <cell r="O343">
            <v>0</v>
          </cell>
          <cell r="P343">
            <v>0</v>
          </cell>
          <cell r="Q343">
            <v>0</v>
          </cell>
          <cell r="R343">
            <v>0</v>
          </cell>
          <cell r="S343">
            <v>0</v>
          </cell>
          <cell r="T343">
            <v>0</v>
          </cell>
          <cell r="U343">
            <v>0</v>
          </cell>
          <cell r="V343">
            <v>0</v>
          </cell>
          <cell r="W343">
            <v>0</v>
          </cell>
          <cell r="X343">
            <v>0</v>
          </cell>
          <cell r="Y343">
            <v>0</v>
          </cell>
          <cell r="Z343">
            <v>0</v>
          </cell>
          <cell r="AA343">
            <v>0</v>
          </cell>
          <cell r="AB343">
            <v>0</v>
          </cell>
          <cell r="AC343">
            <v>0</v>
          </cell>
        </row>
        <row r="344">
          <cell r="J344">
            <v>0</v>
          </cell>
          <cell r="K344">
            <v>0</v>
          </cell>
          <cell r="L344">
            <v>0</v>
          </cell>
          <cell r="M344">
            <v>0</v>
          </cell>
          <cell r="N344">
            <v>0</v>
          </cell>
          <cell r="O344">
            <v>0</v>
          </cell>
          <cell r="P344">
            <v>0</v>
          </cell>
          <cell r="Q344">
            <v>0</v>
          </cell>
          <cell r="R344">
            <v>0</v>
          </cell>
          <cell r="S344">
            <v>0</v>
          </cell>
          <cell r="T344">
            <v>0</v>
          </cell>
          <cell r="U344">
            <v>0</v>
          </cell>
          <cell r="V344">
            <v>0</v>
          </cell>
          <cell r="W344">
            <v>0</v>
          </cell>
          <cell r="X344">
            <v>0</v>
          </cell>
          <cell r="Y344">
            <v>0</v>
          </cell>
          <cell r="Z344">
            <v>0</v>
          </cell>
          <cell r="AA344">
            <v>0</v>
          </cell>
          <cell r="AB344">
            <v>0</v>
          </cell>
          <cell r="AC344">
            <v>0</v>
          </cell>
        </row>
        <row r="345">
          <cell r="J345">
            <v>0</v>
          </cell>
          <cell r="K345">
            <v>0</v>
          </cell>
          <cell r="L345">
            <v>0</v>
          </cell>
          <cell r="M345">
            <v>0</v>
          </cell>
          <cell r="N345">
            <v>0</v>
          </cell>
          <cell r="O345">
            <v>0</v>
          </cell>
          <cell r="P345">
            <v>0</v>
          </cell>
          <cell r="Q345">
            <v>0</v>
          </cell>
          <cell r="R345">
            <v>0</v>
          </cell>
          <cell r="S345">
            <v>0</v>
          </cell>
          <cell r="T345">
            <v>0</v>
          </cell>
          <cell r="U345">
            <v>0</v>
          </cell>
          <cell r="V345">
            <v>0</v>
          </cell>
          <cell r="W345">
            <v>0</v>
          </cell>
          <cell r="X345">
            <v>0</v>
          </cell>
          <cell r="Y345">
            <v>0</v>
          </cell>
          <cell r="Z345">
            <v>0</v>
          </cell>
          <cell r="AA345">
            <v>0</v>
          </cell>
          <cell r="AB345">
            <v>0</v>
          </cell>
          <cell r="AC345">
            <v>0</v>
          </cell>
        </row>
        <row r="346">
          <cell r="J346">
            <v>0</v>
          </cell>
          <cell r="K346">
            <v>0</v>
          </cell>
          <cell r="L346">
            <v>0</v>
          </cell>
          <cell r="M346">
            <v>0</v>
          </cell>
          <cell r="N346">
            <v>0</v>
          </cell>
          <cell r="O346">
            <v>0</v>
          </cell>
          <cell r="P346">
            <v>0</v>
          </cell>
          <cell r="Q346">
            <v>0</v>
          </cell>
          <cell r="R346">
            <v>0</v>
          </cell>
          <cell r="S346">
            <v>0</v>
          </cell>
          <cell r="T346">
            <v>0</v>
          </cell>
          <cell r="U346">
            <v>0</v>
          </cell>
          <cell r="V346">
            <v>0</v>
          </cell>
          <cell r="W346">
            <v>0</v>
          </cell>
          <cell r="X346">
            <v>0</v>
          </cell>
          <cell r="Y346">
            <v>0</v>
          </cell>
          <cell r="Z346">
            <v>0</v>
          </cell>
          <cell r="AA346">
            <v>0</v>
          </cell>
          <cell r="AB346">
            <v>0</v>
          </cell>
          <cell r="AC346">
            <v>0</v>
          </cell>
        </row>
        <row r="347">
          <cell r="J347">
            <v>0</v>
          </cell>
          <cell r="K347">
            <v>0</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row>
        <row r="348">
          <cell r="J348">
            <v>0</v>
          </cell>
          <cell r="K348">
            <v>0</v>
          </cell>
          <cell r="L348">
            <v>0</v>
          </cell>
          <cell r="M348">
            <v>0</v>
          </cell>
          <cell r="N348">
            <v>0</v>
          </cell>
          <cell r="O348">
            <v>0</v>
          </cell>
          <cell r="P348">
            <v>0</v>
          </cell>
          <cell r="Q348">
            <v>0</v>
          </cell>
          <cell r="R348">
            <v>0</v>
          </cell>
          <cell r="S348">
            <v>0</v>
          </cell>
          <cell r="T348">
            <v>0</v>
          </cell>
          <cell r="U348">
            <v>0</v>
          </cell>
          <cell r="V348">
            <v>0</v>
          </cell>
          <cell r="W348">
            <v>0</v>
          </cell>
          <cell r="X348">
            <v>0</v>
          </cell>
          <cell r="Y348">
            <v>0</v>
          </cell>
          <cell r="Z348">
            <v>0</v>
          </cell>
          <cell r="AA348">
            <v>0</v>
          </cell>
          <cell r="AB348">
            <v>0</v>
          </cell>
          <cell r="AC348">
            <v>0</v>
          </cell>
        </row>
        <row r="349">
          <cell r="J349">
            <v>0</v>
          </cell>
          <cell r="K349">
            <v>0</v>
          </cell>
          <cell r="L349">
            <v>0</v>
          </cell>
          <cell r="M349">
            <v>0</v>
          </cell>
          <cell r="N349">
            <v>0</v>
          </cell>
          <cell r="O349">
            <v>0</v>
          </cell>
          <cell r="P349">
            <v>0</v>
          </cell>
          <cell r="Q349">
            <v>0</v>
          </cell>
          <cell r="R349">
            <v>0</v>
          </cell>
          <cell r="S349">
            <v>0</v>
          </cell>
          <cell r="T349">
            <v>0</v>
          </cell>
          <cell r="U349">
            <v>0</v>
          </cell>
          <cell r="V349">
            <v>0</v>
          </cell>
          <cell r="W349">
            <v>0</v>
          </cell>
          <cell r="X349">
            <v>0</v>
          </cell>
          <cell r="Y349">
            <v>0</v>
          </cell>
          <cell r="Z349">
            <v>0</v>
          </cell>
          <cell r="AA349">
            <v>0</v>
          </cell>
          <cell r="AB349">
            <v>0</v>
          </cell>
          <cell r="AC349">
            <v>0</v>
          </cell>
        </row>
        <row r="350">
          <cell r="J350">
            <v>0</v>
          </cell>
          <cell r="K350">
            <v>0</v>
          </cell>
          <cell r="L350">
            <v>0</v>
          </cell>
          <cell r="M350">
            <v>0</v>
          </cell>
          <cell r="N350">
            <v>0</v>
          </cell>
          <cell r="O350">
            <v>0</v>
          </cell>
          <cell r="P350">
            <v>0</v>
          </cell>
          <cell r="Q350">
            <v>0</v>
          </cell>
          <cell r="R350">
            <v>0</v>
          </cell>
          <cell r="S350">
            <v>0</v>
          </cell>
          <cell r="T350">
            <v>0</v>
          </cell>
          <cell r="U350">
            <v>0</v>
          </cell>
          <cell r="V350">
            <v>0</v>
          </cell>
          <cell r="W350">
            <v>0</v>
          </cell>
          <cell r="X350">
            <v>0</v>
          </cell>
          <cell r="Y350">
            <v>0</v>
          </cell>
          <cell r="Z350">
            <v>0</v>
          </cell>
          <cell r="AA350">
            <v>0</v>
          </cell>
          <cell r="AB350">
            <v>0</v>
          </cell>
          <cell r="AC350">
            <v>0</v>
          </cell>
        </row>
        <row r="351">
          <cell r="J351">
            <v>0</v>
          </cell>
          <cell r="K351">
            <v>0</v>
          </cell>
          <cell r="L351">
            <v>0</v>
          </cell>
          <cell r="M351">
            <v>0</v>
          </cell>
          <cell r="N351">
            <v>0</v>
          </cell>
          <cell r="O351">
            <v>0</v>
          </cell>
          <cell r="P351">
            <v>0</v>
          </cell>
          <cell r="Q351">
            <v>0</v>
          </cell>
          <cell r="R351">
            <v>0</v>
          </cell>
          <cell r="S351">
            <v>0</v>
          </cell>
          <cell r="T351">
            <v>0</v>
          </cell>
          <cell r="U351">
            <v>0</v>
          </cell>
          <cell r="V351">
            <v>0</v>
          </cell>
          <cell r="W351">
            <v>0</v>
          </cell>
          <cell r="X351">
            <v>0</v>
          </cell>
          <cell r="Y351">
            <v>0</v>
          </cell>
          <cell r="Z351">
            <v>0</v>
          </cell>
          <cell r="AA351">
            <v>0</v>
          </cell>
          <cell r="AB351">
            <v>0</v>
          </cell>
          <cell r="AC351">
            <v>0</v>
          </cell>
        </row>
        <row r="352">
          <cell r="J352">
            <v>0</v>
          </cell>
          <cell r="K352">
            <v>0</v>
          </cell>
          <cell r="L352">
            <v>0</v>
          </cell>
          <cell r="M352">
            <v>0</v>
          </cell>
          <cell r="N352">
            <v>0</v>
          </cell>
          <cell r="O352">
            <v>0</v>
          </cell>
          <cell r="P352">
            <v>0</v>
          </cell>
          <cell r="Q352">
            <v>0</v>
          </cell>
          <cell r="R352">
            <v>0</v>
          </cell>
          <cell r="S352">
            <v>0</v>
          </cell>
          <cell r="T352">
            <v>0</v>
          </cell>
          <cell r="U352">
            <v>0</v>
          </cell>
          <cell r="V352">
            <v>0</v>
          </cell>
          <cell r="W352">
            <v>0</v>
          </cell>
          <cell r="X352">
            <v>0</v>
          </cell>
          <cell r="Y352">
            <v>0</v>
          </cell>
          <cell r="Z352">
            <v>0</v>
          </cell>
          <cell r="AA352">
            <v>0</v>
          </cell>
          <cell r="AB352">
            <v>0</v>
          </cell>
          <cell r="AC352">
            <v>0</v>
          </cell>
        </row>
        <row r="353">
          <cell r="J353">
            <v>0</v>
          </cell>
          <cell r="K353">
            <v>0</v>
          </cell>
          <cell r="L353">
            <v>0</v>
          </cell>
          <cell r="M353">
            <v>0</v>
          </cell>
          <cell r="N353">
            <v>0</v>
          </cell>
          <cell r="O353">
            <v>0</v>
          </cell>
          <cell r="P353">
            <v>0</v>
          </cell>
          <cell r="Q353">
            <v>0</v>
          </cell>
          <cell r="R353">
            <v>0</v>
          </cell>
          <cell r="S353">
            <v>0</v>
          </cell>
          <cell r="T353">
            <v>0</v>
          </cell>
          <cell r="U353">
            <v>0</v>
          </cell>
          <cell r="V353">
            <v>0</v>
          </cell>
          <cell r="W353">
            <v>0</v>
          </cell>
          <cell r="X353">
            <v>0</v>
          </cell>
          <cell r="Y353">
            <v>0</v>
          </cell>
          <cell r="Z353">
            <v>0</v>
          </cell>
          <cell r="AA353">
            <v>0</v>
          </cell>
          <cell r="AB353">
            <v>0</v>
          </cell>
          <cell r="AC353">
            <v>0</v>
          </cell>
        </row>
        <row r="354">
          <cell r="J354">
            <v>0</v>
          </cell>
          <cell r="K354">
            <v>0</v>
          </cell>
          <cell r="L354">
            <v>0</v>
          </cell>
          <cell r="M354">
            <v>0</v>
          </cell>
          <cell r="N354">
            <v>0</v>
          </cell>
          <cell r="O354">
            <v>0</v>
          </cell>
          <cell r="P354">
            <v>0</v>
          </cell>
          <cell r="Q354">
            <v>0</v>
          </cell>
          <cell r="R354">
            <v>0</v>
          </cell>
          <cell r="S354">
            <v>0</v>
          </cell>
          <cell r="T354">
            <v>0</v>
          </cell>
          <cell r="U354">
            <v>0</v>
          </cell>
          <cell r="V354">
            <v>0</v>
          </cell>
          <cell r="W354">
            <v>0</v>
          </cell>
          <cell r="X354">
            <v>0</v>
          </cell>
          <cell r="Y354">
            <v>0</v>
          </cell>
          <cell r="Z354">
            <v>0</v>
          </cell>
          <cell r="AA354">
            <v>0</v>
          </cell>
          <cell r="AB354">
            <v>0</v>
          </cell>
          <cell r="AC354">
            <v>0</v>
          </cell>
        </row>
        <row r="355">
          <cell r="J355">
            <v>0</v>
          </cell>
          <cell r="K355">
            <v>0</v>
          </cell>
          <cell r="L355">
            <v>0</v>
          </cell>
          <cell r="M355">
            <v>0</v>
          </cell>
          <cell r="N355">
            <v>0</v>
          </cell>
          <cell r="O355">
            <v>0</v>
          </cell>
          <cell r="P355">
            <v>0</v>
          </cell>
          <cell r="Q355">
            <v>0</v>
          </cell>
          <cell r="R355">
            <v>0</v>
          </cell>
          <cell r="S355">
            <v>0</v>
          </cell>
          <cell r="T355">
            <v>0</v>
          </cell>
          <cell r="U355">
            <v>0</v>
          </cell>
          <cell r="V355">
            <v>0</v>
          </cell>
          <cell r="W355">
            <v>0</v>
          </cell>
          <cell r="X355">
            <v>0</v>
          </cell>
          <cell r="Y355">
            <v>0</v>
          </cell>
          <cell r="Z355">
            <v>0</v>
          </cell>
          <cell r="AA355">
            <v>0</v>
          </cell>
          <cell r="AB355">
            <v>0</v>
          </cell>
          <cell r="AC355">
            <v>0</v>
          </cell>
        </row>
        <row r="356">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row>
        <row r="357">
          <cell r="J357">
            <v>0</v>
          </cell>
          <cell r="K357">
            <v>0</v>
          </cell>
          <cell r="L357">
            <v>0</v>
          </cell>
          <cell r="M357">
            <v>0</v>
          </cell>
          <cell r="N357">
            <v>0</v>
          </cell>
          <cell r="O357">
            <v>0</v>
          </cell>
          <cell r="P357">
            <v>0</v>
          </cell>
          <cell r="Q357">
            <v>0</v>
          </cell>
          <cell r="R357">
            <v>0</v>
          </cell>
          <cell r="S357">
            <v>0</v>
          </cell>
          <cell r="T357">
            <v>0</v>
          </cell>
          <cell r="U357">
            <v>0</v>
          </cell>
          <cell r="V357">
            <v>0</v>
          </cell>
          <cell r="W357">
            <v>0</v>
          </cell>
          <cell r="X357">
            <v>0</v>
          </cell>
          <cell r="Y357">
            <v>0</v>
          </cell>
          <cell r="Z357">
            <v>0</v>
          </cell>
          <cell r="AA357">
            <v>0</v>
          </cell>
          <cell r="AB357">
            <v>0</v>
          </cell>
          <cell r="AC357">
            <v>0</v>
          </cell>
        </row>
        <row r="358">
          <cell r="J358">
            <v>0</v>
          </cell>
          <cell r="K358">
            <v>0</v>
          </cell>
          <cell r="L358">
            <v>0</v>
          </cell>
          <cell r="M358">
            <v>0</v>
          </cell>
          <cell r="N358">
            <v>0</v>
          </cell>
          <cell r="O358">
            <v>0</v>
          </cell>
          <cell r="P358">
            <v>0</v>
          </cell>
          <cell r="Q358">
            <v>0</v>
          </cell>
          <cell r="R358">
            <v>0</v>
          </cell>
          <cell r="S358">
            <v>0</v>
          </cell>
          <cell r="T358">
            <v>0</v>
          </cell>
          <cell r="U358">
            <v>0</v>
          </cell>
          <cell r="V358">
            <v>0</v>
          </cell>
          <cell r="W358">
            <v>0</v>
          </cell>
          <cell r="X358">
            <v>0</v>
          </cell>
          <cell r="Y358">
            <v>0</v>
          </cell>
          <cell r="Z358">
            <v>0</v>
          </cell>
          <cell r="AA358">
            <v>0</v>
          </cell>
          <cell r="AB358">
            <v>0</v>
          </cell>
          <cell r="AC358">
            <v>0</v>
          </cell>
        </row>
        <row r="359">
          <cell r="J359">
            <v>0</v>
          </cell>
          <cell r="K359">
            <v>0</v>
          </cell>
          <cell r="L359">
            <v>0</v>
          </cell>
          <cell r="M359">
            <v>0</v>
          </cell>
          <cell r="N359">
            <v>0</v>
          </cell>
          <cell r="O359">
            <v>0</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row>
        <row r="360">
          <cell r="J360">
            <v>0</v>
          </cell>
          <cell r="K360">
            <v>0</v>
          </cell>
          <cell r="L360">
            <v>0</v>
          </cell>
          <cell r="M360">
            <v>0</v>
          </cell>
          <cell r="N360">
            <v>0</v>
          </cell>
          <cell r="O360">
            <v>0</v>
          </cell>
          <cell r="P360">
            <v>0</v>
          </cell>
          <cell r="Q360">
            <v>0</v>
          </cell>
          <cell r="R360">
            <v>0</v>
          </cell>
          <cell r="S360">
            <v>0</v>
          </cell>
          <cell r="T360">
            <v>0</v>
          </cell>
          <cell r="U360">
            <v>0</v>
          </cell>
          <cell r="V360">
            <v>0</v>
          </cell>
          <cell r="W360">
            <v>0</v>
          </cell>
          <cell r="X360">
            <v>0</v>
          </cell>
          <cell r="Y360">
            <v>0</v>
          </cell>
          <cell r="Z360">
            <v>0</v>
          </cell>
          <cell r="AA360">
            <v>0</v>
          </cell>
          <cell r="AB360">
            <v>0</v>
          </cell>
          <cell r="AC360">
            <v>0</v>
          </cell>
        </row>
        <row r="361">
          <cell r="J361">
            <v>0</v>
          </cell>
          <cell r="K361">
            <v>0</v>
          </cell>
          <cell r="L361">
            <v>0</v>
          </cell>
          <cell r="M361">
            <v>0</v>
          </cell>
          <cell r="N361">
            <v>0</v>
          </cell>
          <cell r="O361">
            <v>0</v>
          </cell>
          <cell r="P361">
            <v>0</v>
          </cell>
          <cell r="Q361">
            <v>0</v>
          </cell>
          <cell r="R361">
            <v>0</v>
          </cell>
          <cell r="S361">
            <v>0</v>
          </cell>
          <cell r="T361">
            <v>0</v>
          </cell>
          <cell r="U361">
            <v>0</v>
          </cell>
          <cell r="V361">
            <v>0</v>
          </cell>
          <cell r="W361">
            <v>0</v>
          </cell>
          <cell r="X361">
            <v>0</v>
          </cell>
          <cell r="Y361">
            <v>0</v>
          </cell>
          <cell r="Z361">
            <v>0</v>
          </cell>
          <cell r="AA361">
            <v>0</v>
          </cell>
          <cell r="AB361">
            <v>0</v>
          </cell>
          <cell r="AC361">
            <v>0</v>
          </cell>
        </row>
        <row r="362">
          <cell r="J362">
            <v>0</v>
          </cell>
          <cell r="K362">
            <v>0</v>
          </cell>
          <cell r="L362">
            <v>0</v>
          </cell>
          <cell r="M362">
            <v>0</v>
          </cell>
          <cell r="N362">
            <v>0</v>
          </cell>
          <cell r="O362">
            <v>0</v>
          </cell>
          <cell r="P362">
            <v>0</v>
          </cell>
          <cell r="Q362">
            <v>0</v>
          </cell>
          <cell r="R362">
            <v>0</v>
          </cell>
          <cell r="S362">
            <v>0</v>
          </cell>
          <cell r="T362">
            <v>0</v>
          </cell>
          <cell r="U362">
            <v>0</v>
          </cell>
          <cell r="V362">
            <v>0</v>
          </cell>
          <cell r="W362">
            <v>0</v>
          </cell>
          <cell r="X362">
            <v>0</v>
          </cell>
          <cell r="Y362">
            <v>0</v>
          </cell>
          <cell r="Z362">
            <v>0</v>
          </cell>
          <cell r="AA362">
            <v>0</v>
          </cell>
          <cell r="AB362">
            <v>0</v>
          </cell>
          <cell r="AC362">
            <v>0</v>
          </cell>
        </row>
        <row r="363">
          <cell r="J363">
            <v>0</v>
          </cell>
          <cell r="K363">
            <v>0</v>
          </cell>
          <cell r="L363">
            <v>0</v>
          </cell>
          <cell r="M363">
            <v>0</v>
          </cell>
          <cell r="N363">
            <v>0</v>
          </cell>
          <cell r="O363">
            <v>0</v>
          </cell>
          <cell r="P363">
            <v>0</v>
          </cell>
          <cell r="Q363">
            <v>0</v>
          </cell>
          <cell r="R363">
            <v>0</v>
          </cell>
          <cell r="S363">
            <v>0</v>
          </cell>
          <cell r="T363">
            <v>0</v>
          </cell>
          <cell r="U363">
            <v>0</v>
          </cell>
          <cell r="V363">
            <v>0</v>
          </cell>
          <cell r="W363">
            <v>0</v>
          </cell>
          <cell r="X363">
            <v>0</v>
          </cell>
          <cell r="Y363">
            <v>0</v>
          </cell>
          <cell r="Z363">
            <v>0</v>
          </cell>
          <cell r="AA363">
            <v>0</v>
          </cell>
          <cell r="AB363">
            <v>0</v>
          </cell>
          <cell r="AC363">
            <v>0</v>
          </cell>
        </row>
        <row r="364">
          <cell r="J364">
            <v>0</v>
          </cell>
          <cell r="K364">
            <v>0</v>
          </cell>
          <cell r="L364">
            <v>0</v>
          </cell>
          <cell r="M364">
            <v>0</v>
          </cell>
          <cell r="N364">
            <v>0</v>
          </cell>
          <cell r="O364">
            <v>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row>
        <row r="365">
          <cell r="J365">
            <v>0</v>
          </cell>
          <cell r="K365">
            <v>0</v>
          </cell>
          <cell r="L365">
            <v>0</v>
          </cell>
          <cell r="M365">
            <v>0</v>
          </cell>
          <cell r="N365">
            <v>0</v>
          </cell>
          <cell r="O365">
            <v>0</v>
          </cell>
          <cell r="P365">
            <v>0</v>
          </cell>
          <cell r="Q365">
            <v>0</v>
          </cell>
          <cell r="R365">
            <v>0</v>
          </cell>
          <cell r="S365">
            <v>0</v>
          </cell>
          <cell r="T365">
            <v>0</v>
          </cell>
          <cell r="U365">
            <v>0</v>
          </cell>
          <cell r="V365">
            <v>0</v>
          </cell>
          <cell r="W365">
            <v>0</v>
          </cell>
          <cell r="X365">
            <v>0</v>
          </cell>
          <cell r="Y365">
            <v>0</v>
          </cell>
          <cell r="Z365">
            <v>0</v>
          </cell>
          <cell r="AA365">
            <v>0</v>
          </cell>
          <cell r="AB365">
            <v>0</v>
          </cell>
          <cell r="AC365">
            <v>0</v>
          </cell>
        </row>
        <row r="366">
          <cell r="J366">
            <v>0</v>
          </cell>
          <cell r="K366">
            <v>0</v>
          </cell>
          <cell r="L366">
            <v>0</v>
          </cell>
          <cell r="M366">
            <v>0</v>
          </cell>
          <cell r="N366">
            <v>0</v>
          </cell>
          <cell r="O366">
            <v>0</v>
          </cell>
          <cell r="P366">
            <v>0</v>
          </cell>
          <cell r="Q366">
            <v>0</v>
          </cell>
          <cell r="R366">
            <v>0</v>
          </cell>
          <cell r="S366">
            <v>0</v>
          </cell>
          <cell r="T366">
            <v>0</v>
          </cell>
          <cell r="U366">
            <v>0</v>
          </cell>
          <cell r="V366">
            <v>0</v>
          </cell>
          <cell r="W366">
            <v>0</v>
          </cell>
          <cell r="X366">
            <v>0</v>
          </cell>
          <cell r="Y366">
            <v>0</v>
          </cell>
          <cell r="Z366">
            <v>0</v>
          </cell>
          <cell r="AA366">
            <v>0</v>
          </cell>
          <cell r="AB366">
            <v>0</v>
          </cell>
          <cell r="AC366">
            <v>0</v>
          </cell>
        </row>
        <row r="367">
          <cell r="J367">
            <v>0</v>
          </cell>
          <cell r="K367">
            <v>0</v>
          </cell>
          <cell r="L367">
            <v>0</v>
          </cell>
          <cell r="M367">
            <v>0</v>
          </cell>
          <cell r="N367">
            <v>0</v>
          </cell>
          <cell r="O367">
            <v>0</v>
          </cell>
          <cell r="P367">
            <v>0</v>
          </cell>
          <cell r="Q367">
            <v>0</v>
          </cell>
          <cell r="R367">
            <v>0</v>
          </cell>
          <cell r="S367">
            <v>0</v>
          </cell>
          <cell r="T367">
            <v>0</v>
          </cell>
          <cell r="U367">
            <v>0</v>
          </cell>
          <cell r="V367">
            <v>0</v>
          </cell>
          <cell r="W367">
            <v>0</v>
          </cell>
          <cell r="X367">
            <v>0</v>
          </cell>
          <cell r="Y367">
            <v>0</v>
          </cell>
          <cell r="Z367">
            <v>0</v>
          </cell>
          <cell r="AA367">
            <v>0</v>
          </cell>
          <cell r="AB367">
            <v>0</v>
          </cell>
          <cell r="AC367">
            <v>0</v>
          </cell>
        </row>
        <row r="368">
          <cell r="J368">
            <v>0</v>
          </cell>
          <cell r="K368">
            <v>0</v>
          </cell>
          <cell r="L368">
            <v>0</v>
          </cell>
          <cell r="M368">
            <v>0</v>
          </cell>
          <cell r="N368">
            <v>0</v>
          </cell>
          <cell r="O368">
            <v>0</v>
          </cell>
          <cell r="P368">
            <v>0</v>
          </cell>
          <cell r="Q368">
            <v>0</v>
          </cell>
          <cell r="R368">
            <v>0</v>
          </cell>
          <cell r="S368">
            <v>0</v>
          </cell>
          <cell r="T368">
            <v>0</v>
          </cell>
          <cell r="U368">
            <v>0</v>
          </cell>
          <cell r="V368">
            <v>0</v>
          </cell>
          <cell r="W368">
            <v>0</v>
          </cell>
          <cell r="X368">
            <v>0</v>
          </cell>
          <cell r="Y368">
            <v>0</v>
          </cell>
          <cell r="Z368">
            <v>0</v>
          </cell>
          <cell r="AA368">
            <v>0</v>
          </cell>
          <cell r="AB368">
            <v>0</v>
          </cell>
          <cell r="AC368">
            <v>0</v>
          </cell>
        </row>
        <row r="369">
          <cell r="J369">
            <v>0</v>
          </cell>
          <cell r="K369">
            <v>0</v>
          </cell>
          <cell r="L369">
            <v>0</v>
          </cell>
          <cell r="M369">
            <v>0</v>
          </cell>
          <cell r="N369">
            <v>0</v>
          </cell>
          <cell r="O369">
            <v>0</v>
          </cell>
          <cell r="P369">
            <v>0</v>
          </cell>
          <cell r="Q369">
            <v>0</v>
          </cell>
          <cell r="R369">
            <v>0</v>
          </cell>
          <cell r="S369">
            <v>0</v>
          </cell>
          <cell r="T369">
            <v>0</v>
          </cell>
          <cell r="U369">
            <v>0</v>
          </cell>
          <cell r="V369">
            <v>0</v>
          </cell>
          <cell r="W369">
            <v>0</v>
          </cell>
          <cell r="X369">
            <v>0</v>
          </cell>
          <cell r="Y369">
            <v>0</v>
          </cell>
          <cell r="Z369">
            <v>0</v>
          </cell>
          <cell r="AA369">
            <v>0</v>
          </cell>
          <cell r="AB369">
            <v>0</v>
          </cell>
          <cell r="AC369">
            <v>0</v>
          </cell>
        </row>
        <row r="370">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row>
        <row r="371">
          <cell r="J371">
            <v>0</v>
          </cell>
          <cell r="K371">
            <v>0</v>
          </cell>
          <cell r="L371">
            <v>0</v>
          </cell>
          <cell r="M371">
            <v>0</v>
          </cell>
          <cell r="N371">
            <v>0</v>
          </cell>
          <cell r="O371">
            <v>0</v>
          </cell>
          <cell r="P371">
            <v>0</v>
          </cell>
          <cell r="Q371">
            <v>0</v>
          </cell>
          <cell r="R371">
            <v>0</v>
          </cell>
          <cell r="S371">
            <v>0</v>
          </cell>
          <cell r="T371">
            <v>0</v>
          </cell>
          <cell r="U371">
            <v>0</v>
          </cell>
          <cell r="V371">
            <v>0</v>
          </cell>
          <cell r="W371">
            <v>0</v>
          </cell>
          <cell r="X371">
            <v>0</v>
          </cell>
          <cell r="Y371">
            <v>0</v>
          </cell>
          <cell r="Z371">
            <v>0</v>
          </cell>
          <cell r="AA371">
            <v>0</v>
          </cell>
          <cell r="AB371">
            <v>0</v>
          </cell>
          <cell r="AC371">
            <v>0</v>
          </cell>
        </row>
        <row r="372">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row>
        <row r="373">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row>
        <row r="374">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row>
        <row r="375">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row>
        <row r="376">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row>
        <row r="377">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row>
        <row r="378">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row>
        <row r="379">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row>
        <row r="380">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row>
        <row r="381">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row>
        <row r="382">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row>
        <row r="383">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row>
        <row r="384">
          <cell r="J384">
            <v>0</v>
          </cell>
          <cell r="K384">
            <v>0</v>
          </cell>
          <cell r="L384">
            <v>0</v>
          </cell>
          <cell r="M384">
            <v>0</v>
          </cell>
          <cell r="N384">
            <v>0</v>
          </cell>
          <cell r="O384">
            <v>0</v>
          </cell>
          <cell r="P384">
            <v>0</v>
          </cell>
          <cell r="Q384">
            <v>0</v>
          </cell>
          <cell r="R384">
            <v>0</v>
          </cell>
          <cell r="S384">
            <v>0</v>
          </cell>
          <cell r="T384">
            <v>0</v>
          </cell>
          <cell r="U384">
            <v>0</v>
          </cell>
          <cell r="V384">
            <v>0</v>
          </cell>
          <cell r="W384">
            <v>0</v>
          </cell>
          <cell r="X384">
            <v>0</v>
          </cell>
          <cell r="Y384">
            <v>0</v>
          </cell>
          <cell r="Z384">
            <v>0</v>
          </cell>
          <cell r="AA384">
            <v>0</v>
          </cell>
          <cell r="AB384">
            <v>0</v>
          </cell>
          <cell r="AC384">
            <v>0</v>
          </cell>
        </row>
        <row r="385">
          <cell r="J385">
            <v>0</v>
          </cell>
          <cell r="K385">
            <v>0</v>
          </cell>
          <cell r="L385">
            <v>0</v>
          </cell>
          <cell r="M385">
            <v>0</v>
          </cell>
          <cell r="N385">
            <v>0</v>
          </cell>
          <cell r="O385">
            <v>0</v>
          </cell>
          <cell r="P385">
            <v>0</v>
          </cell>
          <cell r="Q385">
            <v>0</v>
          </cell>
          <cell r="R385">
            <v>0</v>
          </cell>
          <cell r="S385">
            <v>0</v>
          </cell>
          <cell r="T385">
            <v>0</v>
          </cell>
          <cell r="U385">
            <v>0</v>
          </cell>
          <cell r="V385">
            <v>0</v>
          </cell>
          <cell r="W385">
            <v>0</v>
          </cell>
          <cell r="X385">
            <v>0</v>
          </cell>
          <cell r="Y385">
            <v>0</v>
          </cell>
          <cell r="Z385">
            <v>0</v>
          </cell>
          <cell r="AA385">
            <v>0</v>
          </cell>
          <cell r="AB385">
            <v>0</v>
          </cell>
          <cell r="AC385">
            <v>0</v>
          </cell>
        </row>
        <row r="386">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row>
        <row r="387">
          <cell r="J387">
            <v>0</v>
          </cell>
          <cell r="K387">
            <v>0</v>
          </cell>
          <cell r="L387">
            <v>0</v>
          </cell>
          <cell r="M387">
            <v>0</v>
          </cell>
          <cell r="N387">
            <v>0</v>
          </cell>
          <cell r="O387">
            <v>0</v>
          </cell>
          <cell r="P387">
            <v>0</v>
          </cell>
          <cell r="Q387">
            <v>0</v>
          </cell>
          <cell r="R387">
            <v>0</v>
          </cell>
          <cell r="S387">
            <v>0</v>
          </cell>
          <cell r="T387">
            <v>0</v>
          </cell>
          <cell r="U387">
            <v>0</v>
          </cell>
          <cell r="V387">
            <v>0</v>
          </cell>
          <cell r="W387">
            <v>0</v>
          </cell>
          <cell r="X387">
            <v>0</v>
          </cell>
          <cell r="Y387">
            <v>0</v>
          </cell>
          <cell r="Z387">
            <v>0</v>
          </cell>
          <cell r="AA387">
            <v>0</v>
          </cell>
          <cell r="AB387">
            <v>0</v>
          </cell>
          <cell r="AC387">
            <v>0</v>
          </cell>
        </row>
        <row r="388">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row>
        <row r="389">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row>
        <row r="390">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row>
        <row r="391">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row>
        <row r="392">
          <cell r="J392">
            <v>0</v>
          </cell>
          <cell r="K392">
            <v>0</v>
          </cell>
          <cell r="L392">
            <v>0</v>
          </cell>
          <cell r="M392">
            <v>0</v>
          </cell>
          <cell r="N392">
            <v>0</v>
          </cell>
          <cell r="O392">
            <v>0</v>
          </cell>
          <cell r="P392">
            <v>0</v>
          </cell>
          <cell r="Q392">
            <v>0</v>
          </cell>
          <cell r="R392">
            <v>0</v>
          </cell>
          <cell r="S392">
            <v>0</v>
          </cell>
          <cell r="T392">
            <v>0</v>
          </cell>
          <cell r="U392">
            <v>0</v>
          </cell>
          <cell r="V392">
            <v>0</v>
          </cell>
          <cell r="W392">
            <v>0</v>
          </cell>
          <cell r="X392">
            <v>0</v>
          </cell>
          <cell r="Y392">
            <v>0</v>
          </cell>
          <cell r="Z392">
            <v>0</v>
          </cell>
          <cell r="AA392">
            <v>0</v>
          </cell>
          <cell r="AB392">
            <v>0</v>
          </cell>
          <cell r="AC392">
            <v>0</v>
          </cell>
        </row>
        <row r="393">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row>
        <row r="394">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row>
        <row r="395">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row>
        <row r="396">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row>
        <row r="397">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row>
        <row r="398">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row>
        <row r="399">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row>
        <row r="400">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row>
        <row r="401">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row>
        <row r="402">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row>
        <row r="403">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row>
        <row r="404">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row>
        <row r="405">
          <cell r="J405">
            <v>0</v>
          </cell>
          <cell r="K405">
            <v>0</v>
          </cell>
          <cell r="L405">
            <v>0</v>
          </cell>
          <cell r="M405">
            <v>0</v>
          </cell>
          <cell r="N405">
            <v>0</v>
          </cell>
          <cell r="O405">
            <v>0</v>
          </cell>
          <cell r="P405">
            <v>0</v>
          </cell>
          <cell r="Q405">
            <v>0</v>
          </cell>
          <cell r="R405">
            <v>0</v>
          </cell>
          <cell r="S405">
            <v>0</v>
          </cell>
          <cell r="T405">
            <v>0</v>
          </cell>
          <cell r="U405">
            <v>0</v>
          </cell>
          <cell r="V405">
            <v>0</v>
          </cell>
          <cell r="W405">
            <v>0</v>
          </cell>
          <cell r="X405">
            <v>0</v>
          </cell>
          <cell r="Y405">
            <v>0</v>
          </cell>
          <cell r="Z405">
            <v>0</v>
          </cell>
          <cell r="AA405">
            <v>0</v>
          </cell>
          <cell r="AB405">
            <v>0</v>
          </cell>
          <cell r="AC405">
            <v>0</v>
          </cell>
        </row>
        <row r="406">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row>
        <row r="407">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row>
        <row r="408">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row>
        <row r="409">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row>
        <row r="410">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row>
        <row r="411">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row>
        <row r="412">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row>
        <row r="413">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row>
        <row r="414">
          <cell r="J414">
            <v>0</v>
          </cell>
          <cell r="K414">
            <v>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0</v>
          </cell>
          <cell r="AA414">
            <v>0</v>
          </cell>
          <cell r="AB414">
            <v>0</v>
          </cell>
          <cell r="AC414">
            <v>0</v>
          </cell>
        </row>
        <row r="415">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row>
        <row r="416">
          <cell r="J416">
            <v>0</v>
          </cell>
          <cell r="K416">
            <v>0</v>
          </cell>
          <cell r="L416">
            <v>0</v>
          </cell>
          <cell r="M416">
            <v>0</v>
          </cell>
          <cell r="N416">
            <v>0</v>
          </cell>
          <cell r="O416">
            <v>0</v>
          </cell>
          <cell r="P416">
            <v>0</v>
          </cell>
          <cell r="Q416">
            <v>0</v>
          </cell>
          <cell r="R416">
            <v>0</v>
          </cell>
          <cell r="S416">
            <v>0</v>
          </cell>
          <cell r="T416">
            <v>0</v>
          </cell>
          <cell r="U416">
            <v>0</v>
          </cell>
          <cell r="V416">
            <v>0</v>
          </cell>
          <cell r="W416">
            <v>0</v>
          </cell>
          <cell r="X416">
            <v>0</v>
          </cell>
          <cell r="Y416">
            <v>0</v>
          </cell>
          <cell r="Z416">
            <v>0</v>
          </cell>
          <cell r="AA416">
            <v>0</v>
          </cell>
          <cell r="AB416">
            <v>0</v>
          </cell>
          <cell r="AC416">
            <v>0</v>
          </cell>
        </row>
        <row r="417">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row>
        <row r="418">
          <cell r="J418">
            <v>4.4112632469175797</v>
          </cell>
          <cell r="K418">
            <v>4.4112632469175797</v>
          </cell>
          <cell r="L418">
            <v>4.4112632469175797</v>
          </cell>
          <cell r="M418">
            <v>4.4112632469175797</v>
          </cell>
          <cell r="N418">
            <v>4.4112632469175797</v>
          </cell>
          <cell r="O418">
            <v>4.4112632469175797</v>
          </cell>
          <cell r="P418">
            <v>4.4112632469175797</v>
          </cell>
          <cell r="Q418">
            <v>4.4112632469175797</v>
          </cell>
          <cell r="R418">
            <v>4.4112632469175797</v>
          </cell>
          <cell r="S418">
            <v>4.4112632469175797</v>
          </cell>
          <cell r="T418">
            <v>4.4112632469175797</v>
          </cell>
          <cell r="U418">
            <v>4.4112632469175797</v>
          </cell>
          <cell r="V418">
            <v>4.4112632469175797</v>
          </cell>
          <cell r="W418">
            <v>4.4112632469175797</v>
          </cell>
          <cell r="X418">
            <v>4.4112632469175797</v>
          </cell>
          <cell r="Y418">
            <v>4.4112632469175797</v>
          </cell>
          <cell r="Z418">
            <v>4.4112632469175797</v>
          </cell>
          <cell r="AA418">
            <v>4.4112632469175797</v>
          </cell>
          <cell r="AB418">
            <v>4.4112632469175797</v>
          </cell>
          <cell r="AC418">
            <v>4.4112632469175797</v>
          </cell>
        </row>
        <row r="419">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row>
        <row r="420">
          <cell r="J420">
            <v>0</v>
          </cell>
          <cell r="K420">
            <v>0</v>
          </cell>
          <cell r="L420">
            <v>0</v>
          </cell>
          <cell r="M420">
            <v>0</v>
          </cell>
          <cell r="N420">
            <v>0</v>
          </cell>
          <cell r="O420">
            <v>0</v>
          </cell>
          <cell r="P420">
            <v>0</v>
          </cell>
          <cell r="Q420">
            <v>0</v>
          </cell>
          <cell r="R420">
            <v>0</v>
          </cell>
          <cell r="S420">
            <v>0</v>
          </cell>
          <cell r="T420">
            <v>0</v>
          </cell>
          <cell r="U420">
            <v>0</v>
          </cell>
          <cell r="V420">
            <v>0</v>
          </cell>
          <cell r="W420">
            <v>0</v>
          </cell>
          <cell r="X420">
            <v>0</v>
          </cell>
          <cell r="Y420">
            <v>0</v>
          </cell>
          <cell r="Z420">
            <v>0</v>
          </cell>
          <cell r="AA420">
            <v>0</v>
          </cell>
          <cell r="AB420">
            <v>0</v>
          </cell>
          <cell r="AC420">
            <v>0</v>
          </cell>
        </row>
        <row r="421">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row>
        <row r="422">
          <cell r="J422">
            <v>0</v>
          </cell>
          <cell r="K422">
            <v>0</v>
          </cell>
          <cell r="L422">
            <v>0</v>
          </cell>
          <cell r="M422">
            <v>0</v>
          </cell>
          <cell r="N422">
            <v>0</v>
          </cell>
          <cell r="O422">
            <v>0</v>
          </cell>
          <cell r="P422">
            <v>0</v>
          </cell>
          <cell r="Q422">
            <v>0</v>
          </cell>
          <cell r="R422">
            <v>0</v>
          </cell>
          <cell r="S422">
            <v>0</v>
          </cell>
          <cell r="T422">
            <v>0</v>
          </cell>
          <cell r="U422">
            <v>0</v>
          </cell>
          <cell r="V422">
            <v>0</v>
          </cell>
          <cell r="W422">
            <v>0</v>
          </cell>
          <cell r="X422">
            <v>0</v>
          </cell>
          <cell r="Y422">
            <v>0</v>
          </cell>
          <cell r="Z422">
            <v>0</v>
          </cell>
          <cell r="AA422">
            <v>0</v>
          </cell>
          <cell r="AB422">
            <v>0</v>
          </cell>
          <cell r="AC422">
            <v>0</v>
          </cell>
        </row>
        <row r="423">
          <cell r="J423">
            <v>0</v>
          </cell>
          <cell r="K423">
            <v>0</v>
          </cell>
          <cell r="L423">
            <v>0</v>
          </cell>
          <cell r="M423">
            <v>0</v>
          </cell>
          <cell r="N423">
            <v>0</v>
          </cell>
          <cell r="O423">
            <v>0</v>
          </cell>
          <cell r="P423">
            <v>0</v>
          </cell>
          <cell r="Q423">
            <v>0</v>
          </cell>
          <cell r="R423">
            <v>0</v>
          </cell>
          <cell r="S423">
            <v>0</v>
          </cell>
          <cell r="T423">
            <v>0</v>
          </cell>
          <cell r="U423">
            <v>0</v>
          </cell>
          <cell r="V423">
            <v>0</v>
          </cell>
          <cell r="W423">
            <v>0</v>
          </cell>
          <cell r="X423">
            <v>0</v>
          </cell>
          <cell r="Y423">
            <v>0</v>
          </cell>
          <cell r="Z423">
            <v>0</v>
          </cell>
          <cell r="AA423">
            <v>0</v>
          </cell>
          <cell r="AB423">
            <v>0</v>
          </cell>
          <cell r="AC423">
            <v>0</v>
          </cell>
        </row>
        <row r="424">
          <cell r="J424">
            <v>0</v>
          </cell>
          <cell r="K424">
            <v>0</v>
          </cell>
          <cell r="L424">
            <v>0</v>
          </cell>
          <cell r="M424">
            <v>0</v>
          </cell>
          <cell r="N424">
            <v>0</v>
          </cell>
          <cell r="O424">
            <v>0</v>
          </cell>
          <cell r="P424">
            <v>0</v>
          </cell>
          <cell r="Q424">
            <v>0</v>
          </cell>
          <cell r="R424">
            <v>0</v>
          </cell>
          <cell r="S424">
            <v>0</v>
          </cell>
          <cell r="T424">
            <v>0</v>
          </cell>
          <cell r="U424">
            <v>0</v>
          </cell>
          <cell r="V424">
            <v>0</v>
          </cell>
          <cell r="W424">
            <v>0</v>
          </cell>
          <cell r="X424">
            <v>0</v>
          </cell>
          <cell r="Y424">
            <v>0</v>
          </cell>
          <cell r="Z424">
            <v>0</v>
          </cell>
          <cell r="AA424">
            <v>0</v>
          </cell>
          <cell r="AB424">
            <v>0</v>
          </cell>
          <cell r="AC424">
            <v>0</v>
          </cell>
        </row>
        <row r="425">
          <cell r="J425">
            <v>0</v>
          </cell>
          <cell r="K425">
            <v>0</v>
          </cell>
          <cell r="L425">
            <v>0</v>
          </cell>
          <cell r="M425">
            <v>0</v>
          </cell>
          <cell r="N425">
            <v>0</v>
          </cell>
          <cell r="O425">
            <v>0</v>
          </cell>
          <cell r="P425">
            <v>0</v>
          </cell>
          <cell r="Q425">
            <v>0</v>
          </cell>
          <cell r="R425">
            <v>0</v>
          </cell>
          <cell r="S425">
            <v>0</v>
          </cell>
          <cell r="T425">
            <v>0</v>
          </cell>
          <cell r="U425">
            <v>0</v>
          </cell>
          <cell r="V425">
            <v>0</v>
          </cell>
          <cell r="W425">
            <v>0</v>
          </cell>
          <cell r="X425">
            <v>0</v>
          </cell>
          <cell r="Y425">
            <v>0</v>
          </cell>
          <cell r="Z425">
            <v>0</v>
          </cell>
          <cell r="AA425">
            <v>0</v>
          </cell>
          <cell r="AB425">
            <v>0</v>
          </cell>
          <cell r="AC425">
            <v>0</v>
          </cell>
        </row>
        <row r="426">
          <cell r="J426">
            <v>0</v>
          </cell>
          <cell r="K426">
            <v>0</v>
          </cell>
          <cell r="L426">
            <v>0</v>
          </cell>
          <cell r="M426">
            <v>0</v>
          </cell>
          <cell r="N426">
            <v>0</v>
          </cell>
          <cell r="O426">
            <v>0</v>
          </cell>
          <cell r="P426">
            <v>0</v>
          </cell>
          <cell r="Q426">
            <v>0</v>
          </cell>
          <cell r="R426">
            <v>0</v>
          </cell>
          <cell r="S426">
            <v>0</v>
          </cell>
          <cell r="T426">
            <v>0</v>
          </cell>
          <cell r="U426">
            <v>0</v>
          </cell>
          <cell r="V426">
            <v>0</v>
          </cell>
          <cell r="W426">
            <v>0</v>
          </cell>
          <cell r="X426">
            <v>0</v>
          </cell>
          <cell r="Y426">
            <v>0</v>
          </cell>
          <cell r="Z426">
            <v>0</v>
          </cell>
          <cell r="AA426">
            <v>0</v>
          </cell>
          <cell r="AB426">
            <v>0</v>
          </cell>
          <cell r="AC426">
            <v>0</v>
          </cell>
        </row>
        <row r="427">
          <cell r="J427">
            <v>0</v>
          </cell>
          <cell r="K427">
            <v>0</v>
          </cell>
          <cell r="L427">
            <v>0</v>
          </cell>
          <cell r="M427">
            <v>0</v>
          </cell>
          <cell r="N427">
            <v>0</v>
          </cell>
          <cell r="O427">
            <v>0</v>
          </cell>
          <cell r="P427">
            <v>0</v>
          </cell>
          <cell r="Q427">
            <v>0</v>
          </cell>
          <cell r="R427">
            <v>0</v>
          </cell>
          <cell r="S427">
            <v>0</v>
          </cell>
          <cell r="T427">
            <v>0</v>
          </cell>
          <cell r="U427">
            <v>0</v>
          </cell>
          <cell r="V427">
            <v>0</v>
          </cell>
          <cell r="W427">
            <v>0</v>
          </cell>
          <cell r="X427">
            <v>0</v>
          </cell>
          <cell r="Y427">
            <v>0</v>
          </cell>
          <cell r="Z427">
            <v>0</v>
          </cell>
          <cell r="AA427">
            <v>0</v>
          </cell>
          <cell r="AB427">
            <v>0</v>
          </cell>
          <cell r="AC427">
            <v>0</v>
          </cell>
        </row>
        <row r="428">
          <cell r="J428">
            <v>0</v>
          </cell>
          <cell r="K428">
            <v>0</v>
          </cell>
          <cell r="L428">
            <v>0</v>
          </cell>
          <cell r="M428">
            <v>0</v>
          </cell>
          <cell r="N428">
            <v>0</v>
          </cell>
          <cell r="O428">
            <v>0</v>
          </cell>
          <cell r="P428">
            <v>0</v>
          </cell>
          <cell r="Q428">
            <v>0</v>
          </cell>
          <cell r="R428">
            <v>0</v>
          </cell>
          <cell r="S428">
            <v>0</v>
          </cell>
          <cell r="T428">
            <v>0</v>
          </cell>
          <cell r="U428">
            <v>0</v>
          </cell>
          <cell r="V428">
            <v>0</v>
          </cell>
          <cell r="W428">
            <v>0</v>
          </cell>
          <cell r="X428">
            <v>0</v>
          </cell>
          <cell r="Y428">
            <v>0</v>
          </cell>
          <cell r="Z428">
            <v>0</v>
          </cell>
          <cell r="AA428">
            <v>0</v>
          </cell>
          <cell r="AB428">
            <v>0</v>
          </cell>
          <cell r="AC428">
            <v>0</v>
          </cell>
        </row>
        <row r="429">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row>
        <row r="430">
          <cell r="J430">
            <v>0</v>
          </cell>
          <cell r="K430">
            <v>0</v>
          </cell>
          <cell r="L430">
            <v>0</v>
          </cell>
          <cell r="M430">
            <v>0</v>
          </cell>
          <cell r="N430">
            <v>0</v>
          </cell>
          <cell r="O430">
            <v>0</v>
          </cell>
          <cell r="P430">
            <v>0</v>
          </cell>
          <cell r="Q430">
            <v>0</v>
          </cell>
          <cell r="R430">
            <v>0</v>
          </cell>
          <cell r="S430">
            <v>0</v>
          </cell>
          <cell r="T430">
            <v>0</v>
          </cell>
          <cell r="U430">
            <v>0</v>
          </cell>
          <cell r="V430">
            <v>0</v>
          </cell>
          <cell r="W430">
            <v>0</v>
          </cell>
          <cell r="X430">
            <v>0</v>
          </cell>
          <cell r="Y430">
            <v>0</v>
          </cell>
          <cell r="Z430">
            <v>0</v>
          </cell>
          <cell r="AA430">
            <v>0</v>
          </cell>
          <cell r="AB430">
            <v>0</v>
          </cell>
          <cell r="AC430">
            <v>0</v>
          </cell>
        </row>
        <row r="431">
          <cell r="J431">
            <v>0</v>
          </cell>
          <cell r="K431">
            <v>0</v>
          </cell>
          <cell r="L431">
            <v>0</v>
          </cell>
          <cell r="M431">
            <v>0</v>
          </cell>
          <cell r="N431">
            <v>0</v>
          </cell>
          <cell r="O431">
            <v>0</v>
          </cell>
          <cell r="P431">
            <v>0</v>
          </cell>
          <cell r="Q431">
            <v>0</v>
          </cell>
          <cell r="R431">
            <v>0</v>
          </cell>
          <cell r="S431">
            <v>0</v>
          </cell>
          <cell r="T431">
            <v>0</v>
          </cell>
          <cell r="U431">
            <v>0</v>
          </cell>
          <cell r="V431">
            <v>0</v>
          </cell>
          <cell r="W431">
            <v>0</v>
          </cell>
          <cell r="X431">
            <v>0</v>
          </cell>
          <cell r="Y431">
            <v>0</v>
          </cell>
          <cell r="Z431">
            <v>0</v>
          </cell>
          <cell r="AA431">
            <v>0</v>
          </cell>
          <cell r="AB431">
            <v>0</v>
          </cell>
          <cell r="AC431">
            <v>0</v>
          </cell>
        </row>
        <row r="432">
          <cell r="J432">
            <v>0</v>
          </cell>
          <cell r="K432">
            <v>0</v>
          </cell>
          <cell r="L432">
            <v>0</v>
          </cell>
          <cell r="M432">
            <v>0</v>
          </cell>
          <cell r="N432">
            <v>0</v>
          </cell>
          <cell r="O432">
            <v>0</v>
          </cell>
          <cell r="P432">
            <v>0</v>
          </cell>
          <cell r="Q432">
            <v>0</v>
          </cell>
          <cell r="R432">
            <v>0</v>
          </cell>
          <cell r="S432">
            <v>0</v>
          </cell>
          <cell r="T432">
            <v>0</v>
          </cell>
          <cell r="U432">
            <v>0</v>
          </cell>
          <cell r="V432">
            <v>0</v>
          </cell>
          <cell r="W432">
            <v>0</v>
          </cell>
          <cell r="X432">
            <v>0</v>
          </cell>
          <cell r="Y432">
            <v>0</v>
          </cell>
          <cell r="Z432">
            <v>0</v>
          </cell>
          <cell r="AA432">
            <v>0</v>
          </cell>
          <cell r="AB432">
            <v>0</v>
          </cell>
          <cell r="AC432">
            <v>0</v>
          </cell>
        </row>
        <row r="433">
          <cell r="J433">
            <v>0</v>
          </cell>
          <cell r="K433">
            <v>0</v>
          </cell>
          <cell r="L433">
            <v>0</v>
          </cell>
          <cell r="M433">
            <v>0</v>
          </cell>
          <cell r="N433">
            <v>0</v>
          </cell>
          <cell r="O433">
            <v>0</v>
          </cell>
          <cell r="P433">
            <v>0</v>
          </cell>
          <cell r="Q433">
            <v>0</v>
          </cell>
          <cell r="R433">
            <v>0</v>
          </cell>
          <cell r="S433">
            <v>0</v>
          </cell>
          <cell r="T433">
            <v>0</v>
          </cell>
          <cell r="U433">
            <v>0</v>
          </cell>
          <cell r="V433">
            <v>0</v>
          </cell>
          <cell r="W433">
            <v>0</v>
          </cell>
          <cell r="X433">
            <v>0</v>
          </cell>
          <cell r="Y433">
            <v>0</v>
          </cell>
          <cell r="Z433">
            <v>0</v>
          </cell>
          <cell r="AA433">
            <v>0</v>
          </cell>
          <cell r="AB433">
            <v>0</v>
          </cell>
          <cell r="AC433">
            <v>0</v>
          </cell>
        </row>
        <row r="434">
          <cell r="J434">
            <v>0</v>
          </cell>
          <cell r="K434">
            <v>0</v>
          </cell>
          <cell r="L434">
            <v>0</v>
          </cell>
          <cell r="M434">
            <v>0</v>
          </cell>
          <cell r="N434">
            <v>0</v>
          </cell>
          <cell r="O434">
            <v>0</v>
          </cell>
          <cell r="P434">
            <v>0</v>
          </cell>
          <cell r="Q434">
            <v>0</v>
          </cell>
          <cell r="R434">
            <v>0</v>
          </cell>
          <cell r="S434">
            <v>0</v>
          </cell>
          <cell r="T434">
            <v>0</v>
          </cell>
          <cell r="U434">
            <v>0</v>
          </cell>
          <cell r="V434">
            <v>0</v>
          </cell>
          <cell r="W434">
            <v>0</v>
          </cell>
          <cell r="X434">
            <v>0</v>
          </cell>
          <cell r="Y434">
            <v>0</v>
          </cell>
          <cell r="Z434">
            <v>0</v>
          </cell>
          <cell r="AA434">
            <v>0</v>
          </cell>
          <cell r="AB434">
            <v>0</v>
          </cell>
          <cell r="AC434">
            <v>0</v>
          </cell>
        </row>
        <row r="435">
          <cell r="J435">
            <v>0</v>
          </cell>
          <cell r="K435">
            <v>0</v>
          </cell>
          <cell r="L435">
            <v>0</v>
          </cell>
          <cell r="M435">
            <v>0</v>
          </cell>
          <cell r="N435">
            <v>0</v>
          </cell>
          <cell r="O435">
            <v>0</v>
          </cell>
          <cell r="P435">
            <v>0</v>
          </cell>
          <cell r="Q435">
            <v>0</v>
          </cell>
          <cell r="R435">
            <v>0</v>
          </cell>
          <cell r="S435">
            <v>0</v>
          </cell>
          <cell r="T435">
            <v>0</v>
          </cell>
          <cell r="U435">
            <v>0</v>
          </cell>
          <cell r="V435">
            <v>0</v>
          </cell>
          <cell r="W435">
            <v>0</v>
          </cell>
          <cell r="X435">
            <v>0</v>
          </cell>
          <cell r="Y435">
            <v>0</v>
          </cell>
          <cell r="Z435">
            <v>0</v>
          </cell>
          <cell r="AA435">
            <v>0</v>
          </cell>
          <cell r="AB435">
            <v>0</v>
          </cell>
          <cell r="AC435">
            <v>0</v>
          </cell>
        </row>
        <row r="436">
          <cell r="J436">
            <v>0</v>
          </cell>
          <cell r="K436">
            <v>0</v>
          </cell>
          <cell r="L436">
            <v>0</v>
          </cell>
          <cell r="M436">
            <v>0</v>
          </cell>
          <cell r="N436">
            <v>0</v>
          </cell>
          <cell r="O436">
            <v>0</v>
          </cell>
          <cell r="P436">
            <v>0</v>
          </cell>
          <cell r="Q436">
            <v>0</v>
          </cell>
          <cell r="R436">
            <v>0</v>
          </cell>
          <cell r="S436">
            <v>0</v>
          </cell>
          <cell r="T436">
            <v>0</v>
          </cell>
          <cell r="U436">
            <v>0</v>
          </cell>
          <cell r="V436">
            <v>0</v>
          </cell>
          <cell r="W436">
            <v>0</v>
          </cell>
          <cell r="X436">
            <v>0</v>
          </cell>
          <cell r="Y436">
            <v>0</v>
          </cell>
          <cell r="Z436">
            <v>0</v>
          </cell>
          <cell r="AA436">
            <v>0</v>
          </cell>
          <cell r="AB436">
            <v>0</v>
          </cell>
          <cell r="AC436">
            <v>0</v>
          </cell>
        </row>
        <row r="437">
          <cell r="J437">
            <v>0</v>
          </cell>
          <cell r="K437">
            <v>0</v>
          </cell>
          <cell r="L437">
            <v>0</v>
          </cell>
          <cell r="M437">
            <v>0</v>
          </cell>
          <cell r="N437">
            <v>0</v>
          </cell>
          <cell r="O437">
            <v>0</v>
          </cell>
          <cell r="P437">
            <v>0</v>
          </cell>
          <cell r="Q437">
            <v>0</v>
          </cell>
          <cell r="R437">
            <v>0</v>
          </cell>
          <cell r="S437">
            <v>0</v>
          </cell>
          <cell r="T437">
            <v>0</v>
          </cell>
          <cell r="U437">
            <v>0</v>
          </cell>
          <cell r="V437">
            <v>0</v>
          </cell>
          <cell r="W437">
            <v>0</v>
          </cell>
          <cell r="X437">
            <v>0</v>
          </cell>
          <cell r="Y437">
            <v>0</v>
          </cell>
          <cell r="Z437">
            <v>0</v>
          </cell>
          <cell r="AA437">
            <v>0</v>
          </cell>
          <cell r="AB437">
            <v>0</v>
          </cell>
          <cell r="AC437">
            <v>0</v>
          </cell>
        </row>
        <row r="438">
          <cell r="J438">
            <v>3.0000000000000001E-3</v>
          </cell>
          <cell r="K438">
            <v>3.0000000000000001E-3</v>
          </cell>
          <cell r="L438">
            <v>3.0000000000000001E-3</v>
          </cell>
          <cell r="M438">
            <v>3.0000000000000001E-3</v>
          </cell>
          <cell r="N438">
            <v>3.0000000000000001E-3</v>
          </cell>
          <cell r="O438">
            <v>3.0000000000000001E-3</v>
          </cell>
          <cell r="P438">
            <v>3.0000000000000001E-3</v>
          </cell>
          <cell r="Q438">
            <v>3.0000000000000001E-3</v>
          </cell>
          <cell r="R438">
            <v>3.0000000000000001E-3</v>
          </cell>
          <cell r="S438">
            <v>3.0000000000000001E-3</v>
          </cell>
          <cell r="T438">
            <v>3.0000000000000001E-3</v>
          </cell>
          <cell r="U438">
            <v>3.0000000000000001E-3</v>
          </cell>
          <cell r="V438">
            <v>3.0000000000000001E-3</v>
          </cell>
          <cell r="W438">
            <v>3.0000000000000001E-3</v>
          </cell>
          <cell r="X438">
            <v>3.0000000000000001E-3</v>
          </cell>
          <cell r="Y438">
            <v>3.0000000000000001E-3</v>
          </cell>
          <cell r="Z438">
            <v>3.0000000000000001E-3</v>
          </cell>
          <cell r="AA438">
            <v>3.0000000000000001E-3</v>
          </cell>
          <cell r="AB438">
            <v>3.0000000000000001E-3</v>
          </cell>
          <cell r="AC438">
            <v>3.0000000000000001E-3</v>
          </cell>
        </row>
        <row r="439">
          <cell r="J439">
            <v>0</v>
          </cell>
          <cell r="K439">
            <v>0</v>
          </cell>
          <cell r="L439">
            <v>0</v>
          </cell>
          <cell r="M439">
            <v>0</v>
          </cell>
          <cell r="N439">
            <v>0</v>
          </cell>
          <cell r="O439">
            <v>0</v>
          </cell>
          <cell r="P439">
            <v>0</v>
          </cell>
          <cell r="Q439">
            <v>0</v>
          </cell>
          <cell r="R439">
            <v>0</v>
          </cell>
          <cell r="S439">
            <v>0</v>
          </cell>
          <cell r="T439">
            <v>0</v>
          </cell>
          <cell r="U439">
            <v>0</v>
          </cell>
          <cell r="V439">
            <v>0</v>
          </cell>
          <cell r="W439">
            <v>0</v>
          </cell>
          <cell r="X439">
            <v>0</v>
          </cell>
          <cell r="Y439">
            <v>0</v>
          </cell>
          <cell r="Z439">
            <v>0</v>
          </cell>
          <cell r="AA439">
            <v>0</v>
          </cell>
          <cell r="AB439">
            <v>0</v>
          </cell>
          <cell r="AC439">
            <v>0</v>
          </cell>
        </row>
        <row r="440">
          <cell r="J440">
            <v>0</v>
          </cell>
          <cell r="K440">
            <v>0</v>
          </cell>
          <cell r="L440">
            <v>0</v>
          </cell>
          <cell r="M440">
            <v>0</v>
          </cell>
          <cell r="N440">
            <v>0</v>
          </cell>
          <cell r="O440">
            <v>0</v>
          </cell>
          <cell r="P440">
            <v>0</v>
          </cell>
          <cell r="Q440">
            <v>0</v>
          </cell>
          <cell r="R440">
            <v>0</v>
          </cell>
          <cell r="S440">
            <v>0</v>
          </cell>
          <cell r="T440">
            <v>0</v>
          </cell>
          <cell r="U440">
            <v>0</v>
          </cell>
          <cell r="V440">
            <v>0</v>
          </cell>
          <cell r="W440">
            <v>0</v>
          </cell>
          <cell r="X440">
            <v>0</v>
          </cell>
          <cell r="Y440">
            <v>0</v>
          </cell>
          <cell r="Z440">
            <v>0</v>
          </cell>
          <cell r="AA440">
            <v>0</v>
          </cell>
          <cell r="AB440">
            <v>0</v>
          </cell>
          <cell r="AC440">
            <v>0</v>
          </cell>
        </row>
        <row r="441">
          <cell r="J441">
            <v>0</v>
          </cell>
          <cell r="K441">
            <v>0</v>
          </cell>
          <cell r="L441">
            <v>0</v>
          </cell>
          <cell r="M441">
            <v>0</v>
          </cell>
          <cell r="N441">
            <v>0</v>
          </cell>
          <cell r="O441">
            <v>0</v>
          </cell>
          <cell r="P441">
            <v>0</v>
          </cell>
          <cell r="Q441">
            <v>0</v>
          </cell>
          <cell r="R441">
            <v>0</v>
          </cell>
          <cell r="S441">
            <v>0</v>
          </cell>
          <cell r="T441">
            <v>0</v>
          </cell>
          <cell r="U441">
            <v>0</v>
          </cell>
          <cell r="V441">
            <v>0</v>
          </cell>
          <cell r="W441">
            <v>0</v>
          </cell>
          <cell r="X441">
            <v>0</v>
          </cell>
          <cell r="Y441">
            <v>0</v>
          </cell>
          <cell r="Z441">
            <v>0</v>
          </cell>
          <cell r="AA441">
            <v>0</v>
          </cell>
          <cell r="AB441">
            <v>0</v>
          </cell>
          <cell r="AC441">
            <v>0</v>
          </cell>
        </row>
        <row r="442">
          <cell r="J442">
            <v>0</v>
          </cell>
          <cell r="K442">
            <v>0</v>
          </cell>
          <cell r="L442">
            <v>0</v>
          </cell>
          <cell r="M442">
            <v>0</v>
          </cell>
          <cell r="N442">
            <v>0</v>
          </cell>
          <cell r="O442">
            <v>0</v>
          </cell>
          <cell r="P442">
            <v>0</v>
          </cell>
          <cell r="Q442">
            <v>0</v>
          </cell>
          <cell r="R442">
            <v>0</v>
          </cell>
          <cell r="S442">
            <v>0</v>
          </cell>
          <cell r="T442">
            <v>0</v>
          </cell>
          <cell r="U442">
            <v>0</v>
          </cell>
          <cell r="V442">
            <v>0</v>
          </cell>
          <cell r="W442">
            <v>0</v>
          </cell>
          <cell r="X442">
            <v>0</v>
          </cell>
          <cell r="Y442">
            <v>0</v>
          </cell>
          <cell r="Z442">
            <v>0</v>
          </cell>
          <cell r="AA442">
            <v>0</v>
          </cell>
          <cell r="AB442">
            <v>0</v>
          </cell>
          <cell r="AC442">
            <v>0</v>
          </cell>
        </row>
        <row r="443">
          <cell r="J443">
            <v>0</v>
          </cell>
          <cell r="K443">
            <v>0</v>
          </cell>
          <cell r="L443">
            <v>0</v>
          </cell>
          <cell r="M443">
            <v>0</v>
          </cell>
          <cell r="N443">
            <v>0</v>
          </cell>
          <cell r="O443">
            <v>0</v>
          </cell>
          <cell r="P443">
            <v>0</v>
          </cell>
          <cell r="Q443">
            <v>0</v>
          </cell>
          <cell r="R443">
            <v>0</v>
          </cell>
          <cell r="S443">
            <v>0</v>
          </cell>
          <cell r="T443">
            <v>0</v>
          </cell>
          <cell r="U443">
            <v>0</v>
          </cell>
          <cell r="V443">
            <v>0</v>
          </cell>
          <cell r="W443">
            <v>0</v>
          </cell>
          <cell r="X443">
            <v>0</v>
          </cell>
          <cell r="Y443">
            <v>0</v>
          </cell>
          <cell r="Z443">
            <v>0</v>
          </cell>
          <cell r="AA443">
            <v>0</v>
          </cell>
          <cell r="AB443">
            <v>0</v>
          </cell>
          <cell r="AC443">
            <v>0</v>
          </cell>
        </row>
        <row r="444">
          <cell r="J444">
            <v>0</v>
          </cell>
          <cell r="K444">
            <v>0</v>
          </cell>
          <cell r="L444">
            <v>0</v>
          </cell>
          <cell r="M444">
            <v>0</v>
          </cell>
          <cell r="N444">
            <v>0</v>
          </cell>
          <cell r="O444">
            <v>0</v>
          </cell>
          <cell r="P444">
            <v>0</v>
          </cell>
          <cell r="Q444">
            <v>0</v>
          </cell>
          <cell r="R444">
            <v>0</v>
          </cell>
          <cell r="S444">
            <v>0</v>
          </cell>
          <cell r="T444">
            <v>0</v>
          </cell>
          <cell r="U444">
            <v>0</v>
          </cell>
          <cell r="V444">
            <v>0</v>
          </cell>
          <cell r="W444">
            <v>0</v>
          </cell>
          <cell r="X444">
            <v>0</v>
          </cell>
          <cell r="Y444">
            <v>0</v>
          </cell>
          <cell r="Z444">
            <v>0</v>
          </cell>
          <cell r="AA444">
            <v>0</v>
          </cell>
          <cell r="AB444">
            <v>0</v>
          </cell>
          <cell r="AC444">
            <v>0</v>
          </cell>
        </row>
        <row r="445">
          <cell r="J445">
            <v>0</v>
          </cell>
          <cell r="K445">
            <v>0</v>
          </cell>
          <cell r="L445">
            <v>0</v>
          </cell>
          <cell r="M445">
            <v>0</v>
          </cell>
          <cell r="N445">
            <v>0</v>
          </cell>
          <cell r="O445">
            <v>0</v>
          </cell>
          <cell r="P445">
            <v>0</v>
          </cell>
          <cell r="Q445">
            <v>0</v>
          </cell>
          <cell r="R445">
            <v>0</v>
          </cell>
          <cell r="S445">
            <v>0</v>
          </cell>
          <cell r="T445">
            <v>0</v>
          </cell>
          <cell r="U445">
            <v>0</v>
          </cell>
          <cell r="V445">
            <v>0</v>
          </cell>
          <cell r="W445">
            <v>0</v>
          </cell>
          <cell r="X445">
            <v>0</v>
          </cell>
          <cell r="Y445">
            <v>0</v>
          </cell>
          <cell r="Z445">
            <v>0</v>
          </cell>
          <cell r="AA445">
            <v>0</v>
          </cell>
          <cell r="AB445">
            <v>0</v>
          </cell>
          <cell r="AC445">
            <v>0</v>
          </cell>
        </row>
        <row r="446">
          <cell r="J446">
            <v>0</v>
          </cell>
          <cell r="K446">
            <v>0</v>
          </cell>
          <cell r="L446">
            <v>0</v>
          </cell>
          <cell r="M446">
            <v>0</v>
          </cell>
          <cell r="N446">
            <v>0</v>
          </cell>
          <cell r="O446">
            <v>0</v>
          </cell>
          <cell r="P446">
            <v>0</v>
          </cell>
          <cell r="Q446">
            <v>0</v>
          </cell>
          <cell r="R446">
            <v>0</v>
          </cell>
          <cell r="S446">
            <v>0</v>
          </cell>
          <cell r="T446">
            <v>0</v>
          </cell>
          <cell r="U446">
            <v>0</v>
          </cell>
          <cell r="V446">
            <v>0</v>
          </cell>
          <cell r="W446">
            <v>0</v>
          </cell>
          <cell r="X446">
            <v>0</v>
          </cell>
          <cell r="Y446">
            <v>0</v>
          </cell>
          <cell r="Z446">
            <v>0</v>
          </cell>
          <cell r="AA446">
            <v>0</v>
          </cell>
          <cell r="AB446">
            <v>0</v>
          </cell>
          <cell r="AC446">
            <v>0</v>
          </cell>
        </row>
        <row r="447">
          <cell r="J447">
            <v>0</v>
          </cell>
          <cell r="K447">
            <v>0</v>
          </cell>
          <cell r="L447">
            <v>0</v>
          </cell>
          <cell r="M447">
            <v>0</v>
          </cell>
          <cell r="N447">
            <v>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row>
        <row r="448">
          <cell r="J448">
            <v>2E-3</v>
          </cell>
          <cell r="K448">
            <v>2E-3</v>
          </cell>
          <cell r="L448">
            <v>2E-3</v>
          </cell>
          <cell r="M448">
            <v>2E-3</v>
          </cell>
          <cell r="N448">
            <v>2E-3</v>
          </cell>
          <cell r="O448">
            <v>2E-3</v>
          </cell>
          <cell r="P448">
            <v>2E-3</v>
          </cell>
          <cell r="Q448">
            <v>2E-3</v>
          </cell>
          <cell r="R448">
            <v>2E-3</v>
          </cell>
          <cell r="S448">
            <v>2E-3</v>
          </cell>
          <cell r="T448">
            <v>2E-3</v>
          </cell>
          <cell r="U448">
            <v>2E-3</v>
          </cell>
          <cell r="V448">
            <v>2E-3</v>
          </cell>
          <cell r="W448">
            <v>2E-3</v>
          </cell>
          <cell r="X448">
            <v>2E-3</v>
          </cell>
          <cell r="Y448">
            <v>2E-3</v>
          </cell>
          <cell r="Z448">
            <v>2E-3</v>
          </cell>
          <cell r="AA448">
            <v>2E-3</v>
          </cell>
          <cell r="AB448">
            <v>2E-3</v>
          </cell>
          <cell r="AC448">
            <v>2E-3</v>
          </cell>
        </row>
        <row r="449">
          <cell r="J449">
            <v>0</v>
          </cell>
          <cell r="K449">
            <v>0</v>
          </cell>
          <cell r="L449">
            <v>0</v>
          </cell>
          <cell r="M449">
            <v>0</v>
          </cell>
          <cell r="N449">
            <v>0</v>
          </cell>
          <cell r="O449">
            <v>0</v>
          </cell>
          <cell r="P449">
            <v>0</v>
          </cell>
          <cell r="Q449">
            <v>0</v>
          </cell>
          <cell r="R449">
            <v>0</v>
          </cell>
          <cell r="S449">
            <v>0</v>
          </cell>
          <cell r="T449">
            <v>0</v>
          </cell>
          <cell r="U449">
            <v>0</v>
          </cell>
          <cell r="V449">
            <v>0</v>
          </cell>
          <cell r="W449">
            <v>0</v>
          </cell>
          <cell r="X449">
            <v>0</v>
          </cell>
          <cell r="Y449">
            <v>0</v>
          </cell>
          <cell r="Z449">
            <v>0</v>
          </cell>
          <cell r="AA449">
            <v>0</v>
          </cell>
          <cell r="AB449">
            <v>0</v>
          </cell>
          <cell r="AC449">
            <v>0</v>
          </cell>
        </row>
        <row r="450">
          <cell r="J450">
            <v>0</v>
          </cell>
          <cell r="K450">
            <v>0</v>
          </cell>
          <cell r="L450">
            <v>0</v>
          </cell>
          <cell r="M450">
            <v>0</v>
          </cell>
          <cell r="N450">
            <v>0</v>
          </cell>
          <cell r="O450">
            <v>0</v>
          </cell>
          <cell r="P450">
            <v>0</v>
          </cell>
          <cell r="Q450">
            <v>0</v>
          </cell>
          <cell r="R450">
            <v>0</v>
          </cell>
          <cell r="S450">
            <v>0</v>
          </cell>
          <cell r="T450">
            <v>0</v>
          </cell>
          <cell r="U450">
            <v>0</v>
          </cell>
          <cell r="V450">
            <v>0</v>
          </cell>
          <cell r="W450">
            <v>0</v>
          </cell>
          <cell r="X450">
            <v>0</v>
          </cell>
          <cell r="Y450">
            <v>0</v>
          </cell>
          <cell r="Z450">
            <v>0</v>
          </cell>
          <cell r="AA450">
            <v>0</v>
          </cell>
          <cell r="AB450">
            <v>0</v>
          </cell>
          <cell r="AC450">
            <v>0</v>
          </cell>
        </row>
        <row r="451">
          <cell r="J451">
            <v>0</v>
          </cell>
          <cell r="K451">
            <v>0</v>
          </cell>
          <cell r="L451">
            <v>0</v>
          </cell>
          <cell r="M451">
            <v>0</v>
          </cell>
          <cell r="N451">
            <v>0</v>
          </cell>
          <cell r="O451">
            <v>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row>
        <row r="452">
          <cell r="J452">
            <v>0</v>
          </cell>
          <cell r="K452">
            <v>0</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row>
        <row r="453">
          <cell r="J453">
            <v>0</v>
          </cell>
          <cell r="K453">
            <v>0</v>
          </cell>
          <cell r="L453">
            <v>0</v>
          </cell>
          <cell r="M453">
            <v>0</v>
          </cell>
          <cell r="N453">
            <v>0</v>
          </cell>
          <cell r="O453">
            <v>0</v>
          </cell>
          <cell r="P453">
            <v>0</v>
          </cell>
          <cell r="Q453">
            <v>0</v>
          </cell>
          <cell r="R453">
            <v>0</v>
          </cell>
          <cell r="S453">
            <v>0</v>
          </cell>
          <cell r="T453">
            <v>0</v>
          </cell>
          <cell r="U453">
            <v>0</v>
          </cell>
          <cell r="V453">
            <v>0</v>
          </cell>
          <cell r="W453">
            <v>0</v>
          </cell>
          <cell r="X453">
            <v>0</v>
          </cell>
          <cell r="Y453">
            <v>0</v>
          </cell>
          <cell r="Z453">
            <v>0</v>
          </cell>
          <cell r="AA453">
            <v>0</v>
          </cell>
          <cell r="AB453">
            <v>0</v>
          </cell>
          <cell r="AC453">
            <v>0</v>
          </cell>
        </row>
        <row r="454">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row>
        <row r="455">
          <cell r="J455">
            <v>0</v>
          </cell>
          <cell r="K455">
            <v>0</v>
          </cell>
          <cell r="L455">
            <v>0</v>
          </cell>
          <cell r="M455">
            <v>0</v>
          </cell>
          <cell r="N455">
            <v>0</v>
          </cell>
          <cell r="O455">
            <v>0</v>
          </cell>
          <cell r="P455">
            <v>0</v>
          </cell>
          <cell r="Q455">
            <v>0</v>
          </cell>
          <cell r="R455">
            <v>0</v>
          </cell>
          <cell r="S455">
            <v>0</v>
          </cell>
          <cell r="T455">
            <v>0</v>
          </cell>
          <cell r="U455">
            <v>0</v>
          </cell>
          <cell r="V455">
            <v>0</v>
          </cell>
          <cell r="W455">
            <v>0</v>
          </cell>
          <cell r="X455">
            <v>0</v>
          </cell>
          <cell r="Y455">
            <v>0</v>
          </cell>
          <cell r="Z455">
            <v>0</v>
          </cell>
          <cell r="AA455">
            <v>0</v>
          </cell>
          <cell r="AB455">
            <v>0</v>
          </cell>
          <cell r="AC455">
            <v>0</v>
          </cell>
        </row>
        <row r="456">
          <cell r="J456">
            <v>0.2</v>
          </cell>
          <cell r="K456">
            <v>0.2</v>
          </cell>
          <cell r="L456">
            <v>0.2</v>
          </cell>
          <cell r="M456">
            <v>0.2</v>
          </cell>
          <cell r="N456">
            <v>0.2</v>
          </cell>
          <cell r="O456">
            <v>0.2</v>
          </cell>
          <cell r="P456">
            <v>0.2</v>
          </cell>
          <cell r="Q456">
            <v>0.2</v>
          </cell>
          <cell r="R456">
            <v>0.2</v>
          </cell>
          <cell r="S456">
            <v>0.2</v>
          </cell>
          <cell r="T456">
            <v>0.2</v>
          </cell>
          <cell r="U456">
            <v>0.2</v>
          </cell>
          <cell r="V456">
            <v>0.2</v>
          </cell>
          <cell r="W456">
            <v>0.2</v>
          </cell>
          <cell r="X456">
            <v>0.2</v>
          </cell>
          <cell r="Y456">
            <v>0.2</v>
          </cell>
          <cell r="Z456">
            <v>0.2</v>
          </cell>
          <cell r="AA456">
            <v>0.2</v>
          </cell>
          <cell r="AB456">
            <v>0.2</v>
          </cell>
          <cell r="AC456">
            <v>0.2</v>
          </cell>
        </row>
        <row r="457">
          <cell r="J457">
            <v>0</v>
          </cell>
          <cell r="K457">
            <v>0</v>
          </cell>
          <cell r="L457">
            <v>0</v>
          </cell>
          <cell r="M457">
            <v>0</v>
          </cell>
          <cell r="N457">
            <v>0</v>
          </cell>
          <cell r="O457">
            <v>0</v>
          </cell>
          <cell r="P457">
            <v>0</v>
          </cell>
          <cell r="Q457">
            <v>0</v>
          </cell>
          <cell r="R457">
            <v>0</v>
          </cell>
          <cell r="S457">
            <v>0</v>
          </cell>
          <cell r="T457">
            <v>0</v>
          </cell>
          <cell r="U457">
            <v>0</v>
          </cell>
          <cell r="V457">
            <v>0</v>
          </cell>
          <cell r="W457">
            <v>0</v>
          </cell>
          <cell r="X457">
            <v>0</v>
          </cell>
          <cell r="Y457">
            <v>0</v>
          </cell>
          <cell r="Z457">
            <v>0</v>
          </cell>
          <cell r="AA457">
            <v>0</v>
          </cell>
          <cell r="AB457">
            <v>0</v>
          </cell>
          <cell r="AC457">
            <v>0</v>
          </cell>
        </row>
        <row r="458">
          <cell r="J458">
            <v>0</v>
          </cell>
          <cell r="K458">
            <v>0</v>
          </cell>
          <cell r="L458">
            <v>0</v>
          </cell>
          <cell r="M458">
            <v>0</v>
          </cell>
          <cell r="N458">
            <v>0</v>
          </cell>
          <cell r="O458">
            <v>0</v>
          </cell>
          <cell r="P458">
            <v>0</v>
          </cell>
          <cell r="Q458">
            <v>0</v>
          </cell>
          <cell r="R458">
            <v>0</v>
          </cell>
          <cell r="S458">
            <v>0</v>
          </cell>
          <cell r="T458">
            <v>0</v>
          </cell>
          <cell r="U458">
            <v>0</v>
          </cell>
          <cell r="V458">
            <v>0</v>
          </cell>
          <cell r="W458">
            <v>0</v>
          </cell>
          <cell r="X458">
            <v>0</v>
          </cell>
          <cell r="Y458">
            <v>0</v>
          </cell>
          <cell r="Z458">
            <v>0</v>
          </cell>
          <cell r="AA458">
            <v>0</v>
          </cell>
          <cell r="AB458">
            <v>0</v>
          </cell>
          <cell r="AC458">
            <v>0</v>
          </cell>
        </row>
        <row r="459">
          <cell r="J459">
            <v>0</v>
          </cell>
          <cell r="K459">
            <v>0</v>
          </cell>
          <cell r="L459">
            <v>0</v>
          </cell>
          <cell r="M459">
            <v>0</v>
          </cell>
          <cell r="N459">
            <v>0</v>
          </cell>
          <cell r="O459">
            <v>0</v>
          </cell>
          <cell r="P459">
            <v>0</v>
          </cell>
          <cell r="Q459">
            <v>0</v>
          </cell>
          <cell r="R459">
            <v>0</v>
          </cell>
          <cell r="S459">
            <v>0</v>
          </cell>
          <cell r="T459">
            <v>0</v>
          </cell>
          <cell r="U459">
            <v>0</v>
          </cell>
          <cell r="V459">
            <v>0</v>
          </cell>
          <cell r="W459">
            <v>0</v>
          </cell>
          <cell r="X459">
            <v>0</v>
          </cell>
          <cell r="Y459">
            <v>0</v>
          </cell>
          <cell r="Z459">
            <v>0</v>
          </cell>
          <cell r="AA459">
            <v>0</v>
          </cell>
          <cell r="AB459">
            <v>0</v>
          </cell>
          <cell r="AC459">
            <v>0</v>
          </cell>
        </row>
        <row r="460">
          <cell r="J460">
            <v>0</v>
          </cell>
          <cell r="K460">
            <v>0</v>
          </cell>
          <cell r="L460">
            <v>0</v>
          </cell>
          <cell r="M460">
            <v>0</v>
          </cell>
          <cell r="N460">
            <v>0</v>
          </cell>
          <cell r="O460">
            <v>0</v>
          </cell>
          <cell r="P460">
            <v>0</v>
          </cell>
          <cell r="Q460">
            <v>0</v>
          </cell>
          <cell r="R460">
            <v>0</v>
          </cell>
          <cell r="S460">
            <v>0</v>
          </cell>
          <cell r="T460">
            <v>0</v>
          </cell>
          <cell r="U460">
            <v>0</v>
          </cell>
          <cell r="V460">
            <v>0</v>
          </cell>
          <cell r="W460">
            <v>0</v>
          </cell>
          <cell r="X460">
            <v>0</v>
          </cell>
          <cell r="Y460">
            <v>0</v>
          </cell>
          <cell r="Z460">
            <v>0</v>
          </cell>
          <cell r="AA460">
            <v>0</v>
          </cell>
          <cell r="AB460">
            <v>0</v>
          </cell>
          <cell r="AC460">
            <v>0</v>
          </cell>
        </row>
        <row r="461">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row>
        <row r="462">
          <cell r="J462">
            <v>0</v>
          </cell>
          <cell r="K462">
            <v>0</v>
          </cell>
          <cell r="L462">
            <v>0</v>
          </cell>
          <cell r="M462">
            <v>0</v>
          </cell>
          <cell r="N462">
            <v>0</v>
          </cell>
          <cell r="O462">
            <v>0</v>
          </cell>
          <cell r="P462">
            <v>0</v>
          </cell>
          <cell r="Q462">
            <v>0</v>
          </cell>
          <cell r="R462">
            <v>0</v>
          </cell>
          <cell r="S462">
            <v>0</v>
          </cell>
          <cell r="T462">
            <v>0</v>
          </cell>
          <cell r="U462">
            <v>0</v>
          </cell>
          <cell r="V462">
            <v>0</v>
          </cell>
          <cell r="W462">
            <v>0</v>
          </cell>
          <cell r="X462">
            <v>0</v>
          </cell>
          <cell r="Y462">
            <v>0</v>
          </cell>
          <cell r="Z462">
            <v>0</v>
          </cell>
          <cell r="AA462">
            <v>0</v>
          </cell>
          <cell r="AB462">
            <v>0</v>
          </cell>
          <cell r="AC462">
            <v>0</v>
          </cell>
        </row>
        <row r="463">
          <cell r="J463">
            <v>0</v>
          </cell>
          <cell r="K463">
            <v>0</v>
          </cell>
          <cell r="L463">
            <v>0</v>
          </cell>
          <cell r="M463">
            <v>0</v>
          </cell>
          <cell r="N463">
            <v>0</v>
          </cell>
          <cell r="O463">
            <v>0</v>
          </cell>
          <cell r="P463">
            <v>0</v>
          </cell>
          <cell r="Q463">
            <v>0</v>
          </cell>
          <cell r="R463">
            <v>0</v>
          </cell>
          <cell r="S463">
            <v>0</v>
          </cell>
          <cell r="T463">
            <v>0</v>
          </cell>
          <cell r="U463">
            <v>0</v>
          </cell>
          <cell r="V463">
            <v>0</v>
          </cell>
          <cell r="W463">
            <v>0</v>
          </cell>
          <cell r="X463">
            <v>0</v>
          </cell>
          <cell r="Y463">
            <v>0</v>
          </cell>
          <cell r="Z463">
            <v>0</v>
          </cell>
          <cell r="AA463">
            <v>0</v>
          </cell>
          <cell r="AB463">
            <v>0</v>
          </cell>
          <cell r="AC463">
            <v>0</v>
          </cell>
        </row>
        <row r="464">
          <cell r="J464">
            <v>0</v>
          </cell>
          <cell r="K464">
            <v>0</v>
          </cell>
          <cell r="L464">
            <v>0</v>
          </cell>
          <cell r="M464">
            <v>0</v>
          </cell>
          <cell r="N464">
            <v>0</v>
          </cell>
          <cell r="O464">
            <v>0</v>
          </cell>
          <cell r="P464">
            <v>0</v>
          </cell>
          <cell r="Q464">
            <v>0</v>
          </cell>
          <cell r="R464">
            <v>0</v>
          </cell>
          <cell r="S464">
            <v>0</v>
          </cell>
          <cell r="T464">
            <v>0</v>
          </cell>
          <cell r="U464">
            <v>0</v>
          </cell>
          <cell r="V464">
            <v>0</v>
          </cell>
          <cell r="W464">
            <v>0</v>
          </cell>
          <cell r="X464">
            <v>0</v>
          </cell>
          <cell r="Y464">
            <v>0</v>
          </cell>
          <cell r="Z464">
            <v>0</v>
          </cell>
          <cell r="AA464">
            <v>0</v>
          </cell>
          <cell r="AB464">
            <v>0</v>
          </cell>
          <cell r="AC464">
            <v>0</v>
          </cell>
        </row>
        <row r="465">
          <cell r="J465">
            <v>0</v>
          </cell>
          <cell r="K465">
            <v>0</v>
          </cell>
          <cell r="L465">
            <v>0</v>
          </cell>
          <cell r="M465">
            <v>0</v>
          </cell>
          <cell r="N465">
            <v>0</v>
          </cell>
          <cell r="O465">
            <v>0</v>
          </cell>
          <cell r="P465">
            <v>0</v>
          </cell>
          <cell r="Q465">
            <v>0</v>
          </cell>
          <cell r="R465">
            <v>0</v>
          </cell>
          <cell r="S465">
            <v>0</v>
          </cell>
          <cell r="T465">
            <v>0</v>
          </cell>
          <cell r="U465">
            <v>0</v>
          </cell>
          <cell r="V465">
            <v>0</v>
          </cell>
          <cell r="W465">
            <v>0</v>
          </cell>
          <cell r="X465">
            <v>0</v>
          </cell>
          <cell r="Y465">
            <v>0</v>
          </cell>
          <cell r="Z465">
            <v>0</v>
          </cell>
          <cell r="AA465">
            <v>0</v>
          </cell>
          <cell r="AB465">
            <v>0</v>
          </cell>
          <cell r="AC465">
            <v>0</v>
          </cell>
        </row>
        <row r="466">
          <cell r="J466">
            <v>0</v>
          </cell>
          <cell r="K466">
            <v>0</v>
          </cell>
          <cell r="L466">
            <v>0</v>
          </cell>
          <cell r="M466">
            <v>0</v>
          </cell>
          <cell r="N466">
            <v>0</v>
          </cell>
          <cell r="O466">
            <v>0</v>
          </cell>
          <cell r="P466">
            <v>0</v>
          </cell>
          <cell r="Q466">
            <v>0</v>
          </cell>
          <cell r="R466">
            <v>0</v>
          </cell>
          <cell r="S466">
            <v>0</v>
          </cell>
          <cell r="T466">
            <v>0</v>
          </cell>
          <cell r="U466">
            <v>0</v>
          </cell>
          <cell r="V466">
            <v>0</v>
          </cell>
          <cell r="W466">
            <v>0</v>
          </cell>
          <cell r="X466">
            <v>0</v>
          </cell>
          <cell r="Y466">
            <v>0</v>
          </cell>
          <cell r="Z466">
            <v>0</v>
          </cell>
          <cell r="AA466">
            <v>0</v>
          </cell>
          <cell r="AB466">
            <v>0</v>
          </cell>
          <cell r="AC466">
            <v>0</v>
          </cell>
        </row>
        <row r="467">
          <cell r="J467">
            <v>0</v>
          </cell>
          <cell r="K467">
            <v>0</v>
          </cell>
          <cell r="L467">
            <v>0</v>
          </cell>
          <cell r="M467">
            <v>0</v>
          </cell>
          <cell r="N467">
            <v>0</v>
          </cell>
          <cell r="O467">
            <v>0</v>
          </cell>
          <cell r="P467">
            <v>0</v>
          </cell>
          <cell r="Q467">
            <v>0</v>
          </cell>
          <cell r="R467">
            <v>0</v>
          </cell>
          <cell r="S467">
            <v>0</v>
          </cell>
          <cell r="T467">
            <v>0</v>
          </cell>
          <cell r="U467">
            <v>0</v>
          </cell>
          <cell r="V467">
            <v>0</v>
          </cell>
          <cell r="W467">
            <v>0</v>
          </cell>
          <cell r="X467">
            <v>0</v>
          </cell>
          <cell r="Y467">
            <v>0</v>
          </cell>
          <cell r="Z467">
            <v>0</v>
          </cell>
          <cell r="AA467">
            <v>0</v>
          </cell>
          <cell r="AB467">
            <v>0</v>
          </cell>
          <cell r="AC467">
            <v>0</v>
          </cell>
        </row>
        <row r="468">
          <cell r="J468">
            <v>0</v>
          </cell>
          <cell r="K468">
            <v>0</v>
          </cell>
          <cell r="L468">
            <v>0</v>
          </cell>
          <cell r="M468">
            <v>0</v>
          </cell>
          <cell r="N468">
            <v>0</v>
          </cell>
          <cell r="O468">
            <v>0</v>
          </cell>
          <cell r="P468">
            <v>0</v>
          </cell>
          <cell r="Q468">
            <v>0</v>
          </cell>
          <cell r="R468">
            <v>0</v>
          </cell>
          <cell r="S468">
            <v>0</v>
          </cell>
          <cell r="T468">
            <v>0</v>
          </cell>
          <cell r="U468">
            <v>0</v>
          </cell>
          <cell r="V468">
            <v>0</v>
          </cell>
          <cell r="W468">
            <v>0</v>
          </cell>
          <cell r="X468">
            <v>0</v>
          </cell>
          <cell r="Y468">
            <v>0</v>
          </cell>
          <cell r="Z468">
            <v>0</v>
          </cell>
          <cell r="AA468">
            <v>0</v>
          </cell>
          <cell r="AB468">
            <v>0</v>
          </cell>
          <cell r="AC468">
            <v>0</v>
          </cell>
        </row>
        <row r="469">
          <cell r="J469">
            <v>0</v>
          </cell>
          <cell r="K469">
            <v>0</v>
          </cell>
          <cell r="L469">
            <v>0</v>
          </cell>
          <cell r="M469">
            <v>0</v>
          </cell>
          <cell r="N469">
            <v>0</v>
          </cell>
          <cell r="O469">
            <v>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row>
        <row r="470">
          <cell r="J470">
            <v>0</v>
          </cell>
          <cell r="K470">
            <v>0</v>
          </cell>
          <cell r="L470">
            <v>0</v>
          </cell>
          <cell r="M470">
            <v>0</v>
          </cell>
          <cell r="N470">
            <v>0</v>
          </cell>
          <cell r="O470">
            <v>0</v>
          </cell>
          <cell r="P470">
            <v>0</v>
          </cell>
          <cell r="Q470">
            <v>0</v>
          </cell>
          <cell r="R470">
            <v>0</v>
          </cell>
          <cell r="S470">
            <v>0</v>
          </cell>
          <cell r="T470">
            <v>0</v>
          </cell>
          <cell r="U470">
            <v>0</v>
          </cell>
          <cell r="V470">
            <v>0</v>
          </cell>
          <cell r="W470">
            <v>0</v>
          </cell>
          <cell r="X470">
            <v>0</v>
          </cell>
          <cell r="Y470">
            <v>0</v>
          </cell>
          <cell r="Z470">
            <v>0</v>
          </cell>
          <cell r="AA470">
            <v>0</v>
          </cell>
          <cell r="AB470">
            <v>0</v>
          </cell>
          <cell r="AC470">
            <v>0</v>
          </cell>
        </row>
        <row r="471">
          <cell r="J471">
            <v>0</v>
          </cell>
          <cell r="K471">
            <v>0</v>
          </cell>
          <cell r="L471">
            <v>0</v>
          </cell>
          <cell r="M471">
            <v>0</v>
          </cell>
          <cell r="N471">
            <v>0</v>
          </cell>
          <cell r="O471">
            <v>0</v>
          </cell>
          <cell r="P471">
            <v>0</v>
          </cell>
          <cell r="Q471">
            <v>0</v>
          </cell>
          <cell r="R471">
            <v>0</v>
          </cell>
          <cell r="S471">
            <v>0</v>
          </cell>
          <cell r="T471">
            <v>0</v>
          </cell>
          <cell r="U471">
            <v>0</v>
          </cell>
          <cell r="V471">
            <v>0</v>
          </cell>
          <cell r="W471">
            <v>0</v>
          </cell>
          <cell r="X471">
            <v>0</v>
          </cell>
          <cell r="Y471">
            <v>0</v>
          </cell>
          <cell r="Z471">
            <v>0</v>
          </cell>
          <cell r="AA471">
            <v>0</v>
          </cell>
          <cell r="AB471">
            <v>0</v>
          </cell>
          <cell r="AC471">
            <v>0</v>
          </cell>
        </row>
        <row r="472">
          <cell r="J472">
            <v>0</v>
          </cell>
          <cell r="K472">
            <v>0</v>
          </cell>
          <cell r="L472">
            <v>0</v>
          </cell>
          <cell r="M472">
            <v>0</v>
          </cell>
          <cell r="N472">
            <v>0</v>
          </cell>
          <cell r="O472">
            <v>0</v>
          </cell>
          <cell r="P472">
            <v>0</v>
          </cell>
          <cell r="Q472">
            <v>0</v>
          </cell>
          <cell r="R472">
            <v>0</v>
          </cell>
          <cell r="S472">
            <v>0</v>
          </cell>
          <cell r="T472">
            <v>0</v>
          </cell>
          <cell r="U472">
            <v>0</v>
          </cell>
          <cell r="V472">
            <v>0</v>
          </cell>
          <cell r="W472">
            <v>0</v>
          </cell>
          <cell r="X472">
            <v>0</v>
          </cell>
          <cell r="Y472">
            <v>0</v>
          </cell>
          <cell r="Z472">
            <v>0</v>
          </cell>
          <cell r="AA472">
            <v>0</v>
          </cell>
          <cell r="AB472">
            <v>0</v>
          </cell>
          <cell r="AC472">
            <v>0</v>
          </cell>
        </row>
        <row r="473">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row>
        <row r="474">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row>
        <row r="475">
          <cell r="J475">
            <v>0</v>
          </cell>
          <cell r="K475">
            <v>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row>
        <row r="476">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0</v>
          </cell>
        </row>
        <row r="477">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row>
        <row r="478">
          <cell r="J478">
            <v>0</v>
          </cell>
          <cell r="K478">
            <v>0</v>
          </cell>
          <cell r="L478">
            <v>0</v>
          </cell>
          <cell r="M478">
            <v>0</v>
          </cell>
          <cell r="N478">
            <v>0</v>
          </cell>
          <cell r="O478">
            <v>0</v>
          </cell>
          <cell r="P478">
            <v>0</v>
          </cell>
          <cell r="Q478">
            <v>0</v>
          </cell>
          <cell r="R478">
            <v>0</v>
          </cell>
          <cell r="S478">
            <v>0</v>
          </cell>
          <cell r="T478">
            <v>0</v>
          </cell>
          <cell r="U478">
            <v>0</v>
          </cell>
          <cell r="V478">
            <v>0</v>
          </cell>
          <cell r="W478">
            <v>0</v>
          </cell>
          <cell r="X478">
            <v>0</v>
          </cell>
          <cell r="Y478">
            <v>0</v>
          </cell>
          <cell r="Z478">
            <v>0</v>
          </cell>
          <cell r="AA478">
            <v>0</v>
          </cell>
          <cell r="AB478">
            <v>0</v>
          </cell>
          <cell r="AC478">
            <v>0</v>
          </cell>
        </row>
        <row r="479">
          <cell r="J479">
            <v>0</v>
          </cell>
          <cell r="K479">
            <v>0</v>
          </cell>
          <cell r="L479">
            <v>0</v>
          </cell>
          <cell r="M479">
            <v>0</v>
          </cell>
          <cell r="N479">
            <v>0</v>
          </cell>
          <cell r="O479">
            <v>0</v>
          </cell>
          <cell r="P479">
            <v>0</v>
          </cell>
          <cell r="Q479">
            <v>0</v>
          </cell>
          <cell r="R479">
            <v>0</v>
          </cell>
          <cell r="S479">
            <v>0</v>
          </cell>
          <cell r="T479">
            <v>0</v>
          </cell>
          <cell r="U479">
            <v>0</v>
          </cell>
          <cell r="V479">
            <v>0</v>
          </cell>
          <cell r="W479">
            <v>0</v>
          </cell>
          <cell r="X479">
            <v>0</v>
          </cell>
          <cell r="Y479">
            <v>0</v>
          </cell>
          <cell r="Z479">
            <v>0</v>
          </cell>
          <cell r="AA479">
            <v>0</v>
          </cell>
          <cell r="AB479">
            <v>0</v>
          </cell>
          <cell r="AC479">
            <v>0</v>
          </cell>
        </row>
        <row r="480">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row>
        <row r="481">
          <cell r="J481">
            <v>0</v>
          </cell>
          <cell r="K481">
            <v>0</v>
          </cell>
          <cell r="L481">
            <v>0</v>
          </cell>
          <cell r="M481">
            <v>0</v>
          </cell>
          <cell r="N481">
            <v>0</v>
          </cell>
          <cell r="O481">
            <v>0</v>
          </cell>
          <cell r="P481">
            <v>0</v>
          </cell>
          <cell r="Q481">
            <v>0</v>
          </cell>
          <cell r="R481">
            <v>0</v>
          </cell>
          <cell r="S481">
            <v>0</v>
          </cell>
          <cell r="T481">
            <v>0</v>
          </cell>
          <cell r="U481">
            <v>0</v>
          </cell>
          <cell r="V481">
            <v>0</v>
          </cell>
          <cell r="W481">
            <v>0</v>
          </cell>
          <cell r="X481">
            <v>0</v>
          </cell>
          <cell r="Y481">
            <v>0</v>
          </cell>
          <cell r="Z481">
            <v>0</v>
          </cell>
          <cell r="AA481">
            <v>0</v>
          </cell>
          <cell r="AB481">
            <v>0</v>
          </cell>
          <cell r="AC481">
            <v>0</v>
          </cell>
        </row>
        <row r="482">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row>
        <row r="483">
          <cell r="J483">
            <v>0</v>
          </cell>
          <cell r="K483">
            <v>0</v>
          </cell>
          <cell r="L483">
            <v>0</v>
          </cell>
          <cell r="M483">
            <v>0</v>
          </cell>
          <cell r="N483">
            <v>0</v>
          </cell>
          <cell r="O483">
            <v>0</v>
          </cell>
          <cell r="P483">
            <v>0</v>
          </cell>
          <cell r="Q483">
            <v>0</v>
          </cell>
          <cell r="R483">
            <v>0</v>
          </cell>
          <cell r="S483">
            <v>0</v>
          </cell>
          <cell r="T483">
            <v>0</v>
          </cell>
          <cell r="U483">
            <v>0</v>
          </cell>
          <cell r="V483">
            <v>0</v>
          </cell>
          <cell r="W483">
            <v>0</v>
          </cell>
          <cell r="X483">
            <v>0</v>
          </cell>
          <cell r="Y483">
            <v>0</v>
          </cell>
          <cell r="Z483">
            <v>0</v>
          </cell>
          <cell r="AA483">
            <v>0</v>
          </cell>
          <cell r="AB483">
            <v>0</v>
          </cell>
          <cell r="AC483">
            <v>0</v>
          </cell>
        </row>
        <row r="484">
          <cell r="J484">
            <v>21.857142857142858</v>
          </cell>
          <cell r="K484">
            <v>21.857142857142858</v>
          </cell>
          <cell r="L484">
            <v>21.857142857142858</v>
          </cell>
          <cell r="M484">
            <v>21.857142857142858</v>
          </cell>
          <cell r="N484">
            <v>21.857142857142858</v>
          </cell>
          <cell r="O484">
            <v>21.857142857142858</v>
          </cell>
          <cell r="P484">
            <v>21.857142857142858</v>
          </cell>
          <cell r="Q484">
            <v>21.857142857142858</v>
          </cell>
          <cell r="R484">
            <v>21.857142857142858</v>
          </cell>
          <cell r="S484">
            <v>21.857142857142858</v>
          </cell>
          <cell r="T484">
            <v>21.857142857142858</v>
          </cell>
          <cell r="U484">
            <v>21.857142857142858</v>
          </cell>
          <cell r="V484">
            <v>21.857142857142858</v>
          </cell>
          <cell r="W484">
            <v>21.857142857142858</v>
          </cell>
          <cell r="X484">
            <v>21.857142857142858</v>
          </cell>
          <cell r="Y484">
            <v>21.857142857142858</v>
          </cell>
          <cell r="Z484">
            <v>21.857142857142858</v>
          </cell>
          <cell r="AA484">
            <v>21.857142857142858</v>
          </cell>
          <cell r="AB484">
            <v>21.857142857142858</v>
          </cell>
          <cell r="AC484">
            <v>21.857142857142858</v>
          </cell>
        </row>
        <row r="485">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row>
        <row r="486">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row>
        <row r="487">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row>
        <row r="488">
          <cell r="J488">
            <v>4.895999999999999</v>
          </cell>
          <cell r="K488">
            <v>4.895999999999999</v>
          </cell>
          <cell r="L488">
            <v>4.895999999999999</v>
          </cell>
          <cell r="M488">
            <v>4.895999999999999</v>
          </cell>
          <cell r="N488">
            <v>4.895999999999999</v>
          </cell>
          <cell r="O488">
            <v>4.895999999999999</v>
          </cell>
          <cell r="P488">
            <v>4.895999999999999</v>
          </cell>
          <cell r="Q488">
            <v>4.895999999999999</v>
          </cell>
          <cell r="R488">
            <v>4.895999999999999</v>
          </cell>
          <cell r="S488">
            <v>4.895999999999999</v>
          </cell>
          <cell r="T488">
            <v>4.895999999999999</v>
          </cell>
          <cell r="U488">
            <v>4.895999999999999</v>
          </cell>
          <cell r="V488">
            <v>4.895999999999999</v>
          </cell>
          <cell r="W488">
            <v>4.895999999999999</v>
          </cell>
          <cell r="X488">
            <v>4.895999999999999</v>
          </cell>
          <cell r="Y488">
            <v>4.895999999999999</v>
          </cell>
          <cell r="Z488">
            <v>4.895999999999999</v>
          </cell>
          <cell r="AA488">
            <v>4.895999999999999</v>
          </cell>
          <cell r="AB488">
            <v>4.895999999999999</v>
          </cell>
          <cell r="AC488">
            <v>4.895999999999999</v>
          </cell>
        </row>
        <row r="489">
          <cell r="J489">
            <v>0</v>
          </cell>
          <cell r="K489">
            <v>0</v>
          </cell>
          <cell r="L489">
            <v>0</v>
          </cell>
          <cell r="M489">
            <v>0</v>
          </cell>
          <cell r="N489">
            <v>0</v>
          </cell>
          <cell r="O489">
            <v>0</v>
          </cell>
          <cell r="P489">
            <v>0</v>
          </cell>
          <cell r="Q489">
            <v>0</v>
          </cell>
          <cell r="R489">
            <v>0</v>
          </cell>
          <cell r="S489">
            <v>0</v>
          </cell>
          <cell r="T489">
            <v>0</v>
          </cell>
          <cell r="U489">
            <v>0</v>
          </cell>
          <cell r="V489">
            <v>0</v>
          </cell>
          <cell r="W489">
            <v>0</v>
          </cell>
          <cell r="X489">
            <v>0</v>
          </cell>
          <cell r="Y489">
            <v>0</v>
          </cell>
          <cell r="Z489">
            <v>0</v>
          </cell>
          <cell r="AA489">
            <v>0</v>
          </cell>
          <cell r="AB489">
            <v>0</v>
          </cell>
          <cell r="AC489">
            <v>0</v>
          </cell>
        </row>
        <row r="490">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0</v>
          </cell>
        </row>
        <row r="491">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row>
        <row r="492">
          <cell r="J492">
            <v>0</v>
          </cell>
          <cell r="K492">
            <v>0</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row>
        <row r="493">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row>
        <row r="494">
          <cell r="J494">
            <v>0</v>
          </cell>
          <cell r="K494">
            <v>0</v>
          </cell>
          <cell r="L494">
            <v>0</v>
          </cell>
          <cell r="M494">
            <v>0</v>
          </cell>
          <cell r="N494">
            <v>0</v>
          </cell>
          <cell r="O494">
            <v>0</v>
          </cell>
          <cell r="P494">
            <v>0</v>
          </cell>
          <cell r="Q494">
            <v>0</v>
          </cell>
          <cell r="R494">
            <v>0</v>
          </cell>
          <cell r="S494">
            <v>0</v>
          </cell>
          <cell r="T494">
            <v>0</v>
          </cell>
          <cell r="U494">
            <v>0</v>
          </cell>
          <cell r="V494">
            <v>0</v>
          </cell>
          <cell r="W494">
            <v>0</v>
          </cell>
          <cell r="X494">
            <v>0</v>
          </cell>
          <cell r="Y494">
            <v>0</v>
          </cell>
          <cell r="Z494">
            <v>0</v>
          </cell>
          <cell r="AA494">
            <v>0</v>
          </cell>
          <cell r="AB494">
            <v>0</v>
          </cell>
          <cell r="AC494">
            <v>0</v>
          </cell>
        </row>
        <row r="495">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row>
        <row r="496">
          <cell r="J496">
            <v>0</v>
          </cell>
          <cell r="K496">
            <v>0</v>
          </cell>
          <cell r="L496">
            <v>0</v>
          </cell>
          <cell r="M496">
            <v>0</v>
          </cell>
          <cell r="N496">
            <v>0</v>
          </cell>
          <cell r="O496">
            <v>0</v>
          </cell>
          <cell r="P496">
            <v>0</v>
          </cell>
          <cell r="Q496">
            <v>0</v>
          </cell>
          <cell r="R496">
            <v>0</v>
          </cell>
          <cell r="S496">
            <v>0</v>
          </cell>
          <cell r="T496">
            <v>0</v>
          </cell>
          <cell r="U496">
            <v>0</v>
          </cell>
          <cell r="V496">
            <v>0</v>
          </cell>
          <cell r="W496">
            <v>0</v>
          </cell>
          <cell r="X496">
            <v>0</v>
          </cell>
          <cell r="Y496">
            <v>0</v>
          </cell>
          <cell r="Z496">
            <v>0</v>
          </cell>
          <cell r="AA496">
            <v>0</v>
          </cell>
          <cell r="AB496">
            <v>0</v>
          </cell>
          <cell r="AC496">
            <v>0</v>
          </cell>
        </row>
        <row r="497">
          <cell r="J497">
            <v>0</v>
          </cell>
          <cell r="K497">
            <v>0</v>
          </cell>
          <cell r="L497">
            <v>0</v>
          </cell>
          <cell r="M497">
            <v>0</v>
          </cell>
          <cell r="N497">
            <v>0</v>
          </cell>
          <cell r="O497">
            <v>0</v>
          </cell>
          <cell r="P497">
            <v>0</v>
          </cell>
          <cell r="Q497">
            <v>0</v>
          </cell>
          <cell r="R497">
            <v>0</v>
          </cell>
          <cell r="S497">
            <v>0</v>
          </cell>
          <cell r="T497">
            <v>0</v>
          </cell>
          <cell r="U497">
            <v>0</v>
          </cell>
          <cell r="V497">
            <v>0</v>
          </cell>
          <cell r="W497">
            <v>0</v>
          </cell>
          <cell r="X497">
            <v>0</v>
          </cell>
          <cell r="Y497">
            <v>0</v>
          </cell>
          <cell r="Z497">
            <v>0</v>
          </cell>
          <cell r="AA497">
            <v>0</v>
          </cell>
          <cell r="AB497">
            <v>0</v>
          </cell>
          <cell r="AC497">
            <v>0</v>
          </cell>
        </row>
        <row r="498">
          <cell r="J498">
            <v>0.4</v>
          </cell>
          <cell r="K498">
            <v>0.4</v>
          </cell>
          <cell r="L498">
            <v>0.4</v>
          </cell>
          <cell r="M498">
            <v>0.4</v>
          </cell>
          <cell r="N498">
            <v>0.4</v>
          </cell>
          <cell r="O498">
            <v>0.4</v>
          </cell>
          <cell r="P498">
            <v>0.4</v>
          </cell>
          <cell r="Q498">
            <v>0.4</v>
          </cell>
          <cell r="R498">
            <v>0.4</v>
          </cell>
          <cell r="S498">
            <v>0.4</v>
          </cell>
          <cell r="T498">
            <v>0.4</v>
          </cell>
          <cell r="U498">
            <v>0.4</v>
          </cell>
          <cell r="V498">
            <v>0.4</v>
          </cell>
          <cell r="W498">
            <v>0.4</v>
          </cell>
          <cell r="X498">
            <v>0.4</v>
          </cell>
          <cell r="Y498">
            <v>0.4</v>
          </cell>
          <cell r="Z498">
            <v>0.4</v>
          </cell>
          <cell r="AA498">
            <v>0.4</v>
          </cell>
          <cell r="AB498">
            <v>0.4</v>
          </cell>
          <cell r="AC498">
            <v>0.4</v>
          </cell>
        </row>
        <row r="499">
          <cell r="J499">
            <v>0.1</v>
          </cell>
          <cell r="K499">
            <v>0.1</v>
          </cell>
          <cell r="L499">
            <v>0.1</v>
          </cell>
          <cell r="M499">
            <v>0.1</v>
          </cell>
          <cell r="N499">
            <v>0.1</v>
          </cell>
          <cell r="O499">
            <v>0.1</v>
          </cell>
          <cell r="P499">
            <v>0.1</v>
          </cell>
          <cell r="Q499">
            <v>0.1</v>
          </cell>
          <cell r="R499">
            <v>0.1</v>
          </cell>
          <cell r="S499">
            <v>0.1</v>
          </cell>
          <cell r="T499">
            <v>0.1</v>
          </cell>
          <cell r="U499">
            <v>0.1</v>
          </cell>
          <cell r="V499">
            <v>0.1</v>
          </cell>
          <cell r="W499">
            <v>0.1</v>
          </cell>
          <cell r="X499">
            <v>0.1</v>
          </cell>
          <cell r="Y499">
            <v>0.1</v>
          </cell>
          <cell r="Z499">
            <v>0.1</v>
          </cell>
          <cell r="AA499">
            <v>0.1</v>
          </cell>
          <cell r="AB499">
            <v>0.1</v>
          </cell>
          <cell r="AC499">
            <v>0.1</v>
          </cell>
        </row>
        <row r="500">
          <cell r="J500">
            <v>0</v>
          </cell>
          <cell r="K500">
            <v>0</v>
          </cell>
          <cell r="L500">
            <v>0</v>
          </cell>
          <cell r="M500">
            <v>0</v>
          </cell>
          <cell r="N500">
            <v>0</v>
          </cell>
          <cell r="O500">
            <v>0</v>
          </cell>
          <cell r="P500">
            <v>0</v>
          </cell>
          <cell r="Q500">
            <v>0</v>
          </cell>
          <cell r="R500">
            <v>0</v>
          </cell>
          <cell r="S500">
            <v>0</v>
          </cell>
          <cell r="T500">
            <v>0</v>
          </cell>
          <cell r="U500">
            <v>0</v>
          </cell>
          <cell r="V500">
            <v>0</v>
          </cell>
          <cell r="W500">
            <v>0</v>
          </cell>
          <cell r="X500">
            <v>0</v>
          </cell>
          <cell r="Y500">
            <v>0</v>
          </cell>
          <cell r="Z500">
            <v>0</v>
          </cell>
          <cell r="AA500">
            <v>0</v>
          </cell>
          <cell r="AB500">
            <v>0</v>
          </cell>
          <cell r="AC500">
            <v>0</v>
          </cell>
        </row>
        <row r="501">
          <cell r="J501">
            <v>0</v>
          </cell>
          <cell r="K501">
            <v>0</v>
          </cell>
          <cell r="L501">
            <v>0</v>
          </cell>
          <cell r="M501">
            <v>0</v>
          </cell>
          <cell r="N501">
            <v>0</v>
          </cell>
          <cell r="O501">
            <v>0</v>
          </cell>
          <cell r="P501">
            <v>0</v>
          </cell>
          <cell r="Q501">
            <v>0</v>
          </cell>
          <cell r="R501">
            <v>0</v>
          </cell>
          <cell r="S501">
            <v>0</v>
          </cell>
          <cell r="T501">
            <v>0</v>
          </cell>
          <cell r="U501">
            <v>0</v>
          </cell>
          <cell r="V501">
            <v>0</v>
          </cell>
          <cell r="W501">
            <v>0</v>
          </cell>
          <cell r="X501">
            <v>0</v>
          </cell>
          <cell r="Y501">
            <v>0</v>
          </cell>
          <cell r="Z501">
            <v>0</v>
          </cell>
          <cell r="AA501">
            <v>0</v>
          </cell>
          <cell r="AB501">
            <v>0</v>
          </cell>
          <cell r="AC501">
            <v>0</v>
          </cell>
        </row>
        <row r="502">
          <cell r="J502">
            <v>0</v>
          </cell>
          <cell r="K502">
            <v>0</v>
          </cell>
          <cell r="L502">
            <v>0</v>
          </cell>
          <cell r="M502">
            <v>0</v>
          </cell>
          <cell r="N502">
            <v>0</v>
          </cell>
          <cell r="O502">
            <v>0</v>
          </cell>
          <cell r="P502">
            <v>0</v>
          </cell>
          <cell r="Q502">
            <v>0</v>
          </cell>
          <cell r="R502">
            <v>0</v>
          </cell>
          <cell r="S502">
            <v>0</v>
          </cell>
          <cell r="T502">
            <v>0</v>
          </cell>
          <cell r="U502">
            <v>0</v>
          </cell>
          <cell r="V502">
            <v>0</v>
          </cell>
          <cell r="W502">
            <v>0</v>
          </cell>
          <cell r="X502">
            <v>0</v>
          </cell>
          <cell r="Y502">
            <v>0</v>
          </cell>
          <cell r="Z502">
            <v>0</v>
          </cell>
          <cell r="AA502">
            <v>0</v>
          </cell>
          <cell r="AB502">
            <v>0</v>
          </cell>
          <cell r="AC502">
            <v>0</v>
          </cell>
        </row>
        <row r="503">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row>
        <row r="504">
          <cell r="J504">
            <v>0</v>
          </cell>
          <cell r="K504">
            <v>0</v>
          </cell>
          <cell r="L504">
            <v>0</v>
          </cell>
          <cell r="M504">
            <v>0</v>
          </cell>
          <cell r="N504">
            <v>0</v>
          </cell>
          <cell r="O504">
            <v>0</v>
          </cell>
          <cell r="P504">
            <v>0</v>
          </cell>
          <cell r="Q504">
            <v>0</v>
          </cell>
          <cell r="R504">
            <v>0</v>
          </cell>
          <cell r="S504">
            <v>0</v>
          </cell>
          <cell r="T504">
            <v>0</v>
          </cell>
          <cell r="U504">
            <v>0</v>
          </cell>
          <cell r="V504">
            <v>0</v>
          </cell>
          <cell r="W504">
            <v>0</v>
          </cell>
          <cell r="X504">
            <v>0</v>
          </cell>
          <cell r="Y504">
            <v>0</v>
          </cell>
          <cell r="Z504">
            <v>0</v>
          </cell>
          <cell r="AA504">
            <v>0</v>
          </cell>
          <cell r="AB504">
            <v>0</v>
          </cell>
          <cell r="AC504">
            <v>0</v>
          </cell>
        </row>
        <row r="505">
          <cell r="J505">
            <v>3.6428571428571432</v>
          </cell>
          <cell r="K505">
            <v>3.6428571428571432</v>
          </cell>
          <cell r="L505">
            <v>3.6428571428571432</v>
          </cell>
          <cell r="M505">
            <v>3.6428571428571432</v>
          </cell>
          <cell r="N505">
            <v>3.6428571428571432</v>
          </cell>
          <cell r="O505">
            <v>3.6428571428571432</v>
          </cell>
          <cell r="P505">
            <v>3.6428571428571432</v>
          </cell>
          <cell r="Q505">
            <v>3.6428571428571432</v>
          </cell>
          <cell r="R505">
            <v>3.6428571428571432</v>
          </cell>
          <cell r="S505">
            <v>3.6428571428571432</v>
          </cell>
          <cell r="T505">
            <v>3.6428571428571432</v>
          </cell>
          <cell r="U505">
            <v>3.6428571428571432</v>
          </cell>
          <cell r="V505">
            <v>3.6428571428571432</v>
          </cell>
          <cell r="W505">
            <v>3.6428571428571432</v>
          </cell>
          <cell r="X505">
            <v>3.6428571428571432</v>
          </cell>
          <cell r="Y505">
            <v>3.6428571428571432</v>
          </cell>
          <cell r="Z505">
            <v>3.6428571428571432</v>
          </cell>
          <cell r="AA505">
            <v>3.6428571428571432</v>
          </cell>
          <cell r="AB505">
            <v>3.6428571428571432</v>
          </cell>
          <cell r="AC505">
            <v>3.6428571428571432</v>
          </cell>
        </row>
        <row r="506">
          <cell r="J506">
            <v>0</v>
          </cell>
          <cell r="K506">
            <v>0</v>
          </cell>
          <cell r="L506">
            <v>0</v>
          </cell>
          <cell r="M506">
            <v>0</v>
          </cell>
          <cell r="N506">
            <v>0</v>
          </cell>
          <cell r="O506">
            <v>0</v>
          </cell>
          <cell r="P506">
            <v>0</v>
          </cell>
          <cell r="Q506">
            <v>0</v>
          </cell>
          <cell r="R506">
            <v>0</v>
          </cell>
          <cell r="S506">
            <v>0</v>
          </cell>
          <cell r="T506">
            <v>0</v>
          </cell>
          <cell r="U506">
            <v>0</v>
          </cell>
          <cell r="V506">
            <v>0</v>
          </cell>
          <cell r="W506">
            <v>0</v>
          </cell>
          <cell r="X506">
            <v>0</v>
          </cell>
          <cell r="Y506">
            <v>0</v>
          </cell>
          <cell r="Z506">
            <v>0</v>
          </cell>
          <cell r="AA506">
            <v>0</v>
          </cell>
          <cell r="AB506">
            <v>0</v>
          </cell>
          <cell r="AC506">
            <v>0</v>
          </cell>
        </row>
        <row r="507">
          <cell r="J507">
            <v>0</v>
          </cell>
          <cell r="K507">
            <v>0</v>
          </cell>
          <cell r="L507">
            <v>0</v>
          </cell>
          <cell r="M507">
            <v>0</v>
          </cell>
          <cell r="N507">
            <v>0</v>
          </cell>
          <cell r="O507">
            <v>0</v>
          </cell>
          <cell r="P507">
            <v>0</v>
          </cell>
          <cell r="Q507">
            <v>0</v>
          </cell>
          <cell r="R507">
            <v>0</v>
          </cell>
          <cell r="S507">
            <v>0</v>
          </cell>
          <cell r="T507">
            <v>0</v>
          </cell>
          <cell r="U507">
            <v>0</v>
          </cell>
          <cell r="V507">
            <v>0</v>
          </cell>
          <cell r="W507">
            <v>0</v>
          </cell>
          <cell r="X507">
            <v>0</v>
          </cell>
          <cell r="Y507">
            <v>0</v>
          </cell>
          <cell r="Z507">
            <v>0</v>
          </cell>
          <cell r="AA507">
            <v>0</v>
          </cell>
          <cell r="AB507">
            <v>0</v>
          </cell>
          <cell r="AC507">
            <v>0</v>
          </cell>
        </row>
        <row r="508">
          <cell r="J508">
            <v>0</v>
          </cell>
          <cell r="K508">
            <v>0</v>
          </cell>
          <cell r="L508">
            <v>0</v>
          </cell>
          <cell r="M508">
            <v>0</v>
          </cell>
          <cell r="N508">
            <v>0</v>
          </cell>
          <cell r="O508">
            <v>0</v>
          </cell>
          <cell r="P508">
            <v>0</v>
          </cell>
          <cell r="Q508">
            <v>0</v>
          </cell>
          <cell r="R508">
            <v>0</v>
          </cell>
          <cell r="S508">
            <v>0</v>
          </cell>
          <cell r="T508">
            <v>0</v>
          </cell>
          <cell r="U508">
            <v>0</v>
          </cell>
          <cell r="V508">
            <v>0</v>
          </cell>
          <cell r="W508">
            <v>0</v>
          </cell>
          <cell r="X508">
            <v>0</v>
          </cell>
          <cell r="Y508">
            <v>0</v>
          </cell>
          <cell r="Z508">
            <v>0</v>
          </cell>
          <cell r="AA508">
            <v>0</v>
          </cell>
          <cell r="AB508">
            <v>0</v>
          </cell>
          <cell r="AC508">
            <v>0</v>
          </cell>
        </row>
        <row r="509">
          <cell r="J509">
            <v>0</v>
          </cell>
          <cell r="K509">
            <v>0</v>
          </cell>
          <cell r="L509">
            <v>0</v>
          </cell>
          <cell r="M509">
            <v>0</v>
          </cell>
          <cell r="N509">
            <v>0</v>
          </cell>
          <cell r="O509">
            <v>0</v>
          </cell>
          <cell r="P509">
            <v>0</v>
          </cell>
          <cell r="Q509">
            <v>0</v>
          </cell>
          <cell r="R509">
            <v>0</v>
          </cell>
          <cell r="S509">
            <v>0</v>
          </cell>
          <cell r="T509">
            <v>0</v>
          </cell>
          <cell r="U509">
            <v>0</v>
          </cell>
          <cell r="V509">
            <v>0</v>
          </cell>
          <cell r="W509">
            <v>0</v>
          </cell>
          <cell r="X509">
            <v>0</v>
          </cell>
          <cell r="Y509">
            <v>0</v>
          </cell>
          <cell r="Z509">
            <v>0</v>
          </cell>
          <cell r="AA509">
            <v>0</v>
          </cell>
          <cell r="AB509">
            <v>0</v>
          </cell>
          <cell r="AC509">
            <v>0</v>
          </cell>
        </row>
        <row r="510">
          <cell r="J510">
            <v>0</v>
          </cell>
          <cell r="K510">
            <v>0</v>
          </cell>
          <cell r="L510">
            <v>0</v>
          </cell>
          <cell r="M510">
            <v>0</v>
          </cell>
          <cell r="N510">
            <v>0</v>
          </cell>
          <cell r="O510">
            <v>0</v>
          </cell>
          <cell r="P510">
            <v>0</v>
          </cell>
          <cell r="Q510">
            <v>0</v>
          </cell>
          <cell r="R510">
            <v>0</v>
          </cell>
          <cell r="S510">
            <v>0</v>
          </cell>
          <cell r="T510">
            <v>0</v>
          </cell>
          <cell r="U510">
            <v>0</v>
          </cell>
          <cell r="V510">
            <v>0</v>
          </cell>
          <cell r="W510">
            <v>0</v>
          </cell>
          <cell r="X510">
            <v>0</v>
          </cell>
          <cell r="Y510">
            <v>0</v>
          </cell>
          <cell r="Z510">
            <v>0</v>
          </cell>
          <cell r="AA510">
            <v>0</v>
          </cell>
          <cell r="AB510">
            <v>0</v>
          </cell>
          <cell r="AC510">
            <v>0</v>
          </cell>
        </row>
        <row r="511">
          <cell r="J511">
            <v>0</v>
          </cell>
          <cell r="K511">
            <v>0</v>
          </cell>
          <cell r="L511">
            <v>0</v>
          </cell>
          <cell r="M511">
            <v>0</v>
          </cell>
          <cell r="N511">
            <v>0</v>
          </cell>
          <cell r="O511">
            <v>0</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row>
        <row r="512">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0</v>
          </cell>
        </row>
        <row r="513">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row>
        <row r="514">
          <cell r="J514">
            <v>0</v>
          </cell>
          <cell r="K514">
            <v>0</v>
          </cell>
          <cell r="L514">
            <v>0</v>
          </cell>
          <cell r="M514">
            <v>0</v>
          </cell>
          <cell r="N514">
            <v>0</v>
          </cell>
          <cell r="O514">
            <v>0</v>
          </cell>
          <cell r="P514">
            <v>0</v>
          </cell>
          <cell r="Q514">
            <v>0</v>
          </cell>
          <cell r="R514">
            <v>0</v>
          </cell>
          <cell r="S514">
            <v>0</v>
          </cell>
          <cell r="T514">
            <v>0</v>
          </cell>
          <cell r="U514">
            <v>0</v>
          </cell>
          <cell r="V514">
            <v>0</v>
          </cell>
          <cell r="W514">
            <v>0</v>
          </cell>
          <cell r="X514">
            <v>0</v>
          </cell>
          <cell r="Y514">
            <v>0</v>
          </cell>
          <cell r="Z514">
            <v>0</v>
          </cell>
          <cell r="AA514">
            <v>0</v>
          </cell>
          <cell r="AB514">
            <v>0</v>
          </cell>
          <cell r="AC514">
            <v>0</v>
          </cell>
        </row>
        <row r="515">
          <cell r="J515">
            <v>0</v>
          </cell>
          <cell r="K515">
            <v>0</v>
          </cell>
          <cell r="L515">
            <v>0</v>
          </cell>
          <cell r="M515">
            <v>0</v>
          </cell>
          <cell r="N515">
            <v>0</v>
          </cell>
          <cell r="O515">
            <v>0</v>
          </cell>
          <cell r="P515">
            <v>0</v>
          </cell>
          <cell r="Q515">
            <v>0</v>
          </cell>
          <cell r="R515">
            <v>0</v>
          </cell>
          <cell r="S515">
            <v>0</v>
          </cell>
          <cell r="T515">
            <v>0</v>
          </cell>
          <cell r="U515">
            <v>0</v>
          </cell>
          <cell r="V515">
            <v>0</v>
          </cell>
          <cell r="W515">
            <v>0</v>
          </cell>
          <cell r="X515">
            <v>0</v>
          </cell>
          <cell r="Y515">
            <v>0</v>
          </cell>
          <cell r="Z515">
            <v>0</v>
          </cell>
          <cell r="AA515">
            <v>0</v>
          </cell>
          <cell r="AB515">
            <v>0</v>
          </cell>
          <cell r="AC515">
            <v>0</v>
          </cell>
        </row>
        <row r="516">
          <cell r="J516">
            <v>0</v>
          </cell>
          <cell r="K516">
            <v>0</v>
          </cell>
          <cell r="L516">
            <v>0</v>
          </cell>
          <cell r="M516">
            <v>0</v>
          </cell>
          <cell r="N516">
            <v>0</v>
          </cell>
          <cell r="O516">
            <v>0</v>
          </cell>
          <cell r="P516">
            <v>0</v>
          </cell>
          <cell r="Q516">
            <v>0</v>
          </cell>
          <cell r="R516">
            <v>0</v>
          </cell>
          <cell r="S516">
            <v>0</v>
          </cell>
          <cell r="T516">
            <v>0</v>
          </cell>
          <cell r="U516">
            <v>0</v>
          </cell>
          <cell r="V516">
            <v>0</v>
          </cell>
          <cell r="W516">
            <v>0</v>
          </cell>
          <cell r="X516">
            <v>0</v>
          </cell>
          <cell r="Y516">
            <v>0</v>
          </cell>
          <cell r="Z516">
            <v>0</v>
          </cell>
          <cell r="AA516">
            <v>0</v>
          </cell>
          <cell r="AB516">
            <v>0</v>
          </cell>
          <cell r="AC516">
            <v>0</v>
          </cell>
        </row>
        <row r="517">
          <cell r="J517">
            <v>0</v>
          </cell>
          <cell r="K517">
            <v>0</v>
          </cell>
          <cell r="L517">
            <v>0</v>
          </cell>
          <cell r="M517">
            <v>0</v>
          </cell>
          <cell r="N517">
            <v>0</v>
          </cell>
          <cell r="O517">
            <v>0</v>
          </cell>
          <cell r="P517">
            <v>0</v>
          </cell>
          <cell r="Q517">
            <v>0</v>
          </cell>
          <cell r="R517">
            <v>0</v>
          </cell>
          <cell r="S517">
            <v>0</v>
          </cell>
          <cell r="T517">
            <v>0</v>
          </cell>
          <cell r="U517">
            <v>0</v>
          </cell>
          <cell r="V517">
            <v>0</v>
          </cell>
          <cell r="W517">
            <v>0</v>
          </cell>
          <cell r="X517">
            <v>0</v>
          </cell>
          <cell r="Y517">
            <v>0</v>
          </cell>
          <cell r="Z517">
            <v>0</v>
          </cell>
          <cell r="AA517">
            <v>0</v>
          </cell>
          <cell r="AB517">
            <v>0</v>
          </cell>
          <cell r="AC517">
            <v>0</v>
          </cell>
        </row>
        <row r="518">
          <cell r="J518">
            <v>0</v>
          </cell>
          <cell r="K518">
            <v>0</v>
          </cell>
          <cell r="L518">
            <v>0</v>
          </cell>
          <cell r="M518">
            <v>0</v>
          </cell>
          <cell r="N518">
            <v>0</v>
          </cell>
          <cell r="O518">
            <v>0</v>
          </cell>
          <cell r="P518">
            <v>0</v>
          </cell>
          <cell r="Q518">
            <v>0</v>
          </cell>
          <cell r="R518">
            <v>0</v>
          </cell>
          <cell r="S518">
            <v>0</v>
          </cell>
          <cell r="T518">
            <v>0</v>
          </cell>
          <cell r="U518">
            <v>0</v>
          </cell>
          <cell r="V518">
            <v>0</v>
          </cell>
          <cell r="W518">
            <v>0</v>
          </cell>
          <cell r="X518">
            <v>0</v>
          </cell>
          <cell r="Y518">
            <v>0</v>
          </cell>
          <cell r="Z518">
            <v>0</v>
          </cell>
          <cell r="AA518">
            <v>0</v>
          </cell>
          <cell r="AB518">
            <v>0</v>
          </cell>
          <cell r="AC518">
            <v>0</v>
          </cell>
        </row>
        <row r="519">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row>
        <row r="520">
          <cell r="J520">
            <v>0</v>
          </cell>
          <cell r="K520">
            <v>0</v>
          </cell>
          <cell r="L520">
            <v>0</v>
          </cell>
          <cell r="M520">
            <v>0</v>
          </cell>
          <cell r="N520">
            <v>0</v>
          </cell>
          <cell r="O520">
            <v>0</v>
          </cell>
          <cell r="P520">
            <v>0</v>
          </cell>
          <cell r="Q520">
            <v>0</v>
          </cell>
          <cell r="R520">
            <v>0</v>
          </cell>
          <cell r="S520">
            <v>0</v>
          </cell>
          <cell r="T520">
            <v>0</v>
          </cell>
          <cell r="U520">
            <v>0</v>
          </cell>
          <cell r="V520">
            <v>0</v>
          </cell>
          <cell r="W520">
            <v>0</v>
          </cell>
          <cell r="X520">
            <v>0</v>
          </cell>
          <cell r="Y520">
            <v>0</v>
          </cell>
          <cell r="Z520">
            <v>0</v>
          </cell>
          <cell r="AA520">
            <v>0</v>
          </cell>
          <cell r="AB520">
            <v>0</v>
          </cell>
          <cell r="AC520">
            <v>0</v>
          </cell>
        </row>
        <row r="521">
          <cell r="J521">
            <v>0</v>
          </cell>
          <cell r="K521">
            <v>0</v>
          </cell>
          <cell r="L521">
            <v>0</v>
          </cell>
          <cell r="M521">
            <v>0</v>
          </cell>
          <cell r="N521">
            <v>0</v>
          </cell>
          <cell r="O521">
            <v>0</v>
          </cell>
          <cell r="P521">
            <v>0</v>
          </cell>
          <cell r="Q521">
            <v>0</v>
          </cell>
          <cell r="R521">
            <v>0</v>
          </cell>
          <cell r="S521">
            <v>0</v>
          </cell>
          <cell r="T521">
            <v>0</v>
          </cell>
          <cell r="U521">
            <v>0</v>
          </cell>
          <cell r="V521">
            <v>0</v>
          </cell>
          <cell r="W521">
            <v>0</v>
          </cell>
          <cell r="X521">
            <v>0</v>
          </cell>
          <cell r="Y521">
            <v>0</v>
          </cell>
          <cell r="Z521">
            <v>0</v>
          </cell>
          <cell r="AA521">
            <v>0</v>
          </cell>
          <cell r="AB521">
            <v>0</v>
          </cell>
          <cell r="AC521">
            <v>0</v>
          </cell>
        </row>
        <row r="522">
          <cell r="J522">
            <v>0</v>
          </cell>
          <cell r="K522">
            <v>0</v>
          </cell>
          <cell r="L522">
            <v>0</v>
          </cell>
          <cell r="M522">
            <v>0</v>
          </cell>
          <cell r="N522">
            <v>0</v>
          </cell>
          <cell r="O522">
            <v>0</v>
          </cell>
          <cell r="P522">
            <v>0</v>
          </cell>
          <cell r="Q522">
            <v>0</v>
          </cell>
          <cell r="R522">
            <v>0</v>
          </cell>
          <cell r="S522">
            <v>0</v>
          </cell>
          <cell r="T522">
            <v>0</v>
          </cell>
          <cell r="U522">
            <v>0</v>
          </cell>
          <cell r="V522">
            <v>0</v>
          </cell>
          <cell r="W522">
            <v>0</v>
          </cell>
          <cell r="X522">
            <v>0</v>
          </cell>
          <cell r="Y522">
            <v>0</v>
          </cell>
          <cell r="Z522">
            <v>0</v>
          </cell>
          <cell r="AA522">
            <v>0</v>
          </cell>
          <cell r="AB522">
            <v>0</v>
          </cell>
          <cell r="AC522">
            <v>0</v>
          </cell>
        </row>
        <row r="523">
          <cell r="J523">
            <v>0</v>
          </cell>
          <cell r="K523">
            <v>0</v>
          </cell>
          <cell r="L523">
            <v>0</v>
          </cell>
          <cell r="M523">
            <v>0</v>
          </cell>
          <cell r="N523">
            <v>0</v>
          </cell>
          <cell r="O523">
            <v>0</v>
          </cell>
          <cell r="P523">
            <v>0</v>
          </cell>
          <cell r="Q523">
            <v>0</v>
          </cell>
          <cell r="R523">
            <v>0</v>
          </cell>
          <cell r="S523">
            <v>0</v>
          </cell>
          <cell r="T523">
            <v>0</v>
          </cell>
          <cell r="U523">
            <v>0</v>
          </cell>
          <cell r="V523">
            <v>0</v>
          </cell>
          <cell r="W523">
            <v>0</v>
          </cell>
          <cell r="X523">
            <v>0</v>
          </cell>
          <cell r="Y523">
            <v>0</v>
          </cell>
          <cell r="Z523">
            <v>0</v>
          </cell>
          <cell r="AA523">
            <v>0</v>
          </cell>
          <cell r="AB523">
            <v>0</v>
          </cell>
          <cell r="AC523">
            <v>0</v>
          </cell>
        </row>
        <row r="524">
          <cell r="J524">
            <v>0</v>
          </cell>
          <cell r="K524">
            <v>0</v>
          </cell>
          <cell r="L524">
            <v>0</v>
          </cell>
          <cell r="M524">
            <v>0</v>
          </cell>
          <cell r="N524">
            <v>0</v>
          </cell>
          <cell r="O524">
            <v>0</v>
          </cell>
          <cell r="P524">
            <v>0</v>
          </cell>
          <cell r="Q524">
            <v>0</v>
          </cell>
          <cell r="R524">
            <v>0</v>
          </cell>
          <cell r="S524">
            <v>0</v>
          </cell>
          <cell r="T524">
            <v>0</v>
          </cell>
          <cell r="U524">
            <v>0</v>
          </cell>
          <cell r="V524">
            <v>0</v>
          </cell>
          <cell r="W524">
            <v>0</v>
          </cell>
          <cell r="X524">
            <v>0</v>
          </cell>
          <cell r="Y524">
            <v>0</v>
          </cell>
          <cell r="Z524">
            <v>0</v>
          </cell>
          <cell r="AA524">
            <v>0</v>
          </cell>
          <cell r="AB524">
            <v>0</v>
          </cell>
          <cell r="AC524">
            <v>0</v>
          </cell>
        </row>
        <row r="525">
          <cell r="J525">
            <v>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0</v>
          </cell>
          <cell r="Z525">
            <v>0</v>
          </cell>
          <cell r="AA525">
            <v>0</v>
          </cell>
          <cell r="AB525">
            <v>0</v>
          </cell>
          <cell r="AC525">
            <v>0</v>
          </cell>
        </row>
        <row r="526">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row>
        <row r="527">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row>
        <row r="528">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row>
        <row r="529">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row>
        <row r="530">
          <cell r="J530">
            <v>0</v>
          </cell>
          <cell r="K530">
            <v>0</v>
          </cell>
          <cell r="L530">
            <v>0</v>
          </cell>
          <cell r="M530">
            <v>0</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row>
        <row r="531">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row>
        <row r="532">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row>
        <row r="533">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row>
        <row r="534">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row>
        <row r="535">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row>
        <row r="536">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row>
        <row r="537">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row>
        <row r="538">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row>
        <row r="539">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row>
        <row r="540">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row>
        <row r="541">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row>
        <row r="542">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row>
        <row r="543">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row>
        <row r="544">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row>
        <row r="545">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row>
        <row r="546">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row>
        <row r="547">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row>
        <row r="548">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row>
        <row r="549">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row>
        <row r="550">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row>
        <row r="551">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row>
        <row r="552">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row>
        <row r="553">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row>
        <row r="554">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row>
        <row r="555">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row>
        <row r="556">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row>
        <row r="557">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row>
        <row r="558">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row>
        <row r="559">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row>
        <row r="560">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row>
        <row r="561">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row>
        <row r="562">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row>
        <row r="563">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row>
        <row r="564">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row>
        <row r="565">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row>
        <row r="566">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row>
        <row r="567">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row>
        <row r="568">
          <cell r="J568">
            <v>0.32548929820950812</v>
          </cell>
          <cell r="K568">
            <v>0.32548929820950812</v>
          </cell>
          <cell r="L568">
            <v>0.32548929820950812</v>
          </cell>
          <cell r="M568">
            <v>0.32548929820950812</v>
          </cell>
          <cell r="N568">
            <v>0.32548929820950812</v>
          </cell>
          <cell r="O568">
            <v>0.32548929820950812</v>
          </cell>
          <cell r="P568">
            <v>0.32548929820950812</v>
          </cell>
          <cell r="Q568">
            <v>0.32548929820950812</v>
          </cell>
          <cell r="R568">
            <v>0.32548929820950812</v>
          </cell>
          <cell r="S568">
            <v>0.32548929820950812</v>
          </cell>
          <cell r="T568">
            <v>0.32548929820950812</v>
          </cell>
          <cell r="U568">
            <v>0.32548929820950812</v>
          </cell>
          <cell r="V568">
            <v>0.32548929820950812</v>
          </cell>
          <cell r="W568">
            <v>0.32548929820950812</v>
          </cell>
          <cell r="X568">
            <v>0.32548929820950812</v>
          </cell>
          <cell r="Y568">
            <v>0.32548929820950812</v>
          </cell>
          <cell r="Z568">
            <v>0.32548929820950812</v>
          </cell>
          <cell r="AA568">
            <v>0.32548929820950812</v>
          </cell>
          <cell r="AB568">
            <v>0.32548929820950812</v>
          </cell>
          <cell r="AC568">
            <v>0.32548929820950812</v>
          </cell>
        </row>
        <row r="569">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row>
        <row r="570">
          <cell r="J570">
            <v>0</v>
          </cell>
          <cell r="K570">
            <v>0</v>
          </cell>
          <cell r="L570">
            <v>0</v>
          </cell>
          <cell r="M570">
            <v>0</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row>
        <row r="571">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row>
        <row r="572">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row>
        <row r="573">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row>
        <row r="574">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row>
        <row r="575">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row>
        <row r="576">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row>
        <row r="577">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row>
        <row r="578">
          <cell r="J578">
            <v>0</v>
          </cell>
          <cell r="K578">
            <v>0</v>
          </cell>
          <cell r="L578">
            <v>0</v>
          </cell>
          <cell r="M578">
            <v>0</v>
          </cell>
          <cell r="N578">
            <v>0</v>
          </cell>
          <cell r="O578">
            <v>0</v>
          </cell>
          <cell r="P578">
            <v>0</v>
          </cell>
          <cell r="Q578">
            <v>0</v>
          </cell>
          <cell r="R578">
            <v>0</v>
          </cell>
          <cell r="S578">
            <v>0</v>
          </cell>
          <cell r="T578">
            <v>0</v>
          </cell>
          <cell r="U578">
            <v>0</v>
          </cell>
          <cell r="V578">
            <v>0</v>
          </cell>
          <cell r="W578">
            <v>0</v>
          </cell>
          <cell r="X578">
            <v>0</v>
          </cell>
          <cell r="Y578">
            <v>0</v>
          </cell>
          <cell r="Z578">
            <v>0</v>
          </cell>
          <cell r="AA578">
            <v>0</v>
          </cell>
          <cell r="AB578">
            <v>0</v>
          </cell>
          <cell r="AC578">
            <v>0</v>
          </cell>
        </row>
        <row r="579">
          <cell r="J579">
            <v>0</v>
          </cell>
          <cell r="K579">
            <v>0</v>
          </cell>
          <cell r="L579">
            <v>0</v>
          </cell>
          <cell r="M579">
            <v>0</v>
          </cell>
          <cell r="N579">
            <v>0</v>
          </cell>
          <cell r="O579">
            <v>0</v>
          </cell>
          <cell r="P579">
            <v>0</v>
          </cell>
          <cell r="Q579">
            <v>0</v>
          </cell>
          <cell r="R579">
            <v>0</v>
          </cell>
          <cell r="S579">
            <v>0</v>
          </cell>
          <cell r="T579">
            <v>0</v>
          </cell>
          <cell r="U579">
            <v>0</v>
          </cell>
          <cell r="V579">
            <v>0</v>
          </cell>
          <cell r="W579">
            <v>0</v>
          </cell>
          <cell r="X579">
            <v>0</v>
          </cell>
          <cell r="Y579">
            <v>0</v>
          </cell>
          <cell r="Z579">
            <v>0</v>
          </cell>
          <cell r="AA579">
            <v>0</v>
          </cell>
          <cell r="AB579">
            <v>0</v>
          </cell>
          <cell r="AC579">
            <v>0</v>
          </cell>
        </row>
        <row r="580">
          <cell r="J580">
            <v>0</v>
          </cell>
          <cell r="K580">
            <v>0</v>
          </cell>
          <cell r="L580">
            <v>0</v>
          </cell>
          <cell r="M580">
            <v>0</v>
          </cell>
          <cell r="N580">
            <v>0</v>
          </cell>
          <cell r="O580">
            <v>0</v>
          </cell>
          <cell r="P580">
            <v>0</v>
          </cell>
          <cell r="Q580">
            <v>0</v>
          </cell>
          <cell r="R580">
            <v>0</v>
          </cell>
          <cell r="S580">
            <v>0</v>
          </cell>
          <cell r="T580">
            <v>0</v>
          </cell>
          <cell r="U580">
            <v>0</v>
          </cell>
          <cell r="V580">
            <v>0</v>
          </cell>
          <cell r="W580">
            <v>0</v>
          </cell>
          <cell r="X580">
            <v>0</v>
          </cell>
          <cell r="Y580">
            <v>0</v>
          </cell>
          <cell r="Z580">
            <v>0</v>
          </cell>
          <cell r="AA580">
            <v>0</v>
          </cell>
          <cell r="AB580">
            <v>0</v>
          </cell>
          <cell r="AC580">
            <v>0</v>
          </cell>
        </row>
        <row r="581">
          <cell r="J581">
            <v>0</v>
          </cell>
          <cell r="K581">
            <v>0</v>
          </cell>
          <cell r="L581">
            <v>0</v>
          </cell>
          <cell r="M581">
            <v>0</v>
          </cell>
          <cell r="N581">
            <v>0</v>
          </cell>
          <cell r="O581">
            <v>0</v>
          </cell>
          <cell r="P581">
            <v>0</v>
          </cell>
          <cell r="Q581">
            <v>0</v>
          </cell>
          <cell r="R581">
            <v>0</v>
          </cell>
          <cell r="S581">
            <v>0</v>
          </cell>
          <cell r="T581">
            <v>0</v>
          </cell>
          <cell r="U581">
            <v>0</v>
          </cell>
          <cell r="V581">
            <v>0</v>
          </cell>
          <cell r="W581">
            <v>0</v>
          </cell>
          <cell r="X581">
            <v>0</v>
          </cell>
          <cell r="Y581">
            <v>0</v>
          </cell>
          <cell r="Z581">
            <v>0</v>
          </cell>
          <cell r="AA581">
            <v>0</v>
          </cell>
          <cell r="AB581">
            <v>0</v>
          </cell>
          <cell r="AC581">
            <v>0</v>
          </cell>
        </row>
        <row r="582">
          <cell r="J582">
            <v>0</v>
          </cell>
          <cell r="K582">
            <v>0</v>
          </cell>
          <cell r="L582">
            <v>0</v>
          </cell>
          <cell r="M582">
            <v>0</v>
          </cell>
          <cell r="N582">
            <v>0</v>
          </cell>
          <cell r="O582">
            <v>0</v>
          </cell>
          <cell r="P582">
            <v>0</v>
          </cell>
          <cell r="Q582">
            <v>0</v>
          </cell>
          <cell r="R582">
            <v>0</v>
          </cell>
          <cell r="S582">
            <v>0</v>
          </cell>
          <cell r="T582">
            <v>0</v>
          </cell>
          <cell r="U582">
            <v>0</v>
          </cell>
          <cell r="V582">
            <v>0</v>
          </cell>
          <cell r="W582">
            <v>0</v>
          </cell>
          <cell r="X582">
            <v>0</v>
          </cell>
          <cell r="Y582">
            <v>0</v>
          </cell>
          <cell r="Z582">
            <v>0</v>
          </cell>
          <cell r="AA582">
            <v>0</v>
          </cell>
          <cell r="AB582">
            <v>0</v>
          </cell>
          <cell r="AC582">
            <v>0</v>
          </cell>
        </row>
        <row r="583">
          <cell r="J583">
            <v>0</v>
          </cell>
          <cell r="K583">
            <v>0</v>
          </cell>
          <cell r="L583">
            <v>0</v>
          </cell>
          <cell r="M583">
            <v>0</v>
          </cell>
          <cell r="N583">
            <v>0</v>
          </cell>
          <cell r="O583">
            <v>0</v>
          </cell>
          <cell r="P583">
            <v>0</v>
          </cell>
          <cell r="Q583">
            <v>0</v>
          </cell>
          <cell r="R583">
            <v>0</v>
          </cell>
          <cell r="S583">
            <v>0</v>
          </cell>
          <cell r="T583">
            <v>0</v>
          </cell>
          <cell r="U583">
            <v>0</v>
          </cell>
          <cell r="V583">
            <v>0</v>
          </cell>
          <cell r="W583">
            <v>0</v>
          </cell>
          <cell r="X583">
            <v>0</v>
          </cell>
          <cell r="Y583">
            <v>0</v>
          </cell>
          <cell r="Z583">
            <v>0</v>
          </cell>
          <cell r="AA583">
            <v>0</v>
          </cell>
          <cell r="AB583">
            <v>0</v>
          </cell>
          <cell r="AC583">
            <v>0</v>
          </cell>
        </row>
        <row r="584">
          <cell r="J584">
            <v>0</v>
          </cell>
          <cell r="K584">
            <v>0</v>
          </cell>
          <cell r="L584">
            <v>0</v>
          </cell>
          <cell r="M584">
            <v>0</v>
          </cell>
          <cell r="N584">
            <v>0</v>
          </cell>
          <cell r="O584">
            <v>0</v>
          </cell>
          <cell r="P584">
            <v>0</v>
          </cell>
          <cell r="Q584">
            <v>0</v>
          </cell>
          <cell r="R584">
            <v>0</v>
          </cell>
          <cell r="S584">
            <v>0</v>
          </cell>
          <cell r="T584">
            <v>0</v>
          </cell>
          <cell r="U584">
            <v>0</v>
          </cell>
          <cell r="V584">
            <v>0</v>
          </cell>
          <cell r="W584">
            <v>0</v>
          </cell>
          <cell r="X584">
            <v>0</v>
          </cell>
          <cell r="Y584">
            <v>0</v>
          </cell>
          <cell r="Z584">
            <v>0</v>
          </cell>
          <cell r="AA584">
            <v>0</v>
          </cell>
          <cell r="AB584">
            <v>0</v>
          </cell>
          <cell r="AC584">
            <v>0</v>
          </cell>
        </row>
        <row r="585">
          <cell r="J585">
            <v>0</v>
          </cell>
          <cell r="K585">
            <v>0</v>
          </cell>
          <cell r="L585">
            <v>0</v>
          </cell>
          <cell r="M585">
            <v>0</v>
          </cell>
          <cell r="N585">
            <v>0</v>
          </cell>
          <cell r="O585">
            <v>0</v>
          </cell>
          <cell r="P585">
            <v>0</v>
          </cell>
          <cell r="Q585">
            <v>0</v>
          </cell>
          <cell r="R585">
            <v>0</v>
          </cell>
          <cell r="S585">
            <v>0</v>
          </cell>
          <cell r="T585">
            <v>0</v>
          </cell>
          <cell r="U585">
            <v>0</v>
          </cell>
          <cell r="V585">
            <v>0</v>
          </cell>
          <cell r="W585">
            <v>0</v>
          </cell>
          <cell r="X585">
            <v>0</v>
          </cell>
          <cell r="Y585">
            <v>0</v>
          </cell>
          <cell r="Z585">
            <v>0</v>
          </cell>
          <cell r="AA585">
            <v>0</v>
          </cell>
          <cell r="AB585">
            <v>0</v>
          </cell>
          <cell r="AC585">
            <v>0</v>
          </cell>
        </row>
        <row r="586">
          <cell r="J586">
            <v>0</v>
          </cell>
          <cell r="K586">
            <v>0</v>
          </cell>
          <cell r="L586">
            <v>0</v>
          </cell>
          <cell r="M586">
            <v>0</v>
          </cell>
          <cell r="N586">
            <v>0</v>
          </cell>
          <cell r="O586">
            <v>0</v>
          </cell>
          <cell r="P586">
            <v>0</v>
          </cell>
          <cell r="Q586">
            <v>0</v>
          </cell>
          <cell r="R586">
            <v>0</v>
          </cell>
          <cell r="S586">
            <v>0</v>
          </cell>
          <cell r="T586">
            <v>0</v>
          </cell>
          <cell r="U586">
            <v>0</v>
          </cell>
          <cell r="V586">
            <v>0</v>
          </cell>
          <cell r="W586">
            <v>0</v>
          </cell>
          <cell r="X586">
            <v>0</v>
          </cell>
          <cell r="Y586">
            <v>0</v>
          </cell>
          <cell r="Z586">
            <v>0</v>
          </cell>
          <cell r="AA586">
            <v>0</v>
          </cell>
          <cell r="AB586">
            <v>0</v>
          </cell>
          <cell r="AC586">
            <v>0</v>
          </cell>
        </row>
        <row r="587">
          <cell r="J587">
            <v>0</v>
          </cell>
          <cell r="K587">
            <v>0</v>
          </cell>
          <cell r="L587">
            <v>0</v>
          </cell>
          <cell r="M587">
            <v>0</v>
          </cell>
          <cell r="N587">
            <v>0</v>
          </cell>
          <cell r="O587">
            <v>0</v>
          </cell>
          <cell r="P587">
            <v>0</v>
          </cell>
          <cell r="Q587">
            <v>0</v>
          </cell>
          <cell r="R587">
            <v>0</v>
          </cell>
          <cell r="S587">
            <v>0</v>
          </cell>
          <cell r="T587">
            <v>0</v>
          </cell>
          <cell r="U587">
            <v>0</v>
          </cell>
          <cell r="V587">
            <v>0</v>
          </cell>
          <cell r="W587">
            <v>0</v>
          </cell>
          <cell r="X587">
            <v>0</v>
          </cell>
          <cell r="Y587">
            <v>0</v>
          </cell>
          <cell r="Z587">
            <v>0</v>
          </cell>
          <cell r="AA587">
            <v>0</v>
          </cell>
          <cell r="AB587">
            <v>0</v>
          </cell>
          <cell r="AC587">
            <v>0</v>
          </cell>
        </row>
        <row r="588">
          <cell r="J588">
            <v>3.0000000000000001E-3</v>
          </cell>
          <cell r="K588">
            <v>3.0000000000000001E-3</v>
          </cell>
          <cell r="L588">
            <v>3.0000000000000001E-3</v>
          </cell>
          <cell r="M588">
            <v>3.0000000000000001E-3</v>
          </cell>
          <cell r="N588">
            <v>3.0000000000000001E-3</v>
          </cell>
          <cell r="O588">
            <v>3.0000000000000001E-3</v>
          </cell>
          <cell r="P588">
            <v>3.0000000000000001E-3</v>
          </cell>
          <cell r="Q588">
            <v>3.0000000000000001E-3</v>
          </cell>
          <cell r="R588">
            <v>3.0000000000000001E-3</v>
          </cell>
          <cell r="S588">
            <v>3.0000000000000001E-3</v>
          </cell>
          <cell r="T588">
            <v>3.0000000000000001E-3</v>
          </cell>
          <cell r="U588">
            <v>3.0000000000000001E-3</v>
          </cell>
          <cell r="V588">
            <v>3.0000000000000001E-3</v>
          </cell>
          <cell r="W588">
            <v>3.0000000000000001E-3</v>
          </cell>
          <cell r="X588">
            <v>3.0000000000000001E-3</v>
          </cell>
          <cell r="Y588">
            <v>3.0000000000000001E-3</v>
          </cell>
          <cell r="Z588">
            <v>3.0000000000000001E-3</v>
          </cell>
          <cell r="AA588">
            <v>3.0000000000000001E-3</v>
          </cell>
          <cell r="AB588">
            <v>3.0000000000000001E-3</v>
          </cell>
          <cell r="AC588">
            <v>3.0000000000000001E-3</v>
          </cell>
        </row>
        <row r="589">
          <cell r="J589">
            <v>0</v>
          </cell>
          <cell r="K589">
            <v>0</v>
          </cell>
          <cell r="L589">
            <v>0</v>
          </cell>
          <cell r="M589">
            <v>0</v>
          </cell>
          <cell r="N589">
            <v>0</v>
          </cell>
          <cell r="O589">
            <v>0</v>
          </cell>
          <cell r="P589">
            <v>0</v>
          </cell>
          <cell r="Q589">
            <v>0</v>
          </cell>
          <cell r="R589">
            <v>0</v>
          </cell>
          <cell r="S589">
            <v>0</v>
          </cell>
          <cell r="T589">
            <v>0</v>
          </cell>
          <cell r="U589">
            <v>0</v>
          </cell>
          <cell r="V589">
            <v>0</v>
          </cell>
          <cell r="W589">
            <v>0</v>
          </cell>
          <cell r="X589">
            <v>0</v>
          </cell>
          <cell r="Y589">
            <v>0</v>
          </cell>
          <cell r="Z589">
            <v>0</v>
          </cell>
          <cell r="AA589">
            <v>0</v>
          </cell>
          <cell r="AB589">
            <v>0</v>
          </cell>
          <cell r="AC589">
            <v>0</v>
          </cell>
        </row>
        <row r="590">
          <cell r="J590">
            <v>0</v>
          </cell>
          <cell r="K590">
            <v>0</v>
          </cell>
          <cell r="L590">
            <v>0</v>
          </cell>
          <cell r="M590">
            <v>0</v>
          </cell>
          <cell r="N590">
            <v>0</v>
          </cell>
          <cell r="O590">
            <v>0</v>
          </cell>
          <cell r="P590">
            <v>0</v>
          </cell>
          <cell r="Q590">
            <v>0</v>
          </cell>
          <cell r="R590">
            <v>0</v>
          </cell>
          <cell r="S590">
            <v>0</v>
          </cell>
          <cell r="T590">
            <v>0</v>
          </cell>
          <cell r="U590">
            <v>0</v>
          </cell>
          <cell r="V590">
            <v>0</v>
          </cell>
          <cell r="W590">
            <v>0</v>
          </cell>
          <cell r="X590">
            <v>0</v>
          </cell>
          <cell r="Y590">
            <v>0</v>
          </cell>
          <cell r="Z590">
            <v>0</v>
          </cell>
          <cell r="AA590">
            <v>0</v>
          </cell>
          <cell r="AB590">
            <v>0</v>
          </cell>
          <cell r="AC590">
            <v>0</v>
          </cell>
        </row>
        <row r="591">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row>
        <row r="592">
          <cell r="J592">
            <v>0</v>
          </cell>
          <cell r="K592">
            <v>0</v>
          </cell>
          <cell r="L592">
            <v>0</v>
          </cell>
          <cell r="M592">
            <v>0</v>
          </cell>
          <cell r="N592">
            <v>0</v>
          </cell>
          <cell r="O592">
            <v>0</v>
          </cell>
          <cell r="P592">
            <v>0</v>
          </cell>
          <cell r="Q592">
            <v>0</v>
          </cell>
          <cell r="R592">
            <v>0</v>
          </cell>
          <cell r="S592">
            <v>0</v>
          </cell>
          <cell r="T592">
            <v>0</v>
          </cell>
          <cell r="U592">
            <v>0</v>
          </cell>
          <cell r="V592">
            <v>0</v>
          </cell>
          <cell r="W592">
            <v>0</v>
          </cell>
          <cell r="X592">
            <v>0</v>
          </cell>
          <cell r="Y592">
            <v>0</v>
          </cell>
          <cell r="Z592">
            <v>0</v>
          </cell>
          <cell r="AA592">
            <v>0</v>
          </cell>
          <cell r="AB592">
            <v>0</v>
          </cell>
          <cell r="AC592">
            <v>0</v>
          </cell>
        </row>
        <row r="593">
          <cell r="J593">
            <v>0</v>
          </cell>
          <cell r="K593">
            <v>0</v>
          </cell>
          <cell r="L593">
            <v>0</v>
          </cell>
          <cell r="M593">
            <v>0</v>
          </cell>
          <cell r="N593">
            <v>0</v>
          </cell>
          <cell r="O593">
            <v>0</v>
          </cell>
          <cell r="P593">
            <v>0</v>
          </cell>
          <cell r="Q593">
            <v>0</v>
          </cell>
          <cell r="R593">
            <v>0</v>
          </cell>
          <cell r="S593">
            <v>0</v>
          </cell>
          <cell r="T593">
            <v>0</v>
          </cell>
          <cell r="U593">
            <v>0</v>
          </cell>
          <cell r="V593">
            <v>0</v>
          </cell>
          <cell r="W593">
            <v>0</v>
          </cell>
          <cell r="X593">
            <v>0</v>
          </cell>
          <cell r="Y593">
            <v>0</v>
          </cell>
          <cell r="Z593">
            <v>0</v>
          </cell>
          <cell r="AA593">
            <v>0</v>
          </cell>
          <cell r="AB593">
            <v>0</v>
          </cell>
          <cell r="AC593">
            <v>0</v>
          </cell>
        </row>
        <row r="594">
          <cell r="J594">
            <v>0</v>
          </cell>
          <cell r="K594">
            <v>0</v>
          </cell>
          <cell r="L594">
            <v>0</v>
          </cell>
          <cell r="M594">
            <v>0</v>
          </cell>
          <cell r="N594">
            <v>0</v>
          </cell>
          <cell r="O594">
            <v>0</v>
          </cell>
          <cell r="P594">
            <v>0</v>
          </cell>
          <cell r="Q594">
            <v>0</v>
          </cell>
          <cell r="R594">
            <v>0</v>
          </cell>
          <cell r="S594">
            <v>0</v>
          </cell>
          <cell r="T594">
            <v>0</v>
          </cell>
          <cell r="U594">
            <v>0</v>
          </cell>
          <cell r="V594">
            <v>0</v>
          </cell>
          <cell r="W594">
            <v>0</v>
          </cell>
          <cell r="X594">
            <v>0</v>
          </cell>
          <cell r="Y594">
            <v>0</v>
          </cell>
          <cell r="Z594">
            <v>0</v>
          </cell>
          <cell r="AA594">
            <v>0</v>
          </cell>
          <cell r="AB594">
            <v>0</v>
          </cell>
          <cell r="AC594">
            <v>0</v>
          </cell>
        </row>
        <row r="595">
          <cell r="J595">
            <v>0</v>
          </cell>
          <cell r="K595">
            <v>0</v>
          </cell>
          <cell r="L595">
            <v>0</v>
          </cell>
          <cell r="M595">
            <v>0</v>
          </cell>
          <cell r="N595">
            <v>0</v>
          </cell>
          <cell r="O595">
            <v>0</v>
          </cell>
          <cell r="P595">
            <v>0</v>
          </cell>
          <cell r="Q595">
            <v>0</v>
          </cell>
          <cell r="R595">
            <v>0</v>
          </cell>
          <cell r="S595">
            <v>0</v>
          </cell>
          <cell r="T595">
            <v>0</v>
          </cell>
          <cell r="U595">
            <v>0</v>
          </cell>
          <cell r="V595">
            <v>0</v>
          </cell>
          <cell r="W595">
            <v>0</v>
          </cell>
          <cell r="X595">
            <v>0</v>
          </cell>
          <cell r="Y595">
            <v>0</v>
          </cell>
          <cell r="Z595">
            <v>0</v>
          </cell>
          <cell r="AA595">
            <v>0</v>
          </cell>
          <cell r="AB595">
            <v>0</v>
          </cell>
          <cell r="AC595">
            <v>0</v>
          </cell>
        </row>
        <row r="596">
          <cell r="J596">
            <v>0</v>
          </cell>
          <cell r="K596">
            <v>0</v>
          </cell>
          <cell r="L596">
            <v>0</v>
          </cell>
          <cell r="M596">
            <v>0</v>
          </cell>
          <cell r="N596">
            <v>0</v>
          </cell>
          <cell r="O596">
            <v>0</v>
          </cell>
          <cell r="P596">
            <v>0</v>
          </cell>
          <cell r="Q596">
            <v>0</v>
          </cell>
          <cell r="R596">
            <v>0</v>
          </cell>
          <cell r="S596">
            <v>0</v>
          </cell>
          <cell r="T596">
            <v>0</v>
          </cell>
          <cell r="U596">
            <v>0</v>
          </cell>
          <cell r="V596">
            <v>0</v>
          </cell>
          <cell r="W596">
            <v>0</v>
          </cell>
          <cell r="X596">
            <v>0</v>
          </cell>
          <cell r="Y596">
            <v>0</v>
          </cell>
          <cell r="Z596">
            <v>0</v>
          </cell>
          <cell r="AA596">
            <v>0</v>
          </cell>
          <cell r="AB596">
            <v>0</v>
          </cell>
          <cell r="AC596">
            <v>0</v>
          </cell>
        </row>
        <row r="597">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0</v>
          </cell>
        </row>
        <row r="598">
          <cell r="J598">
            <v>2E-3</v>
          </cell>
          <cell r="K598">
            <v>2E-3</v>
          </cell>
          <cell r="L598">
            <v>2E-3</v>
          </cell>
          <cell r="M598">
            <v>2E-3</v>
          </cell>
          <cell r="N598">
            <v>2E-3</v>
          </cell>
          <cell r="O598">
            <v>2E-3</v>
          </cell>
          <cell r="P598">
            <v>2E-3</v>
          </cell>
          <cell r="Q598">
            <v>2E-3</v>
          </cell>
          <cell r="R598">
            <v>2E-3</v>
          </cell>
          <cell r="S598">
            <v>2E-3</v>
          </cell>
          <cell r="T598">
            <v>2E-3</v>
          </cell>
          <cell r="U598">
            <v>2E-3</v>
          </cell>
          <cell r="V598">
            <v>2E-3</v>
          </cell>
          <cell r="W598">
            <v>2E-3</v>
          </cell>
          <cell r="X598">
            <v>2E-3</v>
          </cell>
          <cell r="Y598">
            <v>2E-3</v>
          </cell>
          <cell r="Z598">
            <v>2E-3</v>
          </cell>
          <cell r="AA598">
            <v>2E-3</v>
          </cell>
          <cell r="AB598">
            <v>2E-3</v>
          </cell>
          <cell r="AC598">
            <v>2E-3</v>
          </cell>
        </row>
        <row r="599">
          <cell r="J599">
            <v>0</v>
          </cell>
          <cell r="K599">
            <v>0</v>
          </cell>
          <cell r="L599">
            <v>0</v>
          </cell>
          <cell r="M599">
            <v>0</v>
          </cell>
          <cell r="N599">
            <v>0</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0</v>
          </cell>
          <cell r="AC599">
            <v>0</v>
          </cell>
        </row>
        <row r="600">
          <cell r="J600">
            <v>0</v>
          </cell>
          <cell r="K600">
            <v>0</v>
          </cell>
          <cell r="L600">
            <v>0</v>
          </cell>
          <cell r="M600">
            <v>0</v>
          </cell>
          <cell r="N600">
            <v>0</v>
          </cell>
          <cell r="O600">
            <v>0</v>
          </cell>
          <cell r="P600">
            <v>0</v>
          </cell>
          <cell r="Q600">
            <v>0</v>
          </cell>
          <cell r="R600">
            <v>0</v>
          </cell>
          <cell r="S600">
            <v>0</v>
          </cell>
          <cell r="T600">
            <v>0</v>
          </cell>
          <cell r="U600">
            <v>0</v>
          </cell>
          <cell r="V600">
            <v>0</v>
          </cell>
          <cell r="W600">
            <v>0</v>
          </cell>
          <cell r="X600">
            <v>0</v>
          </cell>
          <cell r="Y600">
            <v>0</v>
          </cell>
          <cell r="Z600">
            <v>0</v>
          </cell>
          <cell r="AA600">
            <v>0</v>
          </cell>
          <cell r="AB600">
            <v>0</v>
          </cell>
          <cell r="AC600">
            <v>0</v>
          </cell>
        </row>
        <row r="601">
          <cell r="J601">
            <v>0</v>
          </cell>
          <cell r="K601">
            <v>0</v>
          </cell>
          <cell r="L601">
            <v>0</v>
          </cell>
          <cell r="M601">
            <v>0</v>
          </cell>
          <cell r="N601">
            <v>0</v>
          </cell>
          <cell r="O601">
            <v>0</v>
          </cell>
          <cell r="P601">
            <v>0</v>
          </cell>
          <cell r="Q601">
            <v>0</v>
          </cell>
          <cell r="R601">
            <v>0</v>
          </cell>
          <cell r="S601">
            <v>0</v>
          </cell>
          <cell r="T601">
            <v>0</v>
          </cell>
          <cell r="U601">
            <v>0</v>
          </cell>
          <cell r="V601">
            <v>0</v>
          </cell>
          <cell r="W601">
            <v>0</v>
          </cell>
          <cell r="X601">
            <v>0</v>
          </cell>
          <cell r="Y601">
            <v>0</v>
          </cell>
          <cell r="Z601">
            <v>0</v>
          </cell>
          <cell r="AA601">
            <v>0</v>
          </cell>
          <cell r="AB601">
            <v>0</v>
          </cell>
          <cell r="AC601">
            <v>0</v>
          </cell>
        </row>
        <row r="602">
          <cell r="J602">
            <v>0</v>
          </cell>
          <cell r="K602">
            <v>0</v>
          </cell>
          <cell r="L602">
            <v>0</v>
          </cell>
          <cell r="M602">
            <v>0</v>
          </cell>
          <cell r="N602">
            <v>0</v>
          </cell>
          <cell r="O602">
            <v>0</v>
          </cell>
          <cell r="P602">
            <v>0</v>
          </cell>
          <cell r="Q602">
            <v>0</v>
          </cell>
          <cell r="R602">
            <v>0</v>
          </cell>
          <cell r="S602">
            <v>0</v>
          </cell>
          <cell r="T602">
            <v>0</v>
          </cell>
          <cell r="U602">
            <v>0</v>
          </cell>
          <cell r="V602">
            <v>0</v>
          </cell>
          <cell r="W602">
            <v>0</v>
          </cell>
          <cell r="X602">
            <v>0</v>
          </cell>
          <cell r="Y602">
            <v>0</v>
          </cell>
          <cell r="Z602">
            <v>0</v>
          </cell>
          <cell r="AA602">
            <v>0</v>
          </cell>
          <cell r="AB602">
            <v>0</v>
          </cell>
          <cell r="AC602">
            <v>0</v>
          </cell>
        </row>
        <row r="603">
          <cell r="J603">
            <v>0</v>
          </cell>
          <cell r="K603">
            <v>0</v>
          </cell>
          <cell r="L603">
            <v>0</v>
          </cell>
          <cell r="M603">
            <v>0</v>
          </cell>
          <cell r="N603">
            <v>0</v>
          </cell>
          <cell r="O603">
            <v>0</v>
          </cell>
          <cell r="P603">
            <v>0</v>
          </cell>
          <cell r="Q603">
            <v>0</v>
          </cell>
          <cell r="R603">
            <v>0</v>
          </cell>
          <cell r="S603">
            <v>0</v>
          </cell>
          <cell r="T603">
            <v>0</v>
          </cell>
          <cell r="U603">
            <v>0</v>
          </cell>
          <cell r="V603">
            <v>0</v>
          </cell>
          <cell r="W603">
            <v>0</v>
          </cell>
          <cell r="X603">
            <v>0</v>
          </cell>
          <cell r="Y603">
            <v>0</v>
          </cell>
          <cell r="Z603">
            <v>0</v>
          </cell>
          <cell r="AA603">
            <v>0</v>
          </cell>
          <cell r="AB603">
            <v>0</v>
          </cell>
          <cell r="AC603">
            <v>0</v>
          </cell>
        </row>
        <row r="604">
          <cell r="J604">
            <v>0</v>
          </cell>
          <cell r="K604">
            <v>0</v>
          </cell>
          <cell r="L604">
            <v>0</v>
          </cell>
          <cell r="M604">
            <v>0</v>
          </cell>
          <cell r="N604">
            <v>0</v>
          </cell>
          <cell r="O604">
            <v>0</v>
          </cell>
          <cell r="P604">
            <v>0</v>
          </cell>
          <cell r="Q604">
            <v>0</v>
          </cell>
          <cell r="R604">
            <v>0</v>
          </cell>
          <cell r="S604">
            <v>0</v>
          </cell>
          <cell r="T604">
            <v>0</v>
          </cell>
          <cell r="U604">
            <v>0</v>
          </cell>
          <cell r="V604">
            <v>0</v>
          </cell>
          <cell r="W604">
            <v>0</v>
          </cell>
          <cell r="X604">
            <v>0</v>
          </cell>
          <cell r="Y604">
            <v>0</v>
          </cell>
          <cell r="Z604">
            <v>0</v>
          </cell>
          <cell r="AA604">
            <v>0</v>
          </cell>
          <cell r="AB604">
            <v>0</v>
          </cell>
          <cell r="AC604">
            <v>0</v>
          </cell>
        </row>
        <row r="605">
          <cell r="J605">
            <v>0</v>
          </cell>
          <cell r="K605">
            <v>0</v>
          </cell>
          <cell r="L605">
            <v>0</v>
          </cell>
          <cell r="M605">
            <v>0</v>
          </cell>
          <cell r="N605">
            <v>0</v>
          </cell>
          <cell r="O605">
            <v>0</v>
          </cell>
          <cell r="P605">
            <v>0</v>
          </cell>
          <cell r="Q605">
            <v>0</v>
          </cell>
          <cell r="R605">
            <v>0</v>
          </cell>
          <cell r="S605">
            <v>0</v>
          </cell>
          <cell r="T605">
            <v>0</v>
          </cell>
          <cell r="U605">
            <v>0</v>
          </cell>
          <cell r="V605">
            <v>0</v>
          </cell>
          <cell r="W605">
            <v>0</v>
          </cell>
          <cell r="X605">
            <v>0</v>
          </cell>
          <cell r="Y605">
            <v>0</v>
          </cell>
          <cell r="Z605">
            <v>0</v>
          </cell>
          <cell r="AA605">
            <v>0</v>
          </cell>
          <cell r="AB605">
            <v>0</v>
          </cell>
          <cell r="AC605">
            <v>0</v>
          </cell>
        </row>
        <row r="606">
          <cell r="J606">
            <v>0</v>
          </cell>
          <cell r="K606">
            <v>0</v>
          </cell>
          <cell r="L606">
            <v>0</v>
          </cell>
          <cell r="M606">
            <v>0</v>
          </cell>
          <cell r="N606">
            <v>0</v>
          </cell>
          <cell r="O606">
            <v>0</v>
          </cell>
          <cell r="P606">
            <v>0</v>
          </cell>
          <cell r="Q606">
            <v>0</v>
          </cell>
          <cell r="R606">
            <v>0</v>
          </cell>
          <cell r="S606">
            <v>0</v>
          </cell>
          <cell r="T606">
            <v>0</v>
          </cell>
          <cell r="U606">
            <v>0</v>
          </cell>
          <cell r="V606">
            <v>0</v>
          </cell>
          <cell r="W606">
            <v>0</v>
          </cell>
          <cell r="X606">
            <v>0</v>
          </cell>
          <cell r="Y606">
            <v>0</v>
          </cell>
          <cell r="Z606">
            <v>0</v>
          </cell>
          <cell r="AA606">
            <v>0</v>
          </cell>
          <cell r="AB606">
            <v>0</v>
          </cell>
          <cell r="AC606">
            <v>0</v>
          </cell>
        </row>
        <row r="607">
          <cell r="J607">
            <v>0</v>
          </cell>
          <cell r="K607">
            <v>0</v>
          </cell>
          <cell r="L607">
            <v>0</v>
          </cell>
          <cell r="M607">
            <v>0</v>
          </cell>
          <cell r="N607">
            <v>0</v>
          </cell>
          <cell r="O607">
            <v>0</v>
          </cell>
          <cell r="P607">
            <v>0</v>
          </cell>
          <cell r="Q607">
            <v>0</v>
          </cell>
          <cell r="R607">
            <v>0</v>
          </cell>
          <cell r="S607">
            <v>0</v>
          </cell>
          <cell r="T607">
            <v>0</v>
          </cell>
          <cell r="U607">
            <v>0</v>
          </cell>
          <cell r="V607">
            <v>0</v>
          </cell>
          <cell r="W607">
            <v>0</v>
          </cell>
          <cell r="X607">
            <v>0</v>
          </cell>
          <cell r="Y607">
            <v>0</v>
          </cell>
          <cell r="Z607">
            <v>0</v>
          </cell>
          <cell r="AA607">
            <v>0</v>
          </cell>
          <cell r="AB607">
            <v>0</v>
          </cell>
          <cell r="AC607">
            <v>0</v>
          </cell>
        </row>
        <row r="608">
          <cell r="J608">
            <v>0.2</v>
          </cell>
          <cell r="K608">
            <v>0.2</v>
          </cell>
          <cell r="L608">
            <v>0.2</v>
          </cell>
          <cell r="M608">
            <v>0.2</v>
          </cell>
          <cell r="N608">
            <v>0.2</v>
          </cell>
          <cell r="O608">
            <v>0.2</v>
          </cell>
          <cell r="P608">
            <v>0.2</v>
          </cell>
          <cell r="Q608">
            <v>0.2</v>
          </cell>
          <cell r="R608">
            <v>0.2</v>
          </cell>
          <cell r="S608">
            <v>0.2</v>
          </cell>
          <cell r="T608">
            <v>0.2</v>
          </cell>
          <cell r="U608">
            <v>0.2</v>
          </cell>
          <cell r="V608">
            <v>0.2</v>
          </cell>
          <cell r="W608">
            <v>0.2</v>
          </cell>
          <cell r="X608">
            <v>0.2</v>
          </cell>
          <cell r="Y608">
            <v>0.2</v>
          </cell>
          <cell r="Z608">
            <v>0.2</v>
          </cell>
          <cell r="AA608">
            <v>0.2</v>
          </cell>
          <cell r="AB608">
            <v>0.2</v>
          </cell>
          <cell r="AC608">
            <v>0.2</v>
          </cell>
        </row>
        <row r="609">
          <cell r="J609">
            <v>0</v>
          </cell>
          <cell r="K609">
            <v>0</v>
          </cell>
          <cell r="L609">
            <v>0</v>
          </cell>
          <cell r="M609">
            <v>0</v>
          </cell>
          <cell r="N609">
            <v>0</v>
          </cell>
          <cell r="O609">
            <v>0</v>
          </cell>
          <cell r="P609">
            <v>0</v>
          </cell>
          <cell r="Q609">
            <v>0</v>
          </cell>
          <cell r="R609">
            <v>0</v>
          </cell>
          <cell r="S609">
            <v>0</v>
          </cell>
          <cell r="T609">
            <v>0</v>
          </cell>
          <cell r="U609">
            <v>0</v>
          </cell>
          <cell r="V609">
            <v>0</v>
          </cell>
          <cell r="W609">
            <v>0</v>
          </cell>
          <cell r="X609">
            <v>0</v>
          </cell>
          <cell r="Y609">
            <v>0</v>
          </cell>
          <cell r="Z609">
            <v>0</v>
          </cell>
          <cell r="AA609">
            <v>0</v>
          </cell>
          <cell r="AB609">
            <v>0</v>
          </cell>
          <cell r="AC609">
            <v>0</v>
          </cell>
        </row>
        <row r="610">
          <cell r="J610">
            <v>0</v>
          </cell>
          <cell r="K610">
            <v>0</v>
          </cell>
          <cell r="L610">
            <v>0</v>
          </cell>
          <cell r="M610">
            <v>0</v>
          </cell>
          <cell r="N610">
            <v>0</v>
          </cell>
          <cell r="O610">
            <v>0</v>
          </cell>
          <cell r="P610">
            <v>0</v>
          </cell>
          <cell r="Q610">
            <v>0</v>
          </cell>
          <cell r="R610">
            <v>0</v>
          </cell>
          <cell r="S610">
            <v>0</v>
          </cell>
          <cell r="T610">
            <v>0</v>
          </cell>
          <cell r="U610">
            <v>0</v>
          </cell>
          <cell r="V610">
            <v>0</v>
          </cell>
          <cell r="W610">
            <v>0</v>
          </cell>
          <cell r="X610">
            <v>0</v>
          </cell>
          <cell r="Y610">
            <v>0</v>
          </cell>
          <cell r="Z610">
            <v>0</v>
          </cell>
          <cell r="AA610">
            <v>0</v>
          </cell>
          <cell r="AB610">
            <v>0</v>
          </cell>
          <cell r="AC610">
            <v>0</v>
          </cell>
        </row>
        <row r="611">
          <cell r="J611">
            <v>0</v>
          </cell>
          <cell r="K611">
            <v>0</v>
          </cell>
          <cell r="L611">
            <v>0</v>
          </cell>
          <cell r="M611">
            <v>0</v>
          </cell>
          <cell r="N611">
            <v>0</v>
          </cell>
          <cell r="O611">
            <v>0</v>
          </cell>
          <cell r="P611">
            <v>0</v>
          </cell>
          <cell r="Q611">
            <v>0</v>
          </cell>
          <cell r="R611">
            <v>0</v>
          </cell>
          <cell r="S611">
            <v>0</v>
          </cell>
          <cell r="T611">
            <v>0</v>
          </cell>
          <cell r="U611">
            <v>0</v>
          </cell>
          <cell r="V611">
            <v>0</v>
          </cell>
          <cell r="W611">
            <v>0</v>
          </cell>
          <cell r="X611">
            <v>0</v>
          </cell>
          <cell r="Y611">
            <v>0</v>
          </cell>
          <cell r="Z611">
            <v>0</v>
          </cell>
          <cell r="AA611">
            <v>0</v>
          </cell>
          <cell r="AB611">
            <v>0</v>
          </cell>
          <cell r="AC611">
            <v>0</v>
          </cell>
        </row>
        <row r="612">
          <cell r="J612">
            <v>0</v>
          </cell>
          <cell r="K612">
            <v>0</v>
          </cell>
          <cell r="L612">
            <v>0</v>
          </cell>
          <cell r="M612">
            <v>0</v>
          </cell>
          <cell r="N612">
            <v>0</v>
          </cell>
          <cell r="O612">
            <v>0</v>
          </cell>
          <cell r="P612">
            <v>0</v>
          </cell>
          <cell r="Q612">
            <v>0</v>
          </cell>
          <cell r="R612">
            <v>0</v>
          </cell>
          <cell r="S612">
            <v>0</v>
          </cell>
          <cell r="T612">
            <v>0</v>
          </cell>
          <cell r="U612">
            <v>0</v>
          </cell>
          <cell r="V612">
            <v>0</v>
          </cell>
          <cell r="W612">
            <v>0</v>
          </cell>
          <cell r="X612">
            <v>0</v>
          </cell>
          <cell r="Y612">
            <v>0</v>
          </cell>
          <cell r="Z612">
            <v>0</v>
          </cell>
          <cell r="AA612">
            <v>0</v>
          </cell>
          <cell r="AB612">
            <v>0</v>
          </cell>
          <cell r="AC612">
            <v>0</v>
          </cell>
        </row>
        <row r="613">
          <cell r="J613">
            <v>0</v>
          </cell>
          <cell r="K613">
            <v>0</v>
          </cell>
          <cell r="L613">
            <v>0</v>
          </cell>
          <cell r="M613">
            <v>0</v>
          </cell>
          <cell r="N613">
            <v>0</v>
          </cell>
          <cell r="O613">
            <v>0</v>
          </cell>
          <cell r="P613">
            <v>0</v>
          </cell>
          <cell r="Q613">
            <v>0</v>
          </cell>
          <cell r="R613">
            <v>0</v>
          </cell>
          <cell r="S613">
            <v>0</v>
          </cell>
          <cell r="T613">
            <v>0</v>
          </cell>
          <cell r="U613">
            <v>0</v>
          </cell>
          <cell r="V613">
            <v>0</v>
          </cell>
          <cell r="W613">
            <v>0</v>
          </cell>
          <cell r="X613">
            <v>0</v>
          </cell>
          <cell r="Y613">
            <v>0</v>
          </cell>
          <cell r="Z613">
            <v>0</v>
          </cell>
          <cell r="AA613">
            <v>0</v>
          </cell>
          <cell r="AB613">
            <v>0</v>
          </cell>
          <cell r="AC613">
            <v>0</v>
          </cell>
        </row>
        <row r="614">
          <cell r="J614">
            <v>0</v>
          </cell>
          <cell r="K614">
            <v>0</v>
          </cell>
          <cell r="L614">
            <v>0</v>
          </cell>
          <cell r="M614">
            <v>0</v>
          </cell>
          <cell r="N614">
            <v>0</v>
          </cell>
          <cell r="O614">
            <v>0</v>
          </cell>
          <cell r="P614">
            <v>0</v>
          </cell>
          <cell r="Q614">
            <v>0</v>
          </cell>
          <cell r="R614">
            <v>0</v>
          </cell>
          <cell r="S614">
            <v>0</v>
          </cell>
          <cell r="T614">
            <v>0</v>
          </cell>
          <cell r="U614">
            <v>0</v>
          </cell>
          <cell r="V614">
            <v>0</v>
          </cell>
          <cell r="W614">
            <v>0</v>
          </cell>
          <cell r="X614">
            <v>0</v>
          </cell>
          <cell r="Y614">
            <v>0</v>
          </cell>
          <cell r="Z614">
            <v>0</v>
          </cell>
          <cell r="AA614">
            <v>0</v>
          </cell>
          <cell r="AB614">
            <v>0</v>
          </cell>
          <cell r="AC614">
            <v>0</v>
          </cell>
        </row>
        <row r="615">
          <cell r="J615">
            <v>0</v>
          </cell>
          <cell r="K615">
            <v>0</v>
          </cell>
          <cell r="L615">
            <v>0</v>
          </cell>
          <cell r="M615">
            <v>0</v>
          </cell>
          <cell r="N615">
            <v>0</v>
          </cell>
          <cell r="O615">
            <v>0</v>
          </cell>
          <cell r="P615">
            <v>0</v>
          </cell>
          <cell r="Q615">
            <v>0</v>
          </cell>
          <cell r="R615">
            <v>0</v>
          </cell>
          <cell r="S615">
            <v>0</v>
          </cell>
          <cell r="T615">
            <v>0</v>
          </cell>
          <cell r="U615">
            <v>0</v>
          </cell>
          <cell r="V615">
            <v>0</v>
          </cell>
          <cell r="W615">
            <v>0</v>
          </cell>
          <cell r="X615">
            <v>0</v>
          </cell>
          <cell r="Y615">
            <v>0</v>
          </cell>
          <cell r="Z615">
            <v>0</v>
          </cell>
          <cell r="AA615">
            <v>0</v>
          </cell>
          <cell r="AB615">
            <v>0</v>
          </cell>
          <cell r="AC615">
            <v>0</v>
          </cell>
        </row>
        <row r="616">
          <cell r="J616">
            <v>0</v>
          </cell>
          <cell r="K616">
            <v>0</v>
          </cell>
          <cell r="L616">
            <v>0</v>
          </cell>
          <cell r="M616">
            <v>0</v>
          </cell>
          <cell r="N616">
            <v>0</v>
          </cell>
          <cell r="O616">
            <v>0</v>
          </cell>
          <cell r="P616">
            <v>0</v>
          </cell>
          <cell r="Q616">
            <v>0</v>
          </cell>
          <cell r="R616">
            <v>0</v>
          </cell>
          <cell r="S616">
            <v>0</v>
          </cell>
          <cell r="T616">
            <v>0</v>
          </cell>
          <cell r="U616">
            <v>0</v>
          </cell>
          <cell r="V616">
            <v>0</v>
          </cell>
          <cell r="W616">
            <v>0</v>
          </cell>
          <cell r="X616">
            <v>0</v>
          </cell>
          <cell r="Y616">
            <v>0</v>
          </cell>
          <cell r="Z616">
            <v>0</v>
          </cell>
          <cell r="AA616">
            <v>0</v>
          </cell>
          <cell r="AB616">
            <v>0</v>
          </cell>
          <cell r="AC616">
            <v>0</v>
          </cell>
        </row>
        <row r="617">
          <cell r="J617">
            <v>0</v>
          </cell>
          <cell r="K617">
            <v>0</v>
          </cell>
          <cell r="L617">
            <v>0</v>
          </cell>
          <cell r="M617">
            <v>0</v>
          </cell>
          <cell r="N617">
            <v>0</v>
          </cell>
          <cell r="O617">
            <v>0</v>
          </cell>
          <cell r="P617">
            <v>0</v>
          </cell>
          <cell r="Q617">
            <v>0</v>
          </cell>
          <cell r="R617">
            <v>0</v>
          </cell>
          <cell r="S617">
            <v>0</v>
          </cell>
          <cell r="T617">
            <v>0</v>
          </cell>
          <cell r="U617">
            <v>0</v>
          </cell>
          <cell r="V617">
            <v>0</v>
          </cell>
          <cell r="W617">
            <v>0</v>
          </cell>
          <cell r="X617">
            <v>0</v>
          </cell>
          <cell r="Y617">
            <v>0</v>
          </cell>
          <cell r="Z617">
            <v>0</v>
          </cell>
          <cell r="AA617">
            <v>0</v>
          </cell>
          <cell r="AB617">
            <v>0</v>
          </cell>
          <cell r="AC617">
            <v>0</v>
          </cell>
        </row>
        <row r="618">
          <cell r="J618">
            <v>0</v>
          </cell>
          <cell r="K618">
            <v>0</v>
          </cell>
          <cell r="L618">
            <v>0</v>
          </cell>
          <cell r="M618">
            <v>0</v>
          </cell>
          <cell r="N618">
            <v>0</v>
          </cell>
          <cell r="O618">
            <v>0</v>
          </cell>
          <cell r="P618">
            <v>0</v>
          </cell>
          <cell r="Q618">
            <v>0</v>
          </cell>
          <cell r="R618">
            <v>0</v>
          </cell>
          <cell r="S618">
            <v>0</v>
          </cell>
          <cell r="T618">
            <v>0</v>
          </cell>
          <cell r="U618">
            <v>0</v>
          </cell>
          <cell r="V618">
            <v>0</v>
          </cell>
          <cell r="W618">
            <v>0</v>
          </cell>
          <cell r="X618">
            <v>0</v>
          </cell>
          <cell r="Y618">
            <v>0</v>
          </cell>
          <cell r="Z618">
            <v>0</v>
          </cell>
          <cell r="AA618">
            <v>0</v>
          </cell>
          <cell r="AB618">
            <v>0</v>
          </cell>
          <cell r="AC618">
            <v>0</v>
          </cell>
        </row>
        <row r="619">
          <cell r="J619">
            <v>0</v>
          </cell>
          <cell r="K619">
            <v>0</v>
          </cell>
          <cell r="L619">
            <v>0</v>
          </cell>
          <cell r="M619">
            <v>0</v>
          </cell>
          <cell r="N619">
            <v>0</v>
          </cell>
          <cell r="O619">
            <v>0</v>
          </cell>
          <cell r="P619">
            <v>0</v>
          </cell>
          <cell r="Q619">
            <v>0</v>
          </cell>
          <cell r="R619">
            <v>0</v>
          </cell>
          <cell r="S619">
            <v>0</v>
          </cell>
          <cell r="T619">
            <v>0</v>
          </cell>
          <cell r="U619">
            <v>0</v>
          </cell>
          <cell r="V619">
            <v>0</v>
          </cell>
          <cell r="W619">
            <v>0</v>
          </cell>
          <cell r="X619">
            <v>0</v>
          </cell>
          <cell r="Y619">
            <v>0</v>
          </cell>
          <cell r="Z619">
            <v>0</v>
          </cell>
          <cell r="AA619">
            <v>0</v>
          </cell>
          <cell r="AB619">
            <v>0</v>
          </cell>
          <cell r="AC619">
            <v>0</v>
          </cell>
        </row>
        <row r="620">
          <cell r="J620">
            <v>0</v>
          </cell>
          <cell r="K620">
            <v>0</v>
          </cell>
          <cell r="L620">
            <v>0</v>
          </cell>
          <cell r="M620">
            <v>0</v>
          </cell>
          <cell r="N620">
            <v>0</v>
          </cell>
          <cell r="O620">
            <v>0</v>
          </cell>
          <cell r="P620">
            <v>0</v>
          </cell>
          <cell r="Q620">
            <v>0</v>
          </cell>
          <cell r="R620">
            <v>0</v>
          </cell>
          <cell r="S620">
            <v>0</v>
          </cell>
          <cell r="T620">
            <v>0</v>
          </cell>
          <cell r="U620">
            <v>0</v>
          </cell>
          <cell r="V620">
            <v>0</v>
          </cell>
          <cell r="W620">
            <v>0</v>
          </cell>
          <cell r="X620">
            <v>0</v>
          </cell>
          <cell r="Y620">
            <v>0</v>
          </cell>
          <cell r="Z620">
            <v>0</v>
          </cell>
          <cell r="AA620">
            <v>0</v>
          </cell>
          <cell r="AB620">
            <v>0</v>
          </cell>
          <cell r="AC620">
            <v>0</v>
          </cell>
        </row>
        <row r="621">
          <cell r="J621">
            <v>0</v>
          </cell>
          <cell r="K621">
            <v>0</v>
          </cell>
          <cell r="L621">
            <v>0</v>
          </cell>
          <cell r="M621">
            <v>0</v>
          </cell>
          <cell r="N621">
            <v>0</v>
          </cell>
          <cell r="O621">
            <v>0</v>
          </cell>
          <cell r="P621">
            <v>0</v>
          </cell>
          <cell r="Q621">
            <v>0</v>
          </cell>
          <cell r="R621">
            <v>0</v>
          </cell>
          <cell r="S621">
            <v>0</v>
          </cell>
          <cell r="T621">
            <v>0</v>
          </cell>
          <cell r="U621">
            <v>0</v>
          </cell>
          <cell r="V621">
            <v>0</v>
          </cell>
          <cell r="W621">
            <v>0</v>
          </cell>
          <cell r="X621">
            <v>0</v>
          </cell>
          <cell r="Y621">
            <v>0</v>
          </cell>
          <cell r="Z621">
            <v>0</v>
          </cell>
          <cell r="AA621">
            <v>0</v>
          </cell>
          <cell r="AB621">
            <v>0</v>
          </cell>
          <cell r="AC621">
            <v>0</v>
          </cell>
        </row>
        <row r="622">
          <cell r="J622">
            <v>0</v>
          </cell>
          <cell r="K622">
            <v>0</v>
          </cell>
          <cell r="L622">
            <v>0</v>
          </cell>
          <cell r="M622">
            <v>0</v>
          </cell>
          <cell r="N622">
            <v>0</v>
          </cell>
          <cell r="O622">
            <v>0</v>
          </cell>
          <cell r="P622">
            <v>0</v>
          </cell>
          <cell r="Q622">
            <v>0</v>
          </cell>
          <cell r="R622">
            <v>0</v>
          </cell>
          <cell r="S622">
            <v>0</v>
          </cell>
          <cell r="T622">
            <v>0</v>
          </cell>
          <cell r="U622">
            <v>0</v>
          </cell>
          <cell r="V622">
            <v>0</v>
          </cell>
          <cell r="W622">
            <v>0</v>
          </cell>
          <cell r="X622">
            <v>0</v>
          </cell>
          <cell r="Y622">
            <v>0</v>
          </cell>
          <cell r="Z622">
            <v>0</v>
          </cell>
          <cell r="AA622">
            <v>0</v>
          </cell>
          <cell r="AB622">
            <v>0</v>
          </cell>
          <cell r="AC622">
            <v>0</v>
          </cell>
        </row>
        <row r="623">
          <cell r="J623">
            <v>0</v>
          </cell>
          <cell r="K623">
            <v>0</v>
          </cell>
          <cell r="L623">
            <v>0</v>
          </cell>
          <cell r="M623">
            <v>0</v>
          </cell>
          <cell r="N623">
            <v>0</v>
          </cell>
          <cell r="O623">
            <v>0</v>
          </cell>
          <cell r="P623">
            <v>0</v>
          </cell>
          <cell r="Q623">
            <v>0</v>
          </cell>
          <cell r="R623">
            <v>0</v>
          </cell>
          <cell r="S623">
            <v>0</v>
          </cell>
          <cell r="T623">
            <v>0</v>
          </cell>
          <cell r="U623">
            <v>0</v>
          </cell>
          <cell r="V623">
            <v>0</v>
          </cell>
          <cell r="W623">
            <v>0</v>
          </cell>
          <cell r="X623">
            <v>0</v>
          </cell>
          <cell r="Y623">
            <v>0</v>
          </cell>
          <cell r="Z623">
            <v>0</v>
          </cell>
          <cell r="AA623">
            <v>0</v>
          </cell>
          <cell r="AB623">
            <v>0</v>
          </cell>
          <cell r="AC623">
            <v>0</v>
          </cell>
        </row>
        <row r="624">
          <cell r="J624">
            <v>0</v>
          </cell>
          <cell r="K624">
            <v>0</v>
          </cell>
          <cell r="L624">
            <v>0</v>
          </cell>
          <cell r="M624">
            <v>0</v>
          </cell>
          <cell r="N624">
            <v>0</v>
          </cell>
          <cell r="O624">
            <v>0</v>
          </cell>
          <cell r="P624">
            <v>0</v>
          </cell>
          <cell r="Q624">
            <v>0</v>
          </cell>
          <cell r="R624">
            <v>0</v>
          </cell>
          <cell r="S624">
            <v>0</v>
          </cell>
          <cell r="T624">
            <v>0</v>
          </cell>
          <cell r="U624">
            <v>0</v>
          </cell>
          <cell r="V624">
            <v>0</v>
          </cell>
          <cell r="W624">
            <v>0</v>
          </cell>
          <cell r="X624">
            <v>0</v>
          </cell>
          <cell r="Y624">
            <v>0</v>
          </cell>
          <cell r="Z624">
            <v>0</v>
          </cell>
          <cell r="AA624">
            <v>0</v>
          </cell>
          <cell r="AB624">
            <v>0</v>
          </cell>
          <cell r="AC624">
            <v>0</v>
          </cell>
        </row>
        <row r="625">
          <cell r="J625">
            <v>0</v>
          </cell>
          <cell r="K625">
            <v>0</v>
          </cell>
          <cell r="L625">
            <v>0</v>
          </cell>
          <cell r="M625">
            <v>0</v>
          </cell>
          <cell r="N625">
            <v>0</v>
          </cell>
          <cell r="O625">
            <v>0</v>
          </cell>
          <cell r="P625">
            <v>0</v>
          </cell>
          <cell r="Q625">
            <v>0</v>
          </cell>
          <cell r="R625">
            <v>0</v>
          </cell>
          <cell r="S625">
            <v>0</v>
          </cell>
          <cell r="T625">
            <v>0</v>
          </cell>
          <cell r="U625">
            <v>0</v>
          </cell>
          <cell r="V625">
            <v>0</v>
          </cell>
          <cell r="W625">
            <v>0</v>
          </cell>
          <cell r="X625">
            <v>0</v>
          </cell>
          <cell r="Y625">
            <v>0</v>
          </cell>
          <cell r="Z625">
            <v>0</v>
          </cell>
          <cell r="AA625">
            <v>0</v>
          </cell>
          <cell r="AB625">
            <v>0</v>
          </cell>
          <cell r="AC625">
            <v>0</v>
          </cell>
        </row>
        <row r="626">
          <cell r="J626">
            <v>0</v>
          </cell>
          <cell r="K626">
            <v>0</v>
          </cell>
          <cell r="L626">
            <v>0</v>
          </cell>
          <cell r="M626">
            <v>0</v>
          </cell>
          <cell r="N626">
            <v>0</v>
          </cell>
          <cell r="O626">
            <v>0</v>
          </cell>
          <cell r="P626">
            <v>0</v>
          </cell>
          <cell r="Q626">
            <v>0</v>
          </cell>
          <cell r="R626">
            <v>0</v>
          </cell>
          <cell r="S626">
            <v>0</v>
          </cell>
          <cell r="T626">
            <v>0</v>
          </cell>
          <cell r="U626">
            <v>0</v>
          </cell>
          <cell r="V626">
            <v>0</v>
          </cell>
          <cell r="W626">
            <v>0</v>
          </cell>
          <cell r="X626">
            <v>0</v>
          </cell>
          <cell r="Y626">
            <v>0</v>
          </cell>
          <cell r="Z626">
            <v>0</v>
          </cell>
          <cell r="AA626">
            <v>0</v>
          </cell>
          <cell r="AB626">
            <v>0</v>
          </cell>
          <cell r="AC626">
            <v>0</v>
          </cell>
        </row>
        <row r="627">
          <cell r="J627">
            <v>0</v>
          </cell>
          <cell r="K627">
            <v>0</v>
          </cell>
          <cell r="L627">
            <v>0</v>
          </cell>
          <cell r="M627">
            <v>0</v>
          </cell>
          <cell r="N627">
            <v>0</v>
          </cell>
          <cell r="O627">
            <v>0</v>
          </cell>
          <cell r="P627">
            <v>0</v>
          </cell>
          <cell r="Q627">
            <v>0</v>
          </cell>
          <cell r="R627">
            <v>0</v>
          </cell>
          <cell r="S627">
            <v>0</v>
          </cell>
          <cell r="T627">
            <v>0</v>
          </cell>
          <cell r="U627">
            <v>0</v>
          </cell>
          <cell r="V627">
            <v>0</v>
          </cell>
          <cell r="W627">
            <v>0</v>
          </cell>
          <cell r="X627">
            <v>0</v>
          </cell>
          <cell r="Y627">
            <v>0</v>
          </cell>
          <cell r="Z627">
            <v>0</v>
          </cell>
          <cell r="AA627">
            <v>0</v>
          </cell>
          <cell r="AB627">
            <v>0</v>
          </cell>
          <cell r="AC627">
            <v>0</v>
          </cell>
        </row>
        <row r="628">
          <cell r="J628">
            <v>0</v>
          </cell>
          <cell r="K628">
            <v>0</v>
          </cell>
          <cell r="L628">
            <v>0</v>
          </cell>
          <cell r="M628">
            <v>0</v>
          </cell>
          <cell r="N628">
            <v>0</v>
          </cell>
          <cell r="O628">
            <v>0</v>
          </cell>
          <cell r="P628">
            <v>0</v>
          </cell>
          <cell r="Q628">
            <v>0</v>
          </cell>
          <cell r="R628">
            <v>0</v>
          </cell>
          <cell r="S628">
            <v>0</v>
          </cell>
          <cell r="T628">
            <v>0</v>
          </cell>
          <cell r="U628">
            <v>0</v>
          </cell>
          <cell r="V628">
            <v>0</v>
          </cell>
          <cell r="W628">
            <v>0</v>
          </cell>
          <cell r="X628">
            <v>0</v>
          </cell>
          <cell r="Y628">
            <v>0</v>
          </cell>
          <cell r="Z628">
            <v>0</v>
          </cell>
          <cell r="AA628">
            <v>0</v>
          </cell>
          <cell r="AB628">
            <v>0</v>
          </cell>
          <cell r="AC628">
            <v>0</v>
          </cell>
        </row>
        <row r="629">
          <cell r="J629">
            <v>0</v>
          </cell>
          <cell r="K629">
            <v>0</v>
          </cell>
          <cell r="L629">
            <v>0</v>
          </cell>
          <cell r="M629">
            <v>0</v>
          </cell>
          <cell r="N629">
            <v>0</v>
          </cell>
          <cell r="O629">
            <v>0</v>
          </cell>
          <cell r="P629">
            <v>0</v>
          </cell>
          <cell r="Q629">
            <v>0</v>
          </cell>
          <cell r="R629">
            <v>0</v>
          </cell>
          <cell r="S629">
            <v>0</v>
          </cell>
          <cell r="T629">
            <v>0</v>
          </cell>
          <cell r="U629">
            <v>0</v>
          </cell>
          <cell r="V629">
            <v>0</v>
          </cell>
          <cell r="W629">
            <v>0</v>
          </cell>
          <cell r="X629">
            <v>0</v>
          </cell>
          <cell r="Y629">
            <v>0</v>
          </cell>
          <cell r="Z629">
            <v>0</v>
          </cell>
          <cell r="AA629">
            <v>0</v>
          </cell>
          <cell r="AB629">
            <v>0</v>
          </cell>
          <cell r="AC629">
            <v>0</v>
          </cell>
        </row>
        <row r="630">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row>
        <row r="631">
          <cell r="J631">
            <v>0</v>
          </cell>
          <cell r="K631">
            <v>0</v>
          </cell>
          <cell r="L631">
            <v>0</v>
          </cell>
          <cell r="M631">
            <v>0</v>
          </cell>
          <cell r="N631">
            <v>0</v>
          </cell>
          <cell r="O631">
            <v>0</v>
          </cell>
          <cell r="P631">
            <v>0</v>
          </cell>
          <cell r="Q631">
            <v>0</v>
          </cell>
          <cell r="R631">
            <v>0</v>
          </cell>
          <cell r="S631">
            <v>0</v>
          </cell>
          <cell r="T631">
            <v>0</v>
          </cell>
          <cell r="U631">
            <v>0</v>
          </cell>
          <cell r="V631">
            <v>0</v>
          </cell>
          <cell r="W631">
            <v>0</v>
          </cell>
          <cell r="X631">
            <v>0</v>
          </cell>
          <cell r="Y631">
            <v>0</v>
          </cell>
          <cell r="Z631">
            <v>0</v>
          </cell>
          <cell r="AA631">
            <v>0</v>
          </cell>
          <cell r="AB631">
            <v>0</v>
          </cell>
          <cell r="AC631">
            <v>0</v>
          </cell>
        </row>
        <row r="632">
          <cell r="J632">
            <v>0</v>
          </cell>
          <cell r="K632">
            <v>0</v>
          </cell>
          <cell r="L632">
            <v>0</v>
          </cell>
          <cell r="M632">
            <v>0</v>
          </cell>
          <cell r="N632">
            <v>0</v>
          </cell>
          <cell r="O632">
            <v>0</v>
          </cell>
          <cell r="P632">
            <v>0</v>
          </cell>
          <cell r="Q632">
            <v>0</v>
          </cell>
          <cell r="R632">
            <v>0</v>
          </cell>
          <cell r="S632">
            <v>0</v>
          </cell>
          <cell r="T632">
            <v>0</v>
          </cell>
          <cell r="U632">
            <v>0</v>
          </cell>
          <cell r="V632">
            <v>0</v>
          </cell>
          <cell r="W632">
            <v>0</v>
          </cell>
          <cell r="X632">
            <v>0</v>
          </cell>
          <cell r="Y632">
            <v>0</v>
          </cell>
          <cell r="Z632">
            <v>0</v>
          </cell>
          <cell r="AA632">
            <v>0</v>
          </cell>
          <cell r="AB632">
            <v>0</v>
          </cell>
          <cell r="AC632">
            <v>0</v>
          </cell>
        </row>
        <row r="633">
          <cell r="J633">
            <v>0</v>
          </cell>
          <cell r="K633">
            <v>0</v>
          </cell>
          <cell r="L633">
            <v>0</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0</v>
          </cell>
          <cell r="AB633">
            <v>0</v>
          </cell>
          <cell r="AC633">
            <v>0</v>
          </cell>
        </row>
        <row r="634">
          <cell r="J634">
            <v>21.857142857142858</v>
          </cell>
          <cell r="K634">
            <v>21.857142857142858</v>
          </cell>
          <cell r="L634">
            <v>21.857142857142858</v>
          </cell>
          <cell r="M634">
            <v>21.857142857142858</v>
          </cell>
          <cell r="N634">
            <v>21.857142857142858</v>
          </cell>
          <cell r="O634">
            <v>21.857142857142858</v>
          </cell>
          <cell r="P634">
            <v>21.857142857142858</v>
          </cell>
          <cell r="Q634">
            <v>21.857142857142858</v>
          </cell>
          <cell r="R634">
            <v>21.857142857142858</v>
          </cell>
          <cell r="S634">
            <v>21.857142857142858</v>
          </cell>
          <cell r="T634">
            <v>21.857142857142858</v>
          </cell>
          <cell r="U634">
            <v>21.857142857142858</v>
          </cell>
          <cell r="V634">
            <v>21.857142857142858</v>
          </cell>
          <cell r="W634">
            <v>21.857142857142858</v>
          </cell>
          <cell r="X634">
            <v>21.857142857142858</v>
          </cell>
          <cell r="Y634">
            <v>21.857142857142858</v>
          </cell>
          <cell r="Z634">
            <v>21.857142857142858</v>
          </cell>
          <cell r="AA634">
            <v>21.857142857142858</v>
          </cell>
          <cell r="AB634">
            <v>21.857142857142858</v>
          </cell>
          <cell r="AC634">
            <v>21.857142857142858</v>
          </cell>
        </row>
        <row r="635">
          <cell r="J635">
            <v>0</v>
          </cell>
          <cell r="K635">
            <v>0</v>
          </cell>
          <cell r="L635">
            <v>0</v>
          </cell>
          <cell r="M635">
            <v>0</v>
          </cell>
          <cell r="N635">
            <v>0</v>
          </cell>
          <cell r="O635">
            <v>0</v>
          </cell>
          <cell r="P635">
            <v>0</v>
          </cell>
          <cell r="Q635">
            <v>0</v>
          </cell>
          <cell r="R635">
            <v>0</v>
          </cell>
          <cell r="S635">
            <v>0</v>
          </cell>
          <cell r="T635">
            <v>0</v>
          </cell>
          <cell r="U635">
            <v>0</v>
          </cell>
          <cell r="V635">
            <v>0</v>
          </cell>
          <cell r="W635">
            <v>0</v>
          </cell>
          <cell r="X635">
            <v>0</v>
          </cell>
          <cell r="Y635">
            <v>0</v>
          </cell>
          <cell r="Z635">
            <v>0</v>
          </cell>
          <cell r="AA635">
            <v>0</v>
          </cell>
          <cell r="AB635">
            <v>0</v>
          </cell>
          <cell r="AC635">
            <v>0</v>
          </cell>
        </row>
        <row r="636">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row>
        <row r="637">
          <cell r="J637">
            <v>0</v>
          </cell>
          <cell r="K637">
            <v>0</v>
          </cell>
          <cell r="L637">
            <v>0</v>
          </cell>
          <cell r="M637">
            <v>0</v>
          </cell>
          <cell r="N637">
            <v>0</v>
          </cell>
          <cell r="O637">
            <v>0</v>
          </cell>
          <cell r="P637">
            <v>0</v>
          </cell>
          <cell r="Q637">
            <v>0</v>
          </cell>
          <cell r="R637">
            <v>0</v>
          </cell>
          <cell r="S637">
            <v>0</v>
          </cell>
          <cell r="T637">
            <v>0</v>
          </cell>
          <cell r="U637">
            <v>0</v>
          </cell>
          <cell r="V637">
            <v>0</v>
          </cell>
          <cell r="W637">
            <v>0</v>
          </cell>
          <cell r="X637">
            <v>0</v>
          </cell>
          <cell r="Y637">
            <v>0</v>
          </cell>
          <cell r="Z637">
            <v>0</v>
          </cell>
          <cell r="AA637">
            <v>0</v>
          </cell>
          <cell r="AB637">
            <v>0</v>
          </cell>
          <cell r="AC637">
            <v>0</v>
          </cell>
        </row>
        <row r="638">
          <cell r="J638">
            <v>6.0451999999999995</v>
          </cell>
          <cell r="K638">
            <v>6.0451999999999995</v>
          </cell>
          <cell r="L638">
            <v>6.0451999999999995</v>
          </cell>
          <cell r="M638">
            <v>6.0451999999999995</v>
          </cell>
          <cell r="N638">
            <v>6.0451999999999995</v>
          </cell>
          <cell r="O638">
            <v>6.0451999999999995</v>
          </cell>
          <cell r="P638">
            <v>6.0451999999999995</v>
          </cell>
          <cell r="Q638">
            <v>6.0451999999999995</v>
          </cell>
          <cell r="R638">
            <v>6.0451999999999995</v>
          </cell>
          <cell r="S638">
            <v>6.0451999999999995</v>
          </cell>
          <cell r="T638">
            <v>6.0451999999999995</v>
          </cell>
          <cell r="U638">
            <v>6.0451999999999995</v>
          </cell>
          <cell r="V638">
            <v>6.0451999999999995</v>
          </cell>
          <cell r="W638">
            <v>6.0451999999999995</v>
          </cell>
          <cell r="X638">
            <v>6.0451999999999995</v>
          </cell>
          <cell r="Y638">
            <v>6.0451999999999995</v>
          </cell>
          <cell r="Z638">
            <v>6.0451999999999995</v>
          </cell>
          <cell r="AA638">
            <v>6.0451999999999995</v>
          </cell>
          <cell r="AB638">
            <v>6.0451999999999995</v>
          </cell>
          <cell r="AC638">
            <v>6.0451999999999995</v>
          </cell>
        </row>
        <row r="639">
          <cell r="J639">
            <v>0</v>
          </cell>
          <cell r="K639">
            <v>0</v>
          </cell>
          <cell r="L639">
            <v>0</v>
          </cell>
          <cell r="M639">
            <v>0</v>
          </cell>
          <cell r="N639">
            <v>0</v>
          </cell>
          <cell r="O639">
            <v>0</v>
          </cell>
          <cell r="P639">
            <v>0</v>
          </cell>
          <cell r="Q639">
            <v>0</v>
          </cell>
          <cell r="R639">
            <v>0</v>
          </cell>
          <cell r="S639">
            <v>0</v>
          </cell>
          <cell r="T639">
            <v>0</v>
          </cell>
          <cell r="U639">
            <v>0</v>
          </cell>
          <cell r="V639">
            <v>0</v>
          </cell>
          <cell r="W639">
            <v>0</v>
          </cell>
          <cell r="X639">
            <v>0</v>
          </cell>
          <cell r="Y639">
            <v>0</v>
          </cell>
          <cell r="Z639">
            <v>0</v>
          </cell>
          <cell r="AA639">
            <v>0</v>
          </cell>
          <cell r="AB639">
            <v>0</v>
          </cell>
          <cell r="AC639">
            <v>0</v>
          </cell>
        </row>
        <row r="640">
          <cell r="J640">
            <v>0</v>
          </cell>
          <cell r="K640">
            <v>0</v>
          </cell>
          <cell r="L640">
            <v>0</v>
          </cell>
          <cell r="M640">
            <v>0</v>
          </cell>
          <cell r="N640">
            <v>0</v>
          </cell>
          <cell r="O640">
            <v>0</v>
          </cell>
          <cell r="P640">
            <v>0</v>
          </cell>
          <cell r="Q640">
            <v>0</v>
          </cell>
          <cell r="R640">
            <v>0</v>
          </cell>
          <cell r="S640">
            <v>0</v>
          </cell>
          <cell r="T640">
            <v>0</v>
          </cell>
          <cell r="U640">
            <v>0</v>
          </cell>
          <cell r="V640">
            <v>0</v>
          </cell>
          <cell r="W640">
            <v>0</v>
          </cell>
          <cell r="X640">
            <v>0</v>
          </cell>
          <cell r="Y640">
            <v>0</v>
          </cell>
          <cell r="Z640">
            <v>0</v>
          </cell>
          <cell r="AA640">
            <v>0</v>
          </cell>
          <cell r="AB640">
            <v>0</v>
          </cell>
          <cell r="AC640">
            <v>0</v>
          </cell>
        </row>
        <row r="641">
          <cell r="J641">
            <v>0</v>
          </cell>
          <cell r="K641">
            <v>0</v>
          </cell>
          <cell r="L641">
            <v>0</v>
          </cell>
          <cell r="M641">
            <v>0</v>
          </cell>
          <cell r="N641">
            <v>0</v>
          </cell>
          <cell r="O641">
            <v>0</v>
          </cell>
          <cell r="P641">
            <v>0</v>
          </cell>
          <cell r="Q641">
            <v>0</v>
          </cell>
          <cell r="R641">
            <v>0</v>
          </cell>
          <cell r="S641">
            <v>0</v>
          </cell>
          <cell r="T641">
            <v>0</v>
          </cell>
          <cell r="U641">
            <v>0</v>
          </cell>
          <cell r="V641">
            <v>0</v>
          </cell>
          <cell r="W641">
            <v>0</v>
          </cell>
          <cell r="X641">
            <v>0</v>
          </cell>
          <cell r="Y641">
            <v>0</v>
          </cell>
          <cell r="Z641">
            <v>0</v>
          </cell>
          <cell r="AA641">
            <v>0</v>
          </cell>
          <cell r="AB641">
            <v>0</v>
          </cell>
          <cell r="AC641">
            <v>0</v>
          </cell>
        </row>
        <row r="642">
          <cell r="J642">
            <v>0</v>
          </cell>
          <cell r="K642">
            <v>0</v>
          </cell>
          <cell r="L642">
            <v>0</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row>
        <row r="643">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row>
        <row r="644">
          <cell r="J644">
            <v>0</v>
          </cell>
          <cell r="K644">
            <v>0</v>
          </cell>
          <cell r="L644">
            <v>0</v>
          </cell>
          <cell r="M644">
            <v>0</v>
          </cell>
          <cell r="N644">
            <v>0</v>
          </cell>
          <cell r="O644">
            <v>0</v>
          </cell>
          <cell r="P644">
            <v>0</v>
          </cell>
          <cell r="Q644">
            <v>0</v>
          </cell>
          <cell r="R644">
            <v>0</v>
          </cell>
          <cell r="S644">
            <v>0</v>
          </cell>
          <cell r="T644">
            <v>0</v>
          </cell>
          <cell r="U644">
            <v>0</v>
          </cell>
          <cell r="V644">
            <v>0</v>
          </cell>
          <cell r="W644">
            <v>0</v>
          </cell>
          <cell r="X644">
            <v>0</v>
          </cell>
          <cell r="Y644">
            <v>0</v>
          </cell>
          <cell r="Z644">
            <v>0</v>
          </cell>
          <cell r="AA644">
            <v>0</v>
          </cell>
          <cell r="AB644">
            <v>0</v>
          </cell>
          <cell r="AC644">
            <v>0</v>
          </cell>
        </row>
        <row r="645">
          <cell r="J645">
            <v>0</v>
          </cell>
          <cell r="K645">
            <v>0</v>
          </cell>
          <cell r="L645">
            <v>0</v>
          </cell>
          <cell r="M645">
            <v>0</v>
          </cell>
          <cell r="N645">
            <v>0</v>
          </cell>
          <cell r="O645">
            <v>0</v>
          </cell>
          <cell r="P645">
            <v>0</v>
          </cell>
          <cell r="Q645">
            <v>0</v>
          </cell>
          <cell r="R645">
            <v>0</v>
          </cell>
          <cell r="S645">
            <v>0</v>
          </cell>
          <cell r="T645">
            <v>0</v>
          </cell>
          <cell r="U645">
            <v>0</v>
          </cell>
          <cell r="V645">
            <v>0</v>
          </cell>
          <cell r="W645">
            <v>0</v>
          </cell>
          <cell r="X645">
            <v>0</v>
          </cell>
          <cell r="Y645">
            <v>0</v>
          </cell>
          <cell r="Z645">
            <v>0</v>
          </cell>
          <cell r="AA645">
            <v>0</v>
          </cell>
          <cell r="AB645">
            <v>0</v>
          </cell>
          <cell r="AC645">
            <v>0</v>
          </cell>
        </row>
        <row r="646">
          <cell r="J646">
            <v>0</v>
          </cell>
          <cell r="K646">
            <v>0</v>
          </cell>
          <cell r="L646">
            <v>0</v>
          </cell>
          <cell r="M646">
            <v>0</v>
          </cell>
          <cell r="N646">
            <v>0</v>
          </cell>
          <cell r="O646">
            <v>0</v>
          </cell>
          <cell r="P646">
            <v>0</v>
          </cell>
          <cell r="Q646">
            <v>0</v>
          </cell>
          <cell r="R646">
            <v>0</v>
          </cell>
          <cell r="S646">
            <v>0</v>
          </cell>
          <cell r="T646">
            <v>0</v>
          </cell>
          <cell r="U646">
            <v>0</v>
          </cell>
          <cell r="V646">
            <v>0</v>
          </cell>
          <cell r="W646">
            <v>0</v>
          </cell>
          <cell r="X646">
            <v>0</v>
          </cell>
          <cell r="Y646">
            <v>0</v>
          </cell>
          <cell r="Z646">
            <v>0</v>
          </cell>
          <cell r="AA646">
            <v>0</v>
          </cell>
          <cell r="AB646">
            <v>0</v>
          </cell>
          <cell r="AC646">
            <v>0</v>
          </cell>
        </row>
        <row r="647">
          <cell r="J647">
            <v>0</v>
          </cell>
          <cell r="K647">
            <v>0</v>
          </cell>
          <cell r="L647">
            <v>0</v>
          </cell>
          <cell r="M647">
            <v>0</v>
          </cell>
          <cell r="N647">
            <v>0</v>
          </cell>
          <cell r="O647">
            <v>0</v>
          </cell>
          <cell r="P647">
            <v>0</v>
          </cell>
          <cell r="Q647">
            <v>0</v>
          </cell>
          <cell r="R647">
            <v>0</v>
          </cell>
          <cell r="S647">
            <v>0</v>
          </cell>
          <cell r="T647">
            <v>0</v>
          </cell>
          <cell r="U647">
            <v>0</v>
          </cell>
          <cell r="V647">
            <v>0</v>
          </cell>
          <cell r="W647">
            <v>0</v>
          </cell>
          <cell r="X647">
            <v>0</v>
          </cell>
          <cell r="Y647">
            <v>0</v>
          </cell>
          <cell r="Z647">
            <v>0</v>
          </cell>
          <cell r="AA647">
            <v>0</v>
          </cell>
          <cell r="AB647">
            <v>0</v>
          </cell>
          <cell r="AC647">
            <v>0</v>
          </cell>
        </row>
        <row r="648">
          <cell r="J648">
            <v>0</v>
          </cell>
          <cell r="K648">
            <v>0</v>
          </cell>
          <cell r="L648">
            <v>0</v>
          </cell>
          <cell r="M648">
            <v>0</v>
          </cell>
          <cell r="N648">
            <v>0</v>
          </cell>
          <cell r="O648">
            <v>0</v>
          </cell>
          <cell r="P648">
            <v>0</v>
          </cell>
          <cell r="Q648">
            <v>0</v>
          </cell>
          <cell r="R648">
            <v>0</v>
          </cell>
          <cell r="S648">
            <v>0</v>
          </cell>
          <cell r="T648">
            <v>0</v>
          </cell>
          <cell r="U648">
            <v>0</v>
          </cell>
          <cell r="V648">
            <v>0</v>
          </cell>
          <cell r="W648">
            <v>0</v>
          </cell>
          <cell r="X648">
            <v>0</v>
          </cell>
          <cell r="Y648">
            <v>0</v>
          </cell>
          <cell r="Z648">
            <v>0</v>
          </cell>
          <cell r="AA648">
            <v>0</v>
          </cell>
          <cell r="AB648">
            <v>0</v>
          </cell>
          <cell r="AC648">
            <v>0</v>
          </cell>
        </row>
        <row r="649">
          <cell r="J649">
            <v>0</v>
          </cell>
          <cell r="K649">
            <v>0</v>
          </cell>
          <cell r="L649">
            <v>0</v>
          </cell>
          <cell r="M649">
            <v>0</v>
          </cell>
          <cell r="N649">
            <v>0</v>
          </cell>
          <cell r="O649">
            <v>0</v>
          </cell>
          <cell r="P649">
            <v>0</v>
          </cell>
          <cell r="Q649">
            <v>0</v>
          </cell>
          <cell r="R649">
            <v>0</v>
          </cell>
          <cell r="S649">
            <v>0</v>
          </cell>
          <cell r="T649">
            <v>0</v>
          </cell>
          <cell r="U649">
            <v>0</v>
          </cell>
          <cell r="V649">
            <v>0</v>
          </cell>
          <cell r="W649">
            <v>0</v>
          </cell>
          <cell r="X649">
            <v>0</v>
          </cell>
          <cell r="Y649">
            <v>0</v>
          </cell>
          <cell r="Z649">
            <v>0</v>
          </cell>
          <cell r="AA649">
            <v>0</v>
          </cell>
          <cell r="AB649">
            <v>0</v>
          </cell>
          <cell r="AC649">
            <v>0</v>
          </cell>
        </row>
        <row r="650">
          <cell r="J650">
            <v>0</v>
          </cell>
          <cell r="K650">
            <v>0</v>
          </cell>
          <cell r="L650">
            <v>0</v>
          </cell>
          <cell r="M650">
            <v>0</v>
          </cell>
          <cell r="N650">
            <v>0</v>
          </cell>
          <cell r="O650">
            <v>0</v>
          </cell>
          <cell r="P650">
            <v>0</v>
          </cell>
          <cell r="Q650">
            <v>0</v>
          </cell>
          <cell r="R650">
            <v>0</v>
          </cell>
          <cell r="S650">
            <v>0</v>
          </cell>
          <cell r="T650">
            <v>0</v>
          </cell>
          <cell r="U650">
            <v>0</v>
          </cell>
          <cell r="V650">
            <v>0</v>
          </cell>
          <cell r="W650">
            <v>0</v>
          </cell>
          <cell r="X650">
            <v>0</v>
          </cell>
          <cell r="Y650">
            <v>0</v>
          </cell>
          <cell r="Z650">
            <v>0</v>
          </cell>
          <cell r="AA650">
            <v>0</v>
          </cell>
          <cell r="AB650">
            <v>0</v>
          </cell>
          <cell r="AC650">
            <v>0</v>
          </cell>
        </row>
        <row r="651">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row>
        <row r="652">
          <cell r="J652">
            <v>0</v>
          </cell>
          <cell r="K652">
            <v>0</v>
          </cell>
          <cell r="L652">
            <v>0</v>
          </cell>
          <cell r="M652">
            <v>0</v>
          </cell>
          <cell r="N652">
            <v>0</v>
          </cell>
          <cell r="O652">
            <v>0</v>
          </cell>
          <cell r="P652">
            <v>0</v>
          </cell>
          <cell r="Q652">
            <v>0</v>
          </cell>
          <cell r="R652">
            <v>0</v>
          </cell>
          <cell r="S652">
            <v>0</v>
          </cell>
          <cell r="T652">
            <v>0</v>
          </cell>
          <cell r="U652">
            <v>0</v>
          </cell>
          <cell r="V652">
            <v>0</v>
          </cell>
          <cell r="W652">
            <v>0</v>
          </cell>
          <cell r="X652">
            <v>0</v>
          </cell>
          <cell r="Y652">
            <v>0</v>
          </cell>
          <cell r="Z652">
            <v>0</v>
          </cell>
          <cell r="AA652">
            <v>0</v>
          </cell>
          <cell r="AB652">
            <v>0</v>
          </cell>
          <cell r="AC652">
            <v>0</v>
          </cell>
        </row>
        <row r="653">
          <cell r="J653">
            <v>0</v>
          </cell>
          <cell r="K653">
            <v>0</v>
          </cell>
          <cell r="L653">
            <v>0</v>
          </cell>
          <cell r="M653">
            <v>0</v>
          </cell>
          <cell r="N653">
            <v>0</v>
          </cell>
          <cell r="O653">
            <v>0</v>
          </cell>
          <cell r="P653">
            <v>0</v>
          </cell>
          <cell r="Q653">
            <v>0</v>
          </cell>
          <cell r="R653">
            <v>0</v>
          </cell>
          <cell r="S653">
            <v>0</v>
          </cell>
          <cell r="T653">
            <v>0</v>
          </cell>
          <cell r="U653">
            <v>0</v>
          </cell>
          <cell r="V653">
            <v>0</v>
          </cell>
          <cell r="W653">
            <v>0</v>
          </cell>
          <cell r="X653">
            <v>0</v>
          </cell>
          <cell r="Y653">
            <v>0</v>
          </cell>
          <cell r="Z653">
            <v>0</v>
          </cell>
          <cell r="AA653">
            <v>0</v>
          </cell>
          <cell r="AB653">
            <v>0</v>
          </cell>
          <cell r="AC653">
            <v>0</v>
          </cell>
        </row>
        <row r="654">
          <cell r="J654">
            <v>0</v>
          </cell>
          <cell r="K654">
            <v>0</v>
          </cell>
          <cell r="L654">
            <v>0</v>
          </cell>
          <cell r="M654">
            <v>0</v>
          </cell>
          <cell r="N654">
            <v>0</v>
          </cell>
          <cell r="O654">
            <v>0</v>
          </cell>
          <cell r="P654">
            <v>0</v>
          </cell>
          <cell r="Q654">
            <v>0</v>
          </cell>
          <cell r="R654">
            <v>0</v>
          </cell>
          <cell r="S654">
            <v>0</v>
          </cell>
          <cell r="T654">
            <v>0</v>
          </cell>
          <cell r="U654">
            <v>0</v>
          </cell>
          <cell r="V654">
            <v>0</v>
          </cell>
          <cell r="W654">
            <v>0</v>
          </cell>
          <cell r="X654">
            <v>0</v>
          </cell>
          <cell r="Y654">
            <v>0</v>
          </cell>
          <cell r="Z654">
            <v>0</v>
          </cell>
          <cell r="AA654">
            <v>0</v>
          </cell>
          <cell r="AB654">
            <v>0</v>
          </cell>
          <cell r="AC654">
            <v>0</v>
          </cell>
        </row>
        <row r="655">
          <cell r="J655">
            <v>3.6428571428571428</v>
          </cell>
          <cell r="K655">
            <v>3.6428571428571428</v>
          </cell>
          <cell r="L655">
            <v>3.6428571428571428</v>
          </cell>
          <cell r="M655">
            <v>3.6428571428571428</v>
          </cell>
          <cell r="N655">
            <v>3.6428571428571428</v>
          </cell>
          <cell r="O655">
            <v>3.6428571428571428</v>
          </cell>
          <cell r="P655">
            <v>3.6428571428571428</v>
          </cell>
          <cell r="Q655">
            <v>3.6428571428571428</v>
          </cell>
          <cell r="R655">
            <v>3.6428571428571428</v>
          </cell>
          <cell r="S655">
            <v>3.6428571428571428</v>
          </cell>
          <cell r="T655">
            <v>3.6428571428571428</v>
          </cell>
          <cell r="U655">
            <v>3.6428571428571428</v>
          </cell>
          <cell r="V655">
            <v>3.6428571428571428</v>
          </cell>
          <cell r="W655">
            <v>3.6428571428571428</v>
          </cell>
          <cell r="X655">
            <v>3.6428571428571428</v>
          </cell>
          <cell r="Y655">
            <v>3.6428571428571428</v>
          </cell>
          <cell r="Z655">
            <v>3.6428571428571428</v>
          </cell>
          <cell r="AA655">
            <v>3.6428571428571428</v>
          </cell>
          <cell r="AB655">
            <v>3.6428571428571428</v>
          </cell>
          <cell r="AC655">
            <v>3.6428571428571428</v>
          </cell>
        </row>
        <row r="656">
          <cell r="J656">
            <v>0</v>
          </cell>
          <cell r="K656">
            <v>0</v>
          </cell>
          <cell r="L656">
            <v>0</v>
          </cell>
          <cell r="M656">
            <v>0</v>
          </cell>
          <cell r="N656">
            <v>0</v>
          </cell>
          <cell r="O656">
            <v>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row>
        <row r="657">
          <cell r="J657">
            <v>0</v>
          </cell>
          <cell r="K657">
            <v>0</v>
          </cell>
          <cell r="L657">
            <v>0</v>
          </cell>
          <cell r="M657">
            <v>0</v>
          </cell>
          <cell r="N657">
            <v>0</v>
          </cell>
          <cell r="O657">
            <v>0</v>
          </cell>
          <cell r="P657">
            <v>0</v>
          </cell>
          <cell r="Q657">
            <v>0</v>
          </cell>
          <cell r="R657">
            <v>0</v>
          </cell>
          <cell r="S657">
            <v>0</v>
          </cell>
          <cell r="T657">
            <v>0</v>
          </cell>
          <cell r="U657">
            <v>0</v>
          </cell>
          <cell r="V657">
            <v>0</v>
          </cell>
          <cell r="W657">
            <v>0</v>
          </cell>
          <cell r="X657">
            <v>0</v>
          </cell>
          <cell r="Y657">
            <v>0</v>
          </cell>
          <cell r="Z657">
            <v>0</v>
          </cell>
          <cell r="AA657">
            <v>0</v>
          </cell>
          <cell r="AB657">
            <v>0</v>
          </cell>
          <cell r="AC657">
            <v>0</v>
          </cell>
        </row>
        <row r="658">
          <cell r="J658">
            <v>0</v>
          </cell>
          <cell r="K658">
            <v>0</v>
          </cell>
          <cell r="L658">
            <v>0</v>
          </cell>
          <cell r="M658">
            <v>0</v>
          </cell>
          <cell r="N658">
            <v>0</v>
          </cell>
          <cell r="O658">
            <v>0</v>
          </cell>
          <cell r="P658">
            <v>0</v>
          </cell>
          <cell r="Q658">
            <v>0</v>
          </cell>
          <cell r="R658">
            <v>0</v>
          </cell>
          <cell r="S658">
            <v>0</v>
          </cell>
          <cell r="T658">
            <v>0</v>
          </cell>
          <cell r="U658">
            <v>0</v>
          </cell>
          <cell r="V658">
            <v>0</v>
          </cell>
          <cell r="W658">
            <v>0</v>
          </cell>
          <cell r="X658">
            <v>0</v>
          </cell>
          <cell r="Y658">
            <v>0</v>
          </cell>
          <cell r="Z658">
            <v>0</v>
          </cell>
          <cell r="AA658">
            <v>0</v>
          </cell>
          <cell r="AB658">
            <v>0</v>
          </cell>
          <cell r="AC658">
            <v>0</v>
          </cell>
        </row>
        <row r="659">
          <cell r="J659">
            <v>0</v>
          </cell>
          <cell r="K659">
            <v>0</v>
          </cell>
          <cell r="L659">
            <v>0</v>
          </cell>
          <cell r="M659">
            <v>0</v>
          </cell>
          <cell r="N659">
            <v>0</v>
          </cell>
          <cell r="O659">
            <v>0</v>
          </cell>
          <cell r="P659">
            <v>0</v>
          </cell>
          <cell r="Q659">
            <v>0</v>
          </cell>
          <cell r="R659">
            <v>0</v>
          </cell>
          <cell r="S659">
            <v>0</v>
          </cell>
          <cell r="T659">
            <v>0</v>
          </cell>
          <cell r="U659">
            <v>0</v>
          </cell>
          <cell r="V659">
            <v>0</v>
          </cell>
          <cell r="W659">
            <v>0</v>
          </cell>
          <cell r="X659">
            <v>0</v>
          </cell>
          <cell r="Y659">
            <v>0</v>
          </cell>
          <cell r="Z659">
            <v>0</v>
          </cell>
          <cell r="AA659">
            <v>0</v>
          </cell>
          <cell r="AB659">
            <v>0</v>
          </cell>
          <cell r="AC659">
            <v>0</v>
          </cell>
        </row>
        <row r="660">
          <cell r="J660">
            <v>0</v>
          </cell>
          <cell r="K660">
            <v>0</v>
          </cell>
          <cell r="L660">
            <v>0</v>
          </cell>
          <cell r="M660">
            <v>0</v>
          </cell>
          <cell r="N660">
            <v>0</v>
          </cell>
          <cell r="O660">
            <v>0</v>
          </cell>
          <cell r="P660">
            <v>0</v>
          </cell>
          <cell r="Q660">
            <v>0</v>
          </cell>
          <cell r="R660">
            <v>0</v>
          </cell>
          <cell r="S660">
            <v>0</v>
          </cell>
          <cell r="T660">
            <v>0</v>
          </cell>
          <cell r="U660">
            <v>0</v>
          </cell>
          <cell r="V660">
            <v>0</v>
          </cell>
          <cell r="W660">
            <v>0</v>
          </cell>
          <cell r="X660">
            <v>0</v>
          </cell>
          <cell r="Y660">
            <v>0</v>
          </cell>
          <cell r="Z660">
            <v>0</v>
          </cell>
          <cell r="AA660">
            <v>0</v>
          </cell>
          <cell r="AB660">
            <v>0</v>
          </cell>
          <cell r="AC660">
            <v>0</v>
          </cell>
        </row>
        <row r="661">
          <cell r="J661">
            <v>0</v>
          </cell>
          <cell r="K661">
            <v>0</v>
          </cell>
          <cell r="L661">
            <v>0</v>
          </cell>
          <cell r="M661">
            <v>0</v>
          </cell>
          <cell r="N661">
            <v>0</v>
          </cell>
          <cell r="O661">
            <v>0</v>
          </cell>
          <cell r="P661">
            <v>0</v>
          </cell>
          <cell r="Q661">
            <v>0</v>
          </cell>
          <cell r="R661">
            <v>0</v>
          </cell>
          <cell r="S661">
            <v>0</v>
          </cell>
          <cell r="T661">
            <v>0</v>
          </cell>
          <cell r="U661">
            <v>0</v>
          </cell>
          <cell r="V661">
            <v>0</v>
          </cell>
          <cell r="W661">
            <v>0</v>
          </cell>
          <cell r="X661">
            <v>0</v>
          </cell>
          <cell r="Y661">
            <v>0</v>
          </cell>
          <cell r="Z661">
            <v>0</v>
          </cell>
          <cell r="AA661">
            <v>0</v>
          </cell>
          <cell r="AB661">
            <v>0</v>
          </cell>
          <cell r="AC661">
            <v>0</v>
          </cell>
        </row>
        <row r="662">
          <cell r="J662">
            <v>0</v>
          </cell>
          <cell r="K662">
            <v>0</v>
          </cell>
          <cell r="L662">
            <v>0</v>
          </cell>
          <cell r="M662">
            <v>0</v>
          </cell>
          <cell r="N662">
            <v>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row>
        <row r="663">
          <cell r="J663">
            <v>0</v>
          </cell>
          <cell r="K663">
            <v>0</v>
          </cell>
          <cell r="L663">
            <v>0</v>
          </cell>
          <cell r="M663">
            <v>0</v>
          </cell>
          <cell r="N663">
            <v>0</v>
          </cell>
          <cell r="O663">
            <v>0</v>
          </cell>
          <cell r="P663">
            <v>0</v>
          </cell>
          <cell r="Q663">
            <v>0</v>
          </cell>
          <cell r="R663">
            <v>0</v>
          </cell>
          <cell r="S663">
            <v>0</v>
          </cell>
          <cell r="T663">
            <v>0</v>
          </cell>
          <cell r="U663">
            <v>0</v>
          </cell>
          <cell r="V663">
            <v>0</v>
          </cell>
          <cell r="W663">
            <v>0</v>
          </cell>
          <cell r="X663">
            <v>0</v>
          </cell>
          <cell r="Y663">
            <v>0</v>
          </cell>
          <cell r="Z663">
            <v>0</v>
          </cell>
          <cell r="AA663">
            <v>0</v>
          </cell>
          <cell r="AB663">
            <v>0</v>
          </cell>
          <cell r="AC663">
            <v>0</v>
          </cell>
        </row>
        <row r="664">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row>
        <row r="665">
          <cell r="J665">
            <v>0</v>
          </cell>
          <cell r="K665">
            <v>0</v>
          </cell>
          <cell r="L665">
            <v>0</v>
          </cell>
          <cell r="M665">
            <v>0</v>
          </cell>
          <cell r="N665">
            <v>0</v>
          </cell>
          <cell r="O665">
            <v>0</v>
          </cell>
          <cell r="P665">
            <v>0</v>
          </cell>
          <cell r="Q665">
            <v>0</v>
          </cell>
          <cell r="R665">
            <v>0</v>
          </cell>
          <cell r="S665">
            <v>0</v>
          </cell>
          <cell r="T665">
            <v>0</v>
          </cell>
          <cell r="U665">
            <v>0</v>
          </cell>
          <cell r="V665">
            <v>0</v>
          </cell>
          <cell r="W665">
            <v>0</v>
          </cell>
          <cell r="X665">
            <v>0</v>
          </cell>
          <cell r="Y665">
            <v>0</v>
          </cell>
          <cell r="Z665">
            <v>0</v>
          </cell>
          <cell r="AA665">
            <v>0</v>
          </cell>
          <cell r="AB665">
            <v>0</v>
          </cell>
          <cell r="AC665">
            <v>0</v>
          </cell>
        </row>
        <row r="666">
          <cell r="J666">
            <v>0</v>
          </cell>
          <cell r="K666">
            <v>0</v>
          </cell>
          <cell r="L666">
            <v>0</v>
          </cell>
          <cell r="M666">
            <v>0</v>
          </cell>
          <cell r="N666">
            <v>0</v>
          </cell>
          <cell r="O666">
            <v>0</v>
          </cell>
          <cell r="P666">
            <v>0</v>
          </cell>
          <cell r="Q666">
            <v>0</v>
          </cell>
          <cell r="R666">
            <v>0</v>
          </cell>
          <cell r="S666">
            <v>0</v>
          </cell>
          <cell r="T666">
            <v>0</v>
          </cell>
          <cell r="U666">
            <v>0</v>
          </cell>
          <cell r="V666">
            <v>0</v>
          </cell>
          <cell r="W666">
            <v>0</v>
          </cell>
          <cell r="X666">
            <v>0</v>
          </cell>
          <cell r="Y666">
            <v>0</v>
          </cell>
          <cell r="Z666">
            <v>0</v>
          </cell>
          <cell r="AA666">
            <v>0</v>
          </cell>
          <cell r="AB666">
            <v>0</v>
          </cell>
          <cell r="AC666">
            <v>0</v>
          </cell>
        </row>
        <row r="667">
          <cell r="J667">
            <v>0</v>
          </cell>
          <cell r="K667">
            <v>0</v>
          </cell>
          <cell r="L667">
            <v>0</v>
          </cell>
          <cell r="M667">
            <v>0</v>
          </cell>
          <cell r="N667">
            <v>0</v>
          </cell>
          <cell r="O667">
            <v>0</v>
          </cell>
          <cell r="P667">
            <v>0</v>
          </cell>
          <cell r="Q667">
            <v>0</v>
          </cell>
          <cell r="R667">
            <v>0</v>
          </cell>
          <cell r="S667">
            <v>0</v>
          </cell>
          <cell r="T667">
            <v>0</v>
          </cell>
          <cell r="U667">
            <v>0</v>
          </cell>
          <cell r="V667">
            <v>0</v>
          </cell>
          <cell r="W667">
            <v>0</v>
          </cell>
          <cell r="X667">
            <v>0</v>
          </cell>
          <cell r="Y667">
            <v>0</v>
          </cell>
          <cell r="Z667">
            <v>0</v>
          </cell>
          <cell r="AA667">
            <v>0</v>
          </cell>
          <cell r="AB667">
            <v>0</v>
          </cell>
          <cell r="AC667">
            <v>0</v>
          </cell>
        </row>
        <row r="668">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row>
        <row r="669">
          <cell r="J669">
            <v>0</v>
          </cell>
          <cell r="K669">
            <v>0</v>
          </cell>
          <cell r="L669">
            <v>0</v>
          </cell>
          <cell r="M669">
            <v>0</v>
          </cell>
          <cell r="N669">
            <v>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row>
        <row r="670">
          <cell r="J670">
            <v>0</v>
          </cell>
          <cell r="K670">
            <v>0</v>
          </cell>
          <cell r="L670">
            <v>0</v>
          </cell>
          <cell r="M670">
            <v>0</v>
          </cell>
          <cell r="N670">
            <v>0</v>
          </cell>
          <cell r="O670">
            <v>0</v>
          </cell>
          <cell r="P670">
            <v>0</v>
          </cell>
          <cell r="Q670">
            <v>0</v>
          </cell>
          <cell r="R670">
            <v>0</v>
          </cell>
          <cell r="S670">
            <v>0</v>
          </cell>
          <cell r="T670">
            <v>0</v>
          </cell>
          <cell r="U670">
            <v>0</v>
          </cell>
          <cell r="V670">
            <v>0</v>
          </cell>
          <cell r="W670">
            <v>0</v>
          </cell>
          <cell r="X670">
            <v>0</v>
          </cell>
          <cell r="Y670">
            <v>0</v>
          </cell>
          <cell r="Z670">
            <v>0</v>
          </cell>
          <cell r="AA670">
            <v>0</v>
          </cell>
          <cell r="AB670">
            <v>0</v>
          </cell>
          <cell r="AC670">
            <v>0</v>
          </cell>
        </row>
        <row r="671">
          <cell r="J671">
            <v>0</v>
          </cell>
          <cell r="K671">
            <v>0</v>
          </cell>
          <cell r="L671">
            <v>0</v>
          </cell>
          <cell r="M671">
            <v>0</v>
          </cell>
          <cell r="N671">
            <v>0</v>
          </cell>
          <cell r="O671">
            <v>0</v>
          </cell>
          <cell r="P671">
            <v>0</v>
          </cell>
          <cell r="Q671">
            <v>0</v>
          </cell>
          <cell r="R671">
            <v>0</v>
          </cell>
          <cell r="S671">
            <v>0</v>
          </cell>
          <cell r="T671">
            <v>0</v>
          </cell>
          <cell r="U671">
            <v>0</v>
          </cell>
          <cell r="V671">
            <v>0</v>
          </cell>
          <cell r="W671">
            <v>0</v>
          </cell>
          <cell r="X671">
            <v>0</v>
          </cell>
          <cell r="Y671">
            <v>0</v>
          </cell>
          <cell r="Z671">
            <v>0</v>
          </cell>
          <cell r="AA671">
            <v>0</v>
          </cell>
          <cell r="AB671">
            <v>0</v>
          </cell>
          <cell r="AC671">
            <v>0</v>
          </cell>
        </row>
        <row r="672">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0</v>
          </cell>
          <cell r="AC672">
            <v>0</v>
          </cell>
        </row>
        <row r="673">
          <cell r="J673">
            <v>0</v>
          </cell>
          <cell r="K673">
            <v>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0</v>
          </cell>
          <cell r="AA673">
            <v>0</v>
          </cell>
          <cell r="AB673">
            <v>0</v>
          </cell>
          <cell r="AC673">
            <v>0</v>
          </cell>
        </row>
        <row r="674">
          <cell r="J674">
            <v>0</v>
          </cell>
          <cell r="K674">
            <v>0</v>
          </cell>
          <cell r="L674">
            <v>0</v>
          </cell>
          <cell r="M674">
            <v>0</v>
          </cell>
          <cell r="N674">
            <v>0</v>
          </cell>
          <cell r="O674">
            <v>0</v>
          </cell>
          <cell r="P674">
            <v>0</v>
          </cell>
          <cell r="Q674">
            <v>0</v>
          </cell>
          <cell r="R674">
            <v>0</v>
          </cell>
          <cell r="S674">
            <v>0</v>
          </cell>
          <cell r="T674">
            <v>0</v>
          </cell>
          <cell r="U674">
            <v>0</v>
          </cell>
          <cell r="V674">
            <v>0</v>
          </cell>
          <cell r="W674">
            <v>0</v>
          </cell>
          <cell r="X674">
            <v>0</v>
          </cell>
          <cell r="Y674">
            <v>0</v>
          </cell>
          <cell r="Z674">
            <v>0</v>
          </cell>
          <cell r="AA674">
            <v>0</v>
          </cell>
          <cell r="AB674">
            <v>0</v>
          </cell>
          <cell r="AC674">
            <v>0</v>
          </cell>
        </row>
        <row r="675">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row>
        <row r="676">
          <cell r="J676">
            <v>0</v>
          </cell>
          <cell r="K676">
            <v>0</v>
          </cell>
          <cell r="L676">
            <v>0</v>
          </cell>
          <cell r="M676">
            <v>0</v>
          </cell>
          <cell r="N676">
            <v>0</v>
          </cell>
          <cell r="O676">
            <v>0</v>
          </cell>
          <cell r="P676">
            <v>0</v>
          </cell>
          <cell r="Q676">
            <v>0</v>
          </cell>
          <cell r="R676">
            <v>0</v>
          </cell>
          <cell r="S676">
            <v>0</v>
          </cell>
          <cell r="T676">
            <v>0</v>
          </cell>
          <cell r="U676">
            <v>0</v>
          </cell>
          <cell r="V676">
            <v>0</v>
          </cell>
          <cell r="W676">
            <v>0</v>
          </cell>
          <cell r="X676">
            <v>0</v>
          </cell>
          <cell r="Y676">
            <v>0</v>
          </cell>
          <cell r="Z676">
            <v>0</v>
          </cell>
          <cell r="AA676">
            <v>0</v>
          </cell>
          <cell r="AB676">
            <v>0</v>
          </cell>
          <cell r="AC676">
            <v>0</v>
          </cell>
        </row>
        <row r="677">
          <cell r="J677">
            <v>0</v>
          </cell>
          <cell r="K677">
            <v>0</v>
          </cell>
          <cell r="L677">
            <v>0</v>
          </cell>
          <cell r="M677">
            <v>0</v>
          </cell>
          <cell r="N677">
            <v>0</v>
          </cell>
          <cell r="O677">
            <v>0</v>
          </cell>
          <cell r="P677">
            <v>0</v>
          </cell>
          <cell r="Q677">
            <v>0</v>
          </cell>
          <cell r="R677">
            <v>0</v>
          </cell>
          <cell r="S677">
            <v>0</v>
          </cell>
          <cell r="T677">
            <v>0</v>
          </cell>
          <cell r="U677">
            <v>0</v>
          </cell>
          <cell r="V677">
            <v>0</v>
          </cell>
          <cell r="W677">
            <v>0</v>
          </cell>
          <cell r="X677">
            <v>0</v>
          </cell>
          <cell r="Y677">
            <v>0</v>
          </cell>
          <cell r="Z677">
            <v>0</v>
          </cell>
          <cell r="AA677">
            <v>0</v>
          </cell>
          <cell r="AB677">
            <v>0</v>
          </cell>
          <cell r="AC677">
            <v>0</v>
          </cell>
        </row>
        <row r="678">
          <cell r="J678">
            <v>0</v>
          </cell>
          <cell r="K678">
            <v>0</v>
          </cell>
          <cell r="L678">
            <v>0</v>
          </cell>
          <cell r="M678">
            <v>0</v>
          </cell>
          <cell r="N678">
            <v>0</v>
          </cell>
          <cell r="O678">
            <v>0</v>
          </cell>
          <cell r="P678">
            <v>0</v>
          </cell>
          <cell r="Q678">
            <v>0</v>
          </cell>
          <cell r="R678">
            <v>0</v>
          </cell>
          <cell r="S678">
            <v>0</v>
          </cell>
          <cell r="T678">
            <v>0</v>
          </cell>
          <cell r="U678">
            <v>0</v>
          </cell>
          <cell r="V678">
            <v>0</v>
          </cell>
          <cell r="W678">
            <v>0</v>
          </cell>
          <cell r="X678">
            <v>0</v>
          </cell>
          <cell r="Y678">
            <v>0</v>
          </cell>
          <cell r="Z678">
            <v>0</v>
          </cell>
          <cell r="AA678">
            <v>0</v>
          </cell>
          <cell r="AB678">
            <v>0</v>
          </cell>
          <cell r="AC678">
            <v>0</v>
          </cell>
        </row>
        <row r="679">
          <cell r="J679">
            <v>0</v>
          </cell>
          <cell r="K679">
            <v>0</v>
          </cell>
          <cell r="L679">
            <v>0</v>
          </cell>
          <cell r="M679">
            <v>0</v>
          </cell>
          <cell r="N679">
            <v>0</v>
          </cell>
          <cell r="O679">
            <v>0</v>
          </cell>
          <cell r="P679">
            <v>0</v>
          </cell>
          <cell r="Q679">
            <v>0</v>
          </cell>
          <cell r="R679">
            <v>0</v>
          </cell>
          <cell r="S679">
            <v>0</v>
          </cell>
          <cell r="T679">
            <v>0</v>
          </cell>
          <cell r="U679">
            <v>0</v>
          </cell>
          <cell r="V679">
            <v>0</v>
          </cell>
          <cell r="W679">
            <v>0</v>
          </cell>
          <cell r="X679">
            <v>0</v>
          </cell>
          <cell r="Y679">
            <v>0</v>
          </cell>
          <cell r="Z679">
            <v>0</v>
          </cell>
          <cell r="AA679">
            <v>0</v>
          </cell>
          <cell r="AB679">
            <v>0</v>
          </cell>
          <cell r="AC679">
            <v>0</v>
          </cell>
        </row>
        <row r="680">
          <cell r="J680">
            <v>0</v>
          </cell>
          <cell r="K680">
            <v>0</v>
          </cell>
          <cell r="L680">
            <v>0</v>
          </cell>
          <cell r="M680">
            <v>0</v>
          </cell>
          <cell r="N680">
            <v>0</v>
          </cell>
          <cell r="O680">
            <v>0</v>
          </cell>
          <cell r="P680">
            <v>0</v>
          </cell>
          <cell r="Q680">
            <v>0</v>
          </cell>
          <cell r="R680">
            <v>0</v>
          </cell>
          <cell r="S680">
            <v>0</v>
          </cell>
          <cell r="T680">
            <v>0</v>
          </cell>
          <cell r="U680">
            <v>0</v>
          </cell>
          <cell r="V680">
            <v>0</v>
          </cell>
          <cell r="W680">
            <v>0</v>
          </cell>
          <cell r="X680">
            <v>0</v>
          </cell>
          <cell r="Y680">
            <v>0</v>
          </cell>
          <cell r="Z680">
            <v>0</v>
          </cell>
          <cell r="AA680">
            <v>0</v>
          </cell>
          <cell r="AB680">
            <v>0</v>
          </cell>
          <cell r="AC680">
            <v>0</v>
          </cell>
        </row>
        <row r="681">
          <cell r="J681">
            <v>0</v>
          </cell>
          <cell r="K681">
            <v>0</v>
          </cell>
          <cell r="L681">
            <v>0</v>
          </cell>
          <cell r="M681">
            <v>0</v>
          </cell>
          <cell r="N681">
            <v>0</v>
          </cell>
          <cell r="O681">
            <v>0</v>
          </cell>
          <cell r="P681">
            <v>0</v>
          </cell>
          <cell r="Q681">
            <v>0</v>
          </cell>
          <cell r="R681">
            <v>0</v>
          </cell>
          <cell r="S681">
            <v>0</v>
          </cell>
          <cell r="T681">
            <v>0</v>
          </cell>
          <cell r="U681">
            <v>0</v>
          </cell>
          <cell r="V681">
            <v>0</v>
          </cell>
          <cell r="W681">
            <v>0</v>
          </cell>
          <cell r="X681">
            <v>0</v>
          </cell>
          <cell r="Y681">
            <v>0</v>
          </cell>
          <cell r="Z681">
            <v>0</v>
          </cell>
          <cell r="AA681">
            <v>0</v>
          </cell>
          <cell r="AB681">
            <v>0</v>
          </cell>
          <cell r="AC681">
            <v>0</v>
          </cell>
        </row>
        <row r="682">
          <cell r="J682">
            <v>0</v>
          </cell>
          <cell r="K682">
            <v>0</v>
          </cell>
          <cell r="L682">
            <v>0</v>
          </cell>
          <cell r="M682">
            <v>0</v>
          </cell>
          <cell r="N682">
            <v>0</v>
          </cell>
          <cell r="O682">
            <v>0</v>
          </cell>
          <cell r="P682">
            <v>0</v>
          </cell>
          <cell r="Q682">
            <v>0</v>
          </cell>
          <cell r="R682">
            <v>0</v>
          </cell>
          <cell r="S682">
            <v>0</v>
          </cell>
          <cell r="T682">
            <v>0</v>
          </cell>
          <cell r="U682">
            <v>0</v>
          </cell>
          <cell r="V682">
            <v>0</v>
          </cell>
          <cell r="W682">
            <v>0</v>
          </cell>
          <cell r="X682">
            <v>0</v>
          </cell>
          <cell r="Y682">
            <v>0</v>
          </cell>
          <cell r="Z682">
            <v>0</v>
          </cell>
          <cell r="AA682">
            <v>0</v>
          </cell>
          <cell r="AB682">
            <v>0</v>
          </cell>
          <cell r="AC682">
            <v>0</v>
          </cell>
        </row>
        <row r="683">
          <cell r="J683">
            <v>0</v>
          </cell>
          <cell r="K683">
            <v>0</v>
          </cell>
          <cell r="L683">
            <v>0</v>
          </cell>
          <cell r="M683">
            <v>0</v>
          </cell>
          <cell r="N683">
            <v>0</v>
          </cell>
          <cell r="O683">
            <v>0</v>
          </cell>
          <cell r="P683">
            <v>0</v>
          </cell>
          <cell r="Q683">
            <v>0</v>
          </cell>
          <cell r="R683">
            <v>0</v>
          </cell>
          <cell r="S683">
            <v>0</v>
          </cell>
          <cell r="T683">
            <v>0</v>
          </cell>
          <cell r="U683">
            <v>0</v>
          </cell>
          <cell r="V683">
            <v>0</v>
          </cell>
          <cell r="W683">
            <v>0</v>
          </cell>
          <cell r="X683">
            <v>0</v>
          </cell>
          <cell r="Y683">
            <v>0</v>
          </cell>
          <cell r="Z683">
            <v>0</v>
          </cell>
          <cell r="AA683">
            <v>0</v>
          </cell>
          <cell r="AB683">
            <v>0</v>
          </cell>
          <cell r="AC683">
            <v>0</v>
          </cell>
        </row>
        <row r="684">
          <cell r="J684">
            <v>0</v>
          </cell>
          <cell r="K684">
            <v>0</v>
          </cell>
          <cell r="L684">
            <v>0</v>
          </cell>
          <cell r="M684">
            <v>0</v>
          </cell>
          <cell r="N684">
            <v>0</v>
          </cell>
          <cell r="O684">
            <v>0</v>
          </cell>
          <cell r="P684">
            <v>0</v>
          </cell>
          <cell r="Q684">
            <v>0</v>
          </cell>
          <cell r="R684">
            <v>0</v>
          </cell>
          <cell r="S684">
            <v>0</v>
          </cell>
          <cell r="T684">
            <v>0</v>
          </cell>
          <cell r="U684">
            <v>0</v>
          </cell>
          <cell r="V684">
            <v>0</v>
          </cell>
          <cell r="W684">
            <v>0</v>
          </cell>
          <cell r="X684">
            <v>0</v>
          </cell>
          <cell r="Y684">
            <v>0</v>
          </cell>
          <cell r="Z684">
            <v>0</v>
          </cell>
          <cell r="AA684">
            <v>0</v>
          </cell>
          <cell r="AB684">
            <v>0</v>
          </cell>
          <cell r="AC684">
            <v>0</v>
          </cell>
        </row>
        <row r="685">
          <cell r="J685">
            <v>0</v>
          </cell>
          <cell r="K685">
            <v>0</v>
          </cell>
          <cell r="L685">
            <v>0</v>
          </cell>
          <cell r="M685">
            <v>0</v>
          </cell>
          <cell r="N685">
            <v>0</v>
          </cell>
          <cell r="O685">
            <v>0</v>
          </cell>
          <cell r="P685">
            <v>0</v>
          </cell>
          <cell r="Q685">
            <v>0</v>
          </cell>
          <cell r="R685">
            <v>0</v>
          </cell>
          <cell r="S685">
            <v>0</v>
          </cell>
          <cell r="T685">
            <v>0</v>
          </cell>
          <cell r="U685">
            <v>0</v>
          </cell>
          <cell r="V685">
            <v>0</v>
          </cell>
          <cell r="W685">
            <v>0</v>
          </cell>
          <cell r="X685">
            <v>0</v>
          </cell>
          <cell r="Y685">
            <v>0</v>
          </cell>
          <cell r="Z685">
            <v>0</v>
          </cell>
          <cell r="AA685">
            <v>0</v>
          </cell>
          <cell r="AB685">
            <v>0</v>
          </cell>
          <cell r="AC685">
            <v>0</v>
          </cell>
        </row>
        <row r="686">
          <cell r="J686">
            <v>0</v>
          </cell>
          <cell r="K686">
            <v>0</v>
          </cell>
          <cell r="L686">
            <v>0</v>
          </cell>
          <cell r="M686">
            <v>0</v>
          </cell>
          <cell r="N686">
            <v>0</v>
          </cell>
          <cell r="O686">
            <v>0</v>
          </cell>
          <cell r="P686">
            <v>0</v>
          </cell>
          <cell r="Q686">
            <v>0</v>
          </cell>
          <cell r="R686">
            <v>0</v>
          </cell>
          <cell r="S686">
            <v>0</v>
          </cell>
          <cell r="T686">
            <v>0</v>
          </cell>
          <cell r="U686">
            <v>0</v>
          </cell>
          <cell r="V686">
            <v>0</v>
          </cell>
          <cell r="W686">
            <v>0</v>
          </cell>
          <cell r="X686">
            <v>0</v>
          </cell>
          <cell r="Y686">
            <v>0</v>
          </cell>
          <cell r="Z686">
            <v>0</v>
          </cell>
          <cell r="AA686">
            <v>0</v>
          </cell>
          <cell r="AB686">
            <v>0</v>
          </cell>
          <cell r="AC686">
            <v>0</v>
          </cell>
        </row>
        <row r="687">
          <cell r="J687">
            <v>0</v>
          </cell>
          <cell r="K687">
            <v>0</v>
          </cell>
          <cell r="L687">
            <v>0</v>
          </cell>
          <cell r="M687">
            <v>0</v>
          </cell>
          <cell r="N687">
            <v>0</v>
          </cell>
          <cell r="O687">
            <v>0</v>
          </cell>
          <cell r="P687">
            <v>0</v>
          </cell>
          <cell r="Q687">
            <v>0</v>
          </cell>
          <cell r="R687">
            <v>0</v>
          </cell>
          <cell r="S687">
            <v>0</v>
          </cell>
          <cell r="T687">
            <v>0</v>
          </cell>
          <cell r="U687">
            <v>0</v>
          </cell>
          <cell r="V687">
            <v>0</v>
          </cell>
          <cell r="W687">
            <v>0</v>
          </cell>
          <cell r="X687">
            <v>0</v>
          </cell>
          <cell r="Y687">
            <v>0</v>
          </cell>
          <cell r="Z687">
            <v>0</v>
          </cell>
          <cell r="AA687">
            <v>0</v>
          </cell>
          <cell r="AB687">
            <v>0</v>
          </cell>
          <cell r="AC687">
            <v>0</v>
          </cell>
        </row>
        <row r="688">
          <cell r="J688">
            <v>0</v>
          </cell>
          <cell r="K688">
            <v>0</v>
          </cell>
          <cell r="L688">
            <v>0</v>
          </cell>
          <cell r="M688">
            <v>0</v>
          </cell>
          <cell r="N688">
            <v>0</v>
          </cell>
          <cell r="O688">
            <v>0</v>
          </cell>
          <cell r="P688">
            <v>0</v>
          </cell>
          <cell r="Q688">
            <v>0</v>
          </cell>
          <cell r="R688">
            <v>0</v>
          </cell>
          <cell r="S688">
            <v>0</v>
          </cell>
          <cell r="T688">
            <v>0</v>
          </cell>
          <cell r="U688">
            <v>0</v>
          </cell>
          <cell r="V688">
            <v>0</v>
          </cell>
          <cell r="W688">
            <v>0</v>
          </cell>
          <cell r="X688">
            <v>0</v>
          </cell>
          <cell r="Y688">
            <v>0</v>
          </cell>
          <cell r="Z688">
            <v>0</v>
          </cell>
          <cell r="AA688">
            <v>0</v>
          </cell>
          <cell r="AB688">
            <v>0</v>
          </cell>
          <cell r="AC688">
            <v>0</v>
          </cell>
        </row>
        <row r="689">
          <cell r="J689">
            <v>0</v>
          </cell>
          <cell r="K689">
            <v>0</v>
          </cell>
          <cell r="L689">
            <v>0</v>
          </cell>
          <cell r="M689">
            <v>0</v>
          </cell>
          <cell r="N689">
            <v>0</v>
          </cell>
          <cell r="O689">
            <v>0</v>
          </cell>
          <cell r="P689">
            <v>0</v>
          </cell>
          <cell r="Q689">
            <v>0</v>
          </cell>
          <cell r="R689">
            <v>0</v>
          </cell>
          <cell r="S689">
            <v>0</v>
          </cell>
          <cell r="T689">
            <v>0</v>
          </cell>
          <cell r="U689">
            <v>0</v>
          </cell>
          <cell r="V689">
            <v>0</v>
          </cell>
          <cell r="W689">
            <v>0</v>
          </cell>
          <cell r="X689">
            <v>0</v>
          </cell>
          <cell r="Y689">
            <v>0</v>
          </cell>
          <cell r="Z689">
            <v>0</v>
          </cell>
          <cell r="AA689">
            <v>0</v>
          </cell>
          <cell r="AB689">
            <v>0</v>
          </cell>
          <cell r="AC689">
            <v>0</v>
          </cell>
        </row>
        <row r="690">
          <cell r="J690">
            <v>0</v>
          </cell>
          <cell r="K690">
            <v>0</v>
          </cell>
          <cell r="L690">
            <v>0</v>
          </cell>
          <cell r="M690">
            <v>0</v>
          </cell>
          <cell r="N690">
            <v>0</v>
          </cell>
          <cell r="O690">
            <v>0</v>
          </cell>
          <cell r="P690">
            <v>0</v>
          </cell>
          <cell r="Q690">
            <v>0</v>
          </cell>
          <cell r="R690">
            <v>0</v>
          </cell>
          <cell r="S690">
            <v>0</v>
          </cell>
          <cell r="T690">
            <v>0</v>
          </cell>
          <cell r="U690">
            <v>0</v>
          </cell>
          <cell r="V690">
            <v>0</v>
          </cell>
          <cell r="W690">
            <v>0</v>
          </cell>
          <cell r="X690">
            <v>0</v>
          </cell>
          <cell r="Y690">
            <v>0</v>
          </cell>
          <cell r="Z690">
            <v>0</v>
          </cell>
          <cell r="AA690">
            <v>0</v>
          </cell>
          <cell r="AB690">
            <v>0</v>
          </cell>
          <cell r="AC690">
            <v>0</v>
          </cell>
        </row>
        <row r="691">
          <cell r="J691">
            <v>0</v>
          </cell>
          <cell r="K691">
            <v>0</v>
          </cell>
          <cell r="L691">
            <v>0</v>
          </cell>
          <cell r="M691">
            <v>0</v>
          </cell>
          <cell r="N691">
            <v>0</v>
          </cell>
          <cell r="O691">
            <v>0</v>
          </cell>
          <cell r="P691">
            <v>0</v>
          </cell>
          <cell r="Q691">
            <v>0</v>
          </cell>
          <cell r="R691">
            <v>0</v>
          </cell>
          <cell r="S691">
            <v>0</v>
          </cell>
          <cell r="T691">
            <v>0</v>
          </cell>
          <cell r="U691">
            <v>0</v>
          </cell>
          <cell r="V691">
            <v>0</v>
          </cell>
          <cell r="W691">
            <v>0</v>
          </cell>
          <cell r="X691">
            <v>0</v>
          </cell>
          <cell r="Y691">
            <v>0</v>
          </cell>
          <cell r="Z691">
            <v>0</v>
          </cell>
          <cell r="AA691">
            <v>0</v>
          </cell>
          <cell r="AB691">
            <v>0</v>
          </cell>
          <cell r="AC691">
            <v>0</v>
          </cell>
        </row>
        <row r="692">
          <cell r="J692">
            <v>0</v>
          </cell>
          <cell r="K692">
            <v>0</v>
          </cell>
          <cell r="L692">
            <v>0</v>
          </cell>
          <cell r="M692">
            <v>0</v>
          </cell>
          <cell r="N692">
            <v>0</v>
          </cell>
          <cell r="O692">
            <v>0</v>
          </cell>
          <cell r="P692">
            <v>0</v>
          </cell>
          <cell r="Q692">
            <v>0</v>
          </cell>
          <cell r="R692">
            <v>0</v>
          </cell>
          <cell r="S692">
            <v>0</v>
          </cell>
          <cell r="T692">
            <v>0</v>
          </cell>
          <cell r="U692">
            <v>0</v>
          </cell>
          <cell r="V692">
            <v>0</v>
          </cell>
          <cell r="W692">
            <v>0</v>
          </cell>
          <cell r="X692">
            <v>0</v>
          </cell>
          <cell r="Y692">
            <v>0</v>
          </cell>
          <cell r="Z692">
            <v>0</v>
          </cell>
          <cell r="AA692">
            <v>0</v>
          </cell>
          <cell r="AB692">
            <v>0</v>
          </cell>
          <cell r="AC692">
            <v>0</v>
          </cell>
        </row>
        <row r="693">
          <cell r="J693">
            <v>0</v>
          </cell>
          <cell r="K693">
            <v>0</v>
          </cell>
          <cell r="L693">
            <v>0</v>
          </cell>
          <cell r="M693">
            <v>0</v>
          </cell>
          <cell r="N693">
            <v>0</v>
          </cell>
          <cell r="O693">
            <v>0</v>
          </cell>
          <cell r="P693">
            <v>0</v>
          </cell>
          <cell r="Q693">
            <v>0</v>
          </cell>
          <cell r="R693">
            <v>0</v>
          </cell>
          <cell r="S693">
            <v>0</v>
          </cell>
          <cell r="T693">
            <v>0</v>
          </cell>
          <cell r="U693">
            <v>0</v>
          </cell>
          <cell r="V693">
            <v>0</v>
          </cell>
          <cell r="W693">
            <v>0</v>
          </cell>
          <cell r="X693">
            <v>0</v>
          </cell>
          <cell r="Y693">
            <v>0</v>
          </cell>
          <cell r="Z693">
            <v>0</v>
          </cell>
          <cell r="AA693">
            <v>0</v>
          </cell>
          <cell r="AB693">
            <v>0</v>
          </cell>
          <cell r="AC693">
            <v>0</v>
          </cell>
        </row>
        <row r="694">
          <cell r="J694">
            <v>0</v>
          </cell>
          <cell r="K694">
            <v>0</v>
          </cell>
          <cell r="L694">
            <v>0</v>
          </cell>
          <cell r="M694">
            <v>0</v>
          </cell>
          <cell r="N694">
            <v>0</v>
          </cell>
          <cell r="O694">
            <v>0</v>
          </cell>
          <cell r="P694">
            <v>0</v>
          </cell>
          <cell r="Q694">
            <v>0</v>
          </cell>
          <cell r="R694">
            <v>0</v>
          </cell>
          <cell r="S694">
            <v>0</v>
          </cell>
          <cell r="T694">
            <v>0</v>
          </cell>
          <cell r="U694">
            <v>0</v>
          </cell>
          <cell r="V694">
            <v>0</v>
          </cell>
          <cell r="W694">
            <v>0</v>
          </cell>
          <cell r="X694">
            <v>0</v>
          </cell>
          <cell r="Y694">
            <v>0</v>
          </cell>
          <cell r="Z694">
            <v>0</v>
          </cell>
          <cell r="AA694">
            <v>0</v>
          </cell>
          <cell r="AB694">
            <v>0</v>
          </cell>
          <cell r="AC694">
            <v>0</v>
          </cell>
        </row>
        <row r="695">
          <cell r="J695">
            <v>0</v>
          </cell>
          <cell r="K695">
            <v>0</v>
          </cell>
          <cell r="L695">
            <v>0</v>
          </cell>
          <cell r="M695">
            <v>0</v>
          </cell>
          <cell r="N695">
            <v>0</v>
          </cell>
          <cell r="O695">
            <v>0</v>
          </cell>
          <cell r="P695">
            <v>0</v>
          </cell>
          <cell r="Q695">
            <v>0</v>
          </cell>
          <cell r="R695">
            <v>0</v>
          </cell>
          <cell r="S695">
            <v>0</v>
          </cell>
          <cell r="T695">
            <v>0</v>
          </cell>
          <cell r="U695">
            <v>0</v>
          </cell>
          <cell r="V695">
            <v>0</v>
          </cell>
          <cell r="W695">
            <v>0</v>
          </cell>
          <cell r="X695">
            <v>0</v>
          </cell>
          <cell r="Y695">
            <v>0</v>
          </cell>
          <cell r="Z695">
            <v>0</v>
          </cell>
          <cell r="AA695">
            <v>0</v>
          </cell>
          <cell r="AB695">
            <v>0</v>
          </cell>
          <cell r="AC695">
            <v>0</v>
          </cell>
        </row>
        <row r="696">
          <cell r="J696">
            <v>0</v>
          </cell>
          <cell r="K696">
            <v>0</v>
          </cell>
          <cell r="L696">
            <v>0</v>
          </cell>
          <cell r="M696">
            <v>0</v>
          </cell>
          <cell r="N696">
            <v>0</v>
          </cell>
          <cell r="O696">
            <v>0</v>
          </cell>
          <cell r="P696">
            <v>0</v>
          </cell>
          <cell r="Q696">
            <v>0</v>
          </cell>
          <cell r="R696">
            <v>0</v>
          </cell>
          <cell r="S696">
            <v>0</v>
          </cell>
          <cell r="T696">
            <v>0</v>
          </cell>
          <cell r="U696">
            <v>0</v>
          </cell>
          <cell r="V696">
            <v>0</v>
          </cell>
          <cell r="W696">
            <v>0</v>
          </cell>
          <cell r="X696">
            <v>0</v>
          </cell>
          <cell r="Y696">
            <v>0</v>
          </cell>
          <cell r="Z696">
            <v>0</v>
          </cell>
          <cell r="AA696">
            <v>0</v>
          </cell>
          <cell r="AB696">
            <v>0</v>
          </cell>
          <cell r="AC696">
            <v>0</v>
          </cell>
        </row>
        <row r="697">
          <cell r="J697">
            <v>0</v>
          </cell>
          <cell r="K697">
            <v>0</v>
          </cell>
          <cell r="L697">
            <v>0</v>
          </cell>
          <cell r="M697">
            <v>0</v>
          </cell>
          <cell r="N697">
            <v>0</v>
          </cell>
          <cell r="O697">
            <v>0</v>
          </cell>
          <cell r="P697">
            <v>0</v>
          </cell>
          <cell r="Q697">
            <v>0</v>
          </cell>
          <cell r="R697">
            <v>0</v>
          </cell>
          <cell r="S697">
            <v>0</v>
          </cell>
          <cell r="T697">
            <v>0</v>
          </cell>
          <cell r="U697">
            <v>0</v>
          </cell>
          <cell r="V697">
            <v>0</v>
          </cell>
          <cell r="W697">
            <v>0</v>
          </cell>
          <cell r="X697">
            <v>0</v>
          </cell>
          <cell r="Y697">
            <v>0</v>
          </cell>
          <cell r="Z697">
            <v>0</v>
          </cell>
          <cell r="AA697">
            <v>0</v>
          </cell>
          <cell r="AB697">
            <v>0</v>
          </cell>
          <cell r="AC697">
            <v>0</v>
          </cell>
        </row>
        <row r="698">
          <cell r="J698">
            <v>0</v>
          </cell>
          <cell r="K698">
            <v>0</v>
          </cell>
          <cell r="L698">
            <v>0</v>
          </cell>
          <cell r="M698">
            <v>0</v>
          </cell>
          <cell r="N698">
            <v>0</v>
          </cell>
          <cell r="O698">
            <v>0</v>
          </cell>
          <cell r="P698">
            <v>0</v>
          </cell>
          <cell r="Q698">
            <v>0</v>
          </cell>
          <cell r="R698">
            <v>0</v>
          </cell>
          <cell r="S698">
            <v>0</v>
          </cell>
          <cell r="T698">
            <v>0</v>
          </cell>
          <cell r="U698">
            <v>0</v>
          </cell>
          <cell r="V698">
            <v>0</v>
          </cell>
          <cell r="W698">
            <v>0</v>
          </cell>
          <cell r="X698">
            <v>0</v>
          </cell>
          <cell r="Y698">
            <v>0</v>
          </cell>
          <cell r="Z698">
            <v>0</v>
          </cell>
          <cell r="AA698">
            <v>0</v>
          </cell>
          <cell r="AB698">
            <v>0</v>
          </cell>
          <cell r="AC698">
            <v>0</v>
          </cell>
        </row>
        <row r="699">
          <cell r="J699">
            <v>0</v>
          </cell>
          <cell r="K699">
            <v>0</v>
          </cell>
          <cell r="L699">
            <v>0</v>
          </cell>
          <cell r="M699">
            <v>0</v>
          </cell>
          <cell r="N699">
            <v>0</v>
          </cell>
          <cell r="O699">
            <v>0</v>
          </cell>
          <cell r="P699">
            <v>0</v>
          </cell>
          <cell r="Q699">
            <v>0</v>
          </cell>
          <cell r="R699">
            <v>0</v>
          </cell>
          <cell r="S699">
            <v>0</v>
          </cell>
          <cell r="T699">
            <v>0</v>
          </cell>
          <cell r="U699">
            <v>0</v>
          </cell>
          <cell r="V699">
            <v>0</v>
          </cell>
          <cell r="W699">
            <v>0</v>
          </cell>
          <cell r="X699">
            <v>0</v>
          </cell>
          <cell r="Y699">
            <v>0</v>
          </cell>
          <cell r="Z699">
            <v>0</v>
          </cell>
          <cell r="AA699">
            <v>0</v>
          </cell>
          <cell r="AB699">
            <v>0</v>
          </cell>
          <cell r="AC699">
            <v>0</v>
          </cell>
        </row>
        <row r="700">
          <cell r="J700">
            <v>0</v>
          </cell>
          <cell r="K700">
            <v>0</v>
          </cell>
          <cell r="L700">
            <v>0</v>
          </cell>
          <cell r="M700">
            <v>0</v>
          </cell>
          <cell r="N700">
            <v>0</v>
          </cell>
          <cell r="O700">
            <v>0</v>
          </cell>
          <cell r="P700">
            <v>0</v>
          </cell>
          <cell r="Q700">
            <v>0</v>
          </cell>
          <cell r="R700">
            <v>0</v>
          </cell>
          <cell r="S700">
            <v>0</v>
          </cell>
          <cell r="T700">
            <v>0</v>
          </cell>
          <cell r="U700">
            <v>0</v>
          </cell>
          <cell r="V700">
            <v>0</v>
          </cell>
          <cell r="W700">
            <v>0</v>
          </cell>
          <cell r="X700">
            <v>0</v>
          </cell>
          <cell r="Y700">
            <v>0</v>
          </cell>
          <cell r="Z700">
            <v>0</v>
          </cell>
          <cell r="AA700">
            <v>0</v>
          </cell>
          <cell r="AB700">
            <v>0</v>
          </cell>
          <cell r="AC700">
            <v>0</v>
          </cell>
        </row>
        <row r="701">
          <cell r="J701">
            <v>0</v>
          </cell>
          <cell r="K701">
            <v>0</v>
          </cell>
          <cell r="L701">
            <v>0</v>
          </cell>
          <cell r="M701">
            <v>0</v>
          </cell>
          <cell r="N701">
            <v>0</v>
          </cell>
          <cell r="O701">
            <v>0</v>
          </cell>
          <cell r="P701">
            <v>0</v>
          </cell>
          <cell r="Q701">
            <v>0</v>
          </cell>
          <cell r="R701">
            <v>0</v>
          </cell>
          <cell r="S701">
            <v>0</v>
          </cell>
          <cell r="T701">
            <v>0</v>
          </cell>
          <cell r="U701">
            <v>0</v>
          </cell>
          <cell r="V701">
            <v>0</v>
          </cell>
          <cell r="W701">
            <v>0</v>
          </cell>
          <cell r="X701">
            <v>0</v>
          </cell>
          <cell r="Y701">
            <v>0</v>
          </cell>
          <cell r="Z701">
            <v>0</v>
          </cell>
          <cell r="AA701">
            <v>0</v>
          </cell>
          <cell r="AB701">
            <v>0</v>
          </cell>
          <cell r="AC701">
            <v>0</v>
          </cell>
        </row>
        <row r="702">
          <cell r="J702">
            <v>0</v>
          </cell>
          <cell r="K702">
            <v>0</v>
          </cell>
          <cell r="L702">
            <v>0</v>
          </cell>
          <cell r="M702">
            <v>0</v>
          </cell>
          <cell r="N702">
            <v>0</v>
          </cell>
          <cell r="O702">
            <v>0</v>
          </cell>
          <cell r="P702">
            <v>0</v>
          </cell>
          <cell r="Q702">
            <v>0</v>
          </cell>
          <cell r="R702">
            <v>0</v>
          </cell>
          <cell r="S702">
            <v>0</v>
          </cell>
          <cell r="T702">
            <v>0</v>
          </cell>
          <cell r="U702">
            <v>0</v>
          </cell>
          <cell r="V702">
            <v>0</v>
          </cell>
          <cell r="W702">
            <v>0</v>
          </cell>
          <cell r="X702">
            <v>0</v>
          </cell>
          <cell r="Y702">
            <v>0</v>
          </cell>
          <cell r="Z702">
            <v>0</v>
          </cell>
          <cell r="AA702">
            <v>0</v>
          </cell>
          <cell r="AB702">
            <v>0</v>
          </cell>
          <cell r="AC702">
            <v>0</v>
          </cell>
        </row>
        <row r="703">
          <cell r="J703">
            <v>0</v>
          </cell>
          <cell r="K703">
            <v>0</v>
          </cell>
          <cell r="L703">
            <v>0</v>
          </cell>
          <cell r="M703">
            <v>0</v>
          </cell>
          <cell r="N703">
            <v>0</v>
          </cell>
          <cell r="O703">
            <v>0</v>
          </cell>
          <cell r="P703">
            <v>0</v>
          </cell>
          <cell r="Q703">
            <v>0</v>
          </cell>
          <cell r="R703">
            <v>0</v>
          </cell>
          <cell r="S703">
            <v>0</v>
          </cell>
          <cell r="T703">
            <v>0</v>
          </cell>
          <cell r="U703">
            <v>0</v>
          </cell>
          <cell r="V703">
            <v>0</v>
          </cell>
          <cell r="W703">
            <v>0</v>
          </cell>
          <cell r="X703">
            <v>0</v>
          </cell>
          <cell r="Y703">
            <v>0</v>
          </cell>
          <cell r="Z703">
            <v>0</v>
          </cell>
          <cell r="AA703">
            <v>0</v>
          </cell>
          <cell r="AB703">
            <v>0</v>
          </cell>
          <cell r="AC703">
            <v>0</v>
          </cell>
        </row>
        <row r="704">
          <cell r="J704">
            <v>0</v>
          </cell>
          <cell r="K704">
            <v>0</v>
          </cell>
          <cell r="L704">
            <v>0</v>
          </cell>
          <cell r="M704">
            <v>0</v>
          </cell>
          <cell r="N704">
            <v>0</v>
          </cell>
          <cell r="O704">
            <v>0</v>
          </cell>
          <cell r="P704">
            <v>0</v>
          </cell>
          <cell r="Q704">
            <v>0</v>
          </cell>
          <cell r="R704">
            <v>0</v>
          </cell>
          <cell r="S704">
            <v>0</v>
          </cell>
          <cell r="T704">
            <v>0</v>
          </cell>
          <cell r="U704">
            <v>0</v>
          </cell>
          <cell r="V704">
            <v>0</v>
          </cell>
          <cell r="W704">
            <v>0</v>
          </cell>
          <cell r="X704">
            <v>0</v>
          </cell>
          <cell r="Y704">
            <v>0</v>
          </cell>
          <cell r="Z704">
            <v>0</v>
          </cell>
          <cell r="AA704">
            <v>0</v>
          </cell>
          <cell r="AB704">
            <v>0</v>
          </cell>
          <cell r="AC704">
            <v>0</v>
          </cell>
        </row>
        <row r="705">
          <cell r="J705">
            <v>0</v>
          </cell>
          <cell r="K705">
            <v>0</v>
          </cell>
          <cell r="L705">
            <v>0</v>
          </cell>
          <cell r="M705">
            <v>0</v>
          </cell>
          <cell r="N705">
            <v>0</v>
          </cell>
          <cell r="O705">
            <v>0</v>
          </cell>
          <cell r="P705">
            <v>0</v>
          </cell>
          <cell r="Q705">
            <v>0</v>
          </cell>
          <cell r="R705">
            <v>0</v>
          </cell>
          <cell r="S705">
            <v>0</v>
          </cell>
          <cell r="T705">
            <v>0</v>
          </cell>
          <cell r="U705">
            <v>0</v>
          </cell>
          <cell r="V705">
            <v>0</v>
          </cell>
          <cell r="W705">
            <v>0</v>
          </cell>
          <cell r="X705">
            <v>0</v>
          </cell>
          <cell r="Y705">
            <v>0</v>
          </cell>
          <cell r="Z705">
            <v>0</v>
          </cell>
          <cell r="AA705">
            <v>0</v>
          </cell>
          <cell r="AB705">
            <v>0</v>
          </cell>
          <cell r="AC705">
            <v>0</v>
          </cell>
        </row>
        <row r="706">
          <cell r="J706">
            <v>0</v>
          </cell>
          <cell r="K706">
            <v>0</v>
          </cell>
          <cell r="L706">
            <v>0</v>
          </cell>
          <cell r="M706">
            <v>0</v>
          </cell>
          <cell r="N706">
            <v>0</v>
          </cell>
          <cell r="O706">
            <v>0</v>
          </cell>
          <cell r="P706">
            <v>0</v>
          </cell>
          <cell r="Q706">
            <v>0</v>
          </cell>
          <cell r="R706">
            <v>0</v>
          </cell>
          <cell r="S706">
            <v>0</v>
          </cell>
          <cell r="T706">
            <v>0</v>
          </cell>
          <cell r="U706">
            <v>0</v>
          </cell>
          <cell r="V706">
            <v>0</v>
          </cell>
          <cell r="W706">
            <v>0</v>
          </cell>
          <cell r="X706">
            <v>0</v>
          </cell>
          <cell r="Y706">
            <v>0</v>
          </cell>
          <cell r="Z706">
            <v>0</v>
          </cell>
          <cell r="AA706">
            <v>0</v>
          </cell>
          <cell r="AB706">
            <v>0</v>
          </cell>
          <cell r="AC706">
            <v>0</v>
          </cell>
        </row>
        <row r="707">
          <cell r="J707">
            <v>0</v>
          </cell>
          <cell r="K707">
            <v>0</v>
          </cell>
          <cell r="L707">
            <v>0</v>
          </cell>
          <cell r="M707">
            <v>0</v>
          </cell>
          <cell r="N707">
            <v>0</v>
          </cell>
          <cell r="O707">
            <v>0</v>
          </cell>
          <cell r="P707">
            <v>0</v>
          </cell>
          <cell r="Q707">
            <v>0</v>
          </cell>
          <cell r="R707">
            <v>0</v>
          </cell>
          <cell r="S707">
            <v>0</v>
          </cell>
          <cell r="T707">
            <v>0</v>
          </cell>
          <cell r="U707">
            <v>0</v>
          </cell>
          <cell r="V707">
            <v>0</v>
          </cell>
          <cell r="W707">
            <v>0</v>
          </cell>
          <cell r="X707">
            <v>0</v>
          </cell>
          <cell r="Y707">
            <v>0</v>
          </cell>
          <cell r="Z707">
            <v>0</v>
          </cell>
          <cell r="AA707">
            <v>0</v>
          </cell>
          <cell r="AB707">
            <v>0</v>
          </cell>
          <cell r="AC707">
            <v>0</v>
          </cell>
        </row>
        <row r="708">
          <cell r="J708">
            <v>0</v>
          </cell>
          <cell r="K708">
            <v>0</v>
          </cell>
          <cell r="L708">
            <v>0</v>
          </cell>
          <cell r="M708">
            <v>0</v>
          </cell>
          <cell r="N708">
            <v>0</v>
          </cell>
          <cell r="O708">
            <v>0</v>
          </cell>
          <cell r="P708">
            <v>0</v>
          </cell>
          <cell r="Q708">
            <v>0</v>
          </cell>
          <cell r="R708">
            <v>0</v>
          </cell>
          <cell r="S708">
            <v>0</v>
          </cell>
          <cell r="T708">
            <v>0</v>
          </cell>
          <cell r="U708">
            <v>0</v>
          </cell>
          <cell r="V708">
            <v>0</v>
          </cell>
          <cell r="W708">
            <v>0</v>
          </cell>
          <cell r="X708">
            <v>0</v>
          </cell>
          <cell r="Y708">
            <v>0</v>
          </cell>
          <cell r="Z708">
            <v>0</v>
          </cell>
          <cell r="AA708">
            <v>0</v>
          </cell>
          <cell r="AB708">
            <v>0</v>
          </cell>
          <cell r="AC708">
            <v>0</v>
          </cell>
        </row>
        <row r="709">
          <cell r="J709">
            <v>0</v>
          </cell>
          <cell r="K709">
            <v>0</v>
          </cell>
          <cell r="L709">
            <v>0</v>
          </cell>
          <cell r="M709">
            <v>0</v>
          </cell>
          <cell r="N709">
            <v>0</v>
          </cell>
          <cell r="O709">
            <v>0</v>
          </cell>
          <cell r="P709">
            <v>0</v>
          </cell>
          <cell r="Q709">
            <v>0</v>
          </cell>
          <cell r="R709">
            <v>0</v>
          </cell>
          <cell r="S709">
            <v>0</v>
          </cell>
          <cell r="T709">
            <v>0</v>
          </cell>
          <cell r="U709">
            <v>0</v>
          </cell>
          <cell r="V709">
            <v>0</v>
          </cell>
          <cell r="W709">
            <v>0</v>
          </cell>
          <cell r="X709">
            <v>0</v>
          </cell>
          <cell r="Y709">
            <v>0</v>
          </cell>
          <cell r="Z709">
            <v>0</v>
          </cell>
          <cell r="AA709">
            <v>0</v>
          </cell>
          <cell r="AB709">
            <v>0</v>
          </cell>
          <cell r="AC709">
            <v>0</v>
          </cell>
        </row>
        <row r="710">
          <cell r="J710">
            <v>0</v>
          </cell>
          <cell r="K710">
            <v>0</v>
          </cell>
          <cell r="L710">
            <v>0</v>
          </cell>
          <cell r="M710">
            <v>0</v>
          </cell>
          <cell r="N710">
            <v>0</v>
          </cell>
          <cell r="O710">
            <v>0</v>
          </cell>
          <cell r="P710">
            <v>0</v>
          </cell>
          <cell r="Q710">
            <v>0</v>
          </cell>
          <cell r="R710">
            <v>0</v>
          </cell>
          <cell r="S710">
            <v>0</v>
          </cell>
          <cell r="T710">
            <v>0</v>
          </cell>
          <cell r="U710">
            <v>0</v>
          </cell>
          <cell r="V710">
            <v>0</v>
          </cell>
          <cell r="W710">
            <v>0</v>
          </cell>
          <cell r="X710">
            <v>0</v>
          </cell>
          <cell r="Y710">
            <v>0</v>
          </cell>
          <cell r="Z710">
            <v>0</v>
          </cell>
          <cell r="AA710">
            <v>0</v>
          </cell>
          <cell r="AB710">
            <v>0</v>
          </cell>
          <cell r="AC710">
            <v>0</v>
          </cell>
        </row>
        <row r="711">
          <cell r="J711">
            <v>0</v>
          </cell>
          <cell r="K711">
            <v>0</v>
          </cell>
          <cell r="L711">
            <v>0</v>
          </cell>
          <cell r="M711">
            <v>0</v>
          </cell>
          <cell r="N711">
            <v>0</v>
          </cell>
          <cell r="O711">
            <v>0</v>
          </cell>
          <cell r="P711">
            <v>0</v>
          </cell>
          <cell r="Q711">
            <v>0</v>
          </cell>
          <cell r="R711">
            <v>0</v>
          </cell>
          <cell r="S711">
            <v>0</v>
          </cell>
          <cell r="T711">
            <v>0</v>
          </cell>
          <cell r="U711">
            <v>0</v>
          </cell>
          <cell r="V711">
            <v>0</v>
          </cell>
          <cell r="W711">
            <v>0</v>
          </cell>
          <cell r="X711">
            <v>0</v>
          </cell>
          <cell r="Y711">
            <v>0</v>
          </cell>
          <cell r="Z711">
            <v>0</v>
          </cell>
          <cell r="AA711">
            <v>0</v>
          </cell>
          <cell r="AB711">
            <v>0</v>
          </cell>
          <cell r="AC711">
            <v>0</v>
          </cell>
        </row>
        <row r="712">
          <cell r="J712">
            <v>0</v>
          </cell>
          <cell r="K712">
            <v>0</v>
          </cell>
          <cell r="L712">
            <v>0</v>
          </cell>
          <cell r="M712">
            <v>0</v>
          </cell>
          <cell r="N712">
            <v>0</v>
          </cell>
          <cell r="O712">
            <v>0</v>
          </cell>
          <cell r="P712">
            <v>0</v>
          </cell>
          <cell r="Q712">
            <v>0</v>
          </cell>
          <cell r="R712">
            <v>0</v>
          </cell>
          <cell r="S712">
            <v>0</v>
          </cell>
          <cell r="T712">
            <v>0</v>
          </cell>
          <cell r="U712">
            <v>0</v>
          </cell>
          <cell r="V712">
            <v>0</v>
          </cell>
          <cell r="W712">
            <v>0</v>
          </cell>
          <cell r="X712">
            <v>0</v>
          </cell>
          <cell r="Y712">
            <v>0</v>
          </cell>
          <cell r="Z712">
            <v>0</v>
          </cell>
          <cell r="AA712">
            <v>0</v>
          </cell>
          <cell r="AB712">
            <v>0</v>
          </cell>
          <cell r="AC712">
            <v>0</v>
          </cell>
        </row>
        <row r="713">
          <cell r="J713">
            <v>0</v>
          </cell>
          <cell r="K713">
            <v>0</v>
          </cell>
          <cell r="L713">
            <v>0</v>
          </cell>
          <cell r="M713">
            <v>0</v>
          </cell>
          <cell r="N713">
            <v>0</v>
          </cell>
          <cell r="O713">
            <v>0</v>
          </cell>
          <cell r="P713">
            <v>0</v>
          </cell>
          <cell r="Q713">
            <v>0</v>
          </cell>
          <cell r="R713">
            <v>0</v>
          </cell>
          <cell r="S713">
            <v>0</v>
          </cell>
          <cell r="T713">
            <v>0</v>
          </cell>
          <cell r="U713">
            <v>0</v>
          </cell>
          <cell r="V713">
            <v>0</v>
          </cell>
          <cell r="W713">
            <v>0</v>
          </cell>
          <cell r="X713">
            <v>0</v>
          </cell>
          <cell r="Y713">
            <v>0</v>
          </cell>
          <cell r="Z713">
            <v>0</v>
          </cell>
          <cell r="AA713">
            <v>0</v>
          </cell>
          <cell r="AB713">
            <v>0</v>
          </cell>
          <cell r="AC713">
            <v>0</v>
          </cell>
        </row>
        <row r="714">
          <cell r="J714">
            <v>0</v>
          </cell>
          <cell r="K714">
            <v>0</v>
          </cell>
          <cell r="L714">
            <v>0</v>
          </cell>
          <cell r="M714">
            <v>0</v>
          </cell>
          <cell r="N714">
            <v>0</v>
          </cell>
          <cell r="O714">
            <v>0</v>
          </cell>
          <cell r="P714">
            <v>0</v>
          </cell>
          <cell r="Q714">
            <v>0</v>
          </cell>
          <cell r="R714">
            <v>0</v>
          </cell>
          <cell r="S714">
            <v>0</v>
          </cell>
          <cell r="T714">
            <v>0</v>
          </cell>
          <cell r="U714">
            <v>0</v>
          </cell>
          <cell r="V714">
            <v>0</v>
          </cell>
          <cell r="W714">
            <v>0</v>
          </cell>
          <cell r="X714">
            <v>0</v>
          </cell>
          <cell r="Y714">
            <v>0</v>
          </cell>
          <cell r="Z714">
            <v>0</v>
          </cell>
          <cell r="AA714">
            <v>0</v>
          </cell>
          <cell r="AB714">
            <v>0</v>
          </cell>
          <cell r="AC714">
            <v>0</v>
          </cell>
        </row>
        <row r="715">
          <cell r="J715">
            <v>0</v>
          </cell>
          <cell r="K715">
            <v>0</v>
          </cell>
          <cell r="L715">
            <v>0</v>
          </cell>
          <cell r="M715">
            <v>0</v>
          </cell>
          <cell r="N715">
            <v>0</v>
          </cell>
          <cell r="O715">
            <v>0</v>
          </cell>
          <cell r="P715">
            <v>0</v>
          </cell>
          <cell r="Q715">
            <v>0</v>
          </cell>
          <cell r="R715">
            <v>0</v>
          </cell>
          <cell r="S715">
            <v>0</v>
          </cell>
          <cell r="T715">
            <v>0</v>
          </cell>
          <cell r="U715">
            <v>0</v>
          </cell>
          <cell r="V715">
            <v>0</v>
          </cell>
          <cell r="W715">
            <v>0</v>
          </cell>
          <cell r="X715">
            <v>0</v>
          </cell>
          <cell r="Y715">
            <v>0</v>
          </cell>
          <cell r="Z715">
            <v>0</v>
          </cell>
          <cell r="AA715">
            <v>0</v>
          </cell>
          <cell r="AB715">
            <v>0</v>
          </cell>
          <cell r="AC715">
            <v>0</v>
          </cell>
        </row>
        <row r="716">
          <cell r="J716">
            <v>0</v>
          </cell>
          <cell r="K716">
            <v>0</v>
          </cell>
          <cell r="L716">
            <v>0</v>
          </cell>
          <cell r="M716">
            <v>0</v>
          </cell>
          <cell r="N716">
            <v>0</v>
          </cell>
          <cell r="O716">
            <v>0</v>
          </cell>
          <cell r="P716">
            <v>0</v>
          </cell>
          <cell r="Q716">
            <v>0</v>
          </cell>
          <cell r="R716">
            <v>0</v>
          </cell>
          <cell r="S716">
            <v>0</v>
          </cell>
          <cell r="T716">
            <v>0</v>
          </cell>
          <cell r="U716">
            <v>0</v>
          </cell>
          <cell r="V716">
            <v>0</v>
          </cell>
          <cell r="W716">
            <v>0</v>
          </cell>
          <cell r="X716">
            <v>0</v>
          </cell>
          <cell r="Y716">
            <v>0</v>
          </cell>
          <cell r="Z716">
            <v>0</v>
          </cell>
          <cell r="AA716">
            <v>0</v>
          </cell>
          <cell r="AB716">
            <v>0</v>
          </cell>
          <cell r="AC716">
            <v>0</v>
          </cell>
        </row>
        <row r="717">
          <cell r="J717">
            <v>0</v>
          </cell>
          <cell r="K717">
            <v>0</v>
          </cell>
          <cell r="L717">
            <v>0</v>
          </cell>
          <cell r="M717">
            <v>0</v>
          </cell>
          <cell r="N717">
            <v>0</v>
          </cell>
          <cell r="O717">
            <v>0</v>
          </cell>
          <cell r="P717">
            <v>0</v>
          </cell>
          <cell r="Q717">
            <v>0</v>
          </cell>
          <cell r="R717">
            <v>0</v>
          </cell>
          <cell r="S717">
            <v>0</v>
          </cell>
          <cell r="T717">
            <v>0</v>
          </cell>
          <cell r="U717">
            <v>0</v>
          </cell>
          <cell r="V717">
            <v>0</v>
          </cell>
          <cell r="W717">
            <v>0</v>
          </cell>
          <cell r="X717">
            <v>0</v>
          </cell>
          <cell r="Y717">
            <v>0</v>
          </cell>
          <cell r="Z717">
            <v>0</v>
          </cell>
          <cell r="AA717">
            <v>0</v>
          </cell>
          <cell r="AB717">
            <v>0</v>
          </cell>
          <cell r="AC717">
            <v>0</v>
          </cell>
        </row>
        <row r="718">
          <cell r="J718">
            <v>3.0514621707141392</v>
          </cell>
          <cell r="K718">
            <v>3.0514621707141392</v>
          </cell>
          <cell r="L718">
            <v>3.0514621707141392</v>
          </cell>
          <cell r="M718">
            <v>3.0514621707141392</v>
          </cell>
          <cell r="N718">
            <v>3.0514621707141392</v>
          </cell>
          <cell r="O718">
            <v>3.0514621707141392</v>
          </cell>
          <cell r="P718">
            <v>3.0514621707141392</v>
          </cell>
          <cell r="Q718">
            <v>3.0514621707141392</v>
          </cell>
          <cell r="R718">
            <v>3.0514621707141392</v>
          </cell>
          <cell r="S718">
            <v>3.0514621707141392</v>
          </cell>
          <cell r="T718">
            <v>3.0514621707141392</v>
          </cell>
          <cell r="U718">
            <v>3.0514621707141392</v>
          </cell>
          <cell r="V718">
            <v>3.0514621707141392</v>
          </cell>
          <cell r="W718">
            <v>3.0514621707141392</v>
          </cell>
          <cell r="X718">
            <v>3.0514621707141392</v>
          </cell>
          <cell r="Y718">
            <v>3.0514621707141392</v>
          </cell>
          <cell r="Z718">
            <v>3.0514621707141392</v>
          </cell>
          <cell r="AA718">
            <v>3.0514621707141392</v>
          </cell>
          <cell r="AB718">
            <v>3.0514621707141392</v>
          </cell>
          <cell r="AC718">
            <v>3.0514621707141392</v>
          </cell>
        </row>
        <row r="719">
          <cell r="J719">
            <v>0</v>
          </cell>
          <cell r="K719">
            <v>0</v>
          </cell>
          <cell r="L719">
            <v>0</v>
          </cell>
          <cell r="M719">
            <v>0</v>
          </cell>
          <cell r="N719">
            <v>0</v>
          </cell>
          <cell r="O719">
            <v>0</v>
          </cell>
          <cell r="P719">
            <v>0</v>
          </cell>
          <cell r="Q719">
            <v>0</v>
          </cell>
          <cell r="R719">
            <v>0</v>
          </cell>
          <cell r="S719">
            <v>0</v>
          </cell>
          <cell r="T719">
            <v>0</v>
          </cell>
          <cell r="U719">
            <v>0</v>
          </cell>
          <cell r="V719">
            <v>0</v>
          </cell>
          <cell r="W719">
            <v>0</v>
          </cell>
          <cell r="X719">
            <v>0</v>
          </cell>
          <cell r="Y719">
            <v>0</v>
          </cell>
          <cell r="Z719">
            <v>0</v>
          </cell>
          <cell r="AA719">
            <v>0</v>
          </cell>
          <cell r="AB719">
            <v>0</v>
          </cell>
          <cell r="AC719">
            <v>0</v>
          </cell>
        </row>
        <row r="720">
          <cell r="J720">
            <v>0</v>
          </cell>
          <cell r="K720">
            <v>0</v>
          </cell>
          <cell r="L720">
            <v>0</v>
          </cell>
          <cell r="M720">
            <v>0</v>
          </cell>
          <cell r="N720">
            <v>0</v>
          </cell>
          <cell r="O720">
            <v>0</v>
          </cell>
          <cell r="P720">
            <v>0</v>
          </cell>
          <cell r="Q720">
            <v>0</v>
          </cell>
          <cell r="R720">
            <v>0</v>
          </cell>
          <cell r="S720">
            <v>0</v>
          </cell>
          <cell r="T720">
            <v>0</v>
          </cell>
          <cell r="U720">
            <v>0</v>
          </cell>
          <cell r="V720">
            <v>0</v>
          </cell>
          <cell r="W720">
            <v>0</v>
          </cell>
          <cell r="X720">
            <v>0</v>
          </cell>
          <cell r="Y720">
            <v>0</v>
          </cell>
          <cell r="Z720">
            <v>0</v>
          </cell>
          <cell r="AA720">
            <v>0</v>
          </cell>
          <cell r="AB720">
            <v>0</v>
          </cell>
          <cell r="AC720">
            <v>0</v>
          </cell>
        </row>
        <row r="721">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row>
        <row r="722">
          <cell r="J722">
            <v>0</v>
          </cell>
          <cell r="K722">
            <v>0</v>
          </cell>
          <cell r="L722">
            <v>0</v>
          </cell>
          <cell r="M722">
            <v>0</v>
          </cell>
          <cell r="N722">
            <v>0</v>
          </cell>
          <cell r="O722">
            <v>0</v>
          </cell>
          <cell r="P722">
            <v>0</v>
          </cell>
          <cell r="Q722">
            <v>0</v>
          </cell>
          <cell r="R722">
            <v>0</v>
          </cell>
          <cell r="S722">
            <v>0</v>
          </cell>
          <cell r="T722">
            <v>0</v>
          </cell>
          <cell r="U722">
            <v>0</v>
          </cell>
          <cell r="V722">
            <v>0</v>
          </cell>
          <cell r="W722">
            <v>0</v>
          </cell>
          <cell r="X722">
            <v>0</v>
          </cell>
          <cell r="Y722">
            <v>0</v>
          </cell>
          <cell r="Z722">
            <v>0</v>
          </cell>
          <cell r="AA722">
            <v>0</v>
          </cell>
          <cell r="AB722">
            <v>0</v>
          </cell>
          <cell r="AC722">
            <v>0</v>
          </cell>
        </row>
        <row r="723">
          <cell r="J723">
            <v>0</v>
          </cell>
          <cell r="K723">
            <v>0</v>
          </cell>
          <cell r="L723">
            <v>0</v>
          </cell>
          <cell r="M723">
            <v>0</v>
          </cell>
          <cell r="N723">
            <v>0</v>
          </cell>
          <cell r="O723">
            <v>0</v>
          </cell>
          <cell r="P723">
            <v>0</v>
          </cell>
          <cell r="Q723">
            <v>0</v>
          </cell>
          <cell r="R723">
            <v>0</v>
          </cell>
          <cell r="S723">
            <v>0</v>
          </cell>
          <cell r="T723">
            <v>0</v>
          </cell>
          <cell r="U723">
            <v>0</v>
          </cell>
          <cell r="V723">
            <v>0</v>
          </cell>
          <cell r="W723">
            <v>0</v>
          </cell>
          <cell r="X723">
            <v>0</v>
          </cell>
          <cell r="Y723">
            <v>0</v>
          </cell>
          <cell r="Z723">
            <v>0</v>
          </cell>
          <cell r="AA723">
            <v>0</v>
          </cell>
          <cell r="AB723">
            <v>0</v>
          </cell>
          <cell r="AC723">
            <v>0</v>
          </cell>
        </row>
        <row r="724">
          <cell r="J724">
            <v>0</v>
          </cell>
          <cell r="K724">
            <v>0</v>
          </cell>
          <cell r="L724">
            <v>0</v>
          </cell>
          <cell r="M724">
            <v>0</v>
          </cell>
          <cell r="N724">
            <v>0</v>
          </cell>
          <cell r="O724">
            <v>0</v>
          </cell>
          <cell r="P724">
            <v>0</v>
          </cell>
          <cell r="Q724">
            <v>0</v>
          </cell>
          <cell r="R724">
            <v>0</v>
          </cell>
          <cell r="S724">
            <v>0</v>
          </cell>
          <cell r="T724">
            <v>0</v>
          </cell>
          <cell r="U724">
            <v>0</v>
          </cell>
          <cell r="V724">
            <v>0</v>
          </cell>
          <cell r="W724">
            <v>0</v>
          </cell>
          <cell r="X724">
            <v>0</v>
          </cell>
          <cell r="Y724">
            <v>0</v>
          </cell>
          <cell r="Z724">
            <v>0</v>
          </cell>
          <cell r="AA724">
            <v>0</v>
          </cell>
          <cell r="AB724">
            <v>0</v>
          </cell>
          <cell r="AC724">
            <v>0</v>
          </cell>
        </row>
        <row r="725">
          <cell r="J725">
            <v>0</v>
          </cell>
          <cell r="K725">
            <v>0</v>
          </cell>
          <cell r="L725">
            <v>0</v>
          </cell>
          <cell r="M725">
            <v>0</v>
          </cell>
          <cell r="N725">
            <v>0</v>
          </cell>
          <cell r="O725">
            <v>0</v>
          </cell>
          <cell r="P725">
            <v>0</v>
          </cell>
          <cell r="Q725">
            <v>0</v>
          </cell>
          <cell r="R725">
            <v>0</v>
          </cell>
          <cell r="S725">
            <v>0</v>
          </cell>
          <cell r="T725">
            <v>0</v>
          </cell>
          <cell r="U725">
            <v>0</v>
          </cell>
          <cell r="V725">
            <v>0</v>
          </cell>
          <cell r="W725">
            <v>0</v>
          </cell>
          <cell r="X725">
            <v>0</v>
          </cell>
          <cell r="Y725">
            <v>0</v>
          </cell>
          <cell r="Z725">
            <v>0</v>
          </cell>
          <cell r="AA725">
            <v>0</v>
          </cell>
          <cell r="AB725">
            <v>0</v>
          </cell>
          <cell r="AC725">
            <v>0</v>
          </cell>
        </row>
        <row r="726">
          <cell r="J726">
            <v>0</v>
          </cell>
          <cell r="K726">
            <v>0</v>
          </cell>
          <cell r="L726">
            <v>0</v>
          </cell>
          <cell r="M726">
            <v>0</v>
          </cell>
          <cell r="N726">
            <v>0</v>
          </cell>
          <cell r="O726">
            <v>0</v>
          </cell>
          <cell r="P726">
            <v>0</v>
          </cell>
          <cell r="Q726">
            <v>0</v>
          </cell>
          <cell r="R726">
            <v>0</v>
          </cell>
          <cell r="S726">
            <v>0</v>
          </cell>
          <cell r="T726">
            <v>0</v>
          </cell>
          <cell r="U726">
            <v>0</v>
          </cell>
          <cell r="V726">
            <v>0</v>
          </cell>
          <cell r="W726">
            <v>0</v>
          </cell>
          <cell r="X726">
            <v>0</v>
          </cell>
          <cell r="Y726">
            <v>0</v>
          </cell>
          <cell r="Z726">
            <v>0</v>
          </cell>
          <cell r="AA726">
            <v>0</v>
          </cell>
          <cell r="AB726">
            <v>0</v>
          </cell>
          <cell r="AC726">
            <v>0</v>
          </cell>
        </row>
        <row r="727">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row>
        <row r="728">
          <cell r="J728">
            <v>0</v>
          </cell>
          <cell r="K728">
            <v>0</v>
          </cell>
          <cell r="L728">
            <v>0</v>
          </cell>
          <cell r="M728">
            <v>0</v>
          </cell>
          <cell r="N728">
            <v>0</v>
          </cell>
          <cell r="O728">
            <v>0</v>
          </cell>
          <cell r="P728">
            <v>0</v>
          </cell>
          <cell r="Q728">
            <v>0</v>
          </cell>
          <cell r="R728">
            <v>0</v>
          </cell>
          <cell r="S728">
            <v>0</v>
          </cell>
          <cell r="T728">
            <v>0</v>
          </cell>
          <cell r="U728">
            <v>0</v>
          </cell>
          <cell r="V728">
            <v>0</v>
          </cell>
          <cell r="W728">
            <v>0</v>
          </cell>
          <cell r="X728">
            <v>0</v>
          </cell>
          <cell r="Y728">
            <v>0</v>
          </cell>
          <cell r="Z728">
            <v>0</v>
          </cell>
          <cell r="AA728">
            <v>0</v>
          </cell>
          <cell r="AB728">
            <v>0</v>
          </cell>
          <cell r="AC728">
            <v>0</v>
          </cell>
        </row>
        <row r="729">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row>
        <row r="730">
          <cell r="J730">
            <v>0</v>
          </cell>
          <cell r="K730">
            <v>0</v>
          </cell>
          <cell r="L730">
            <v>0</v>
          </cell>
          <cell r="M730">
            <v>0</v>
          </cell>
          <cell r="N730">
            <v>0</v>
          </cell>
          <cell r="O730">
            <v>0</v>
          </cell>
          <cell r="P730">
            <v>0</v>
          </cell>
          <cell r="Q730">
            <v>0</v>
          </cell>
          <cell r="R730">
            <v>0</v>
          </cell>
          <cell r="S730">
            <v>0</v>
          </cell>
          <cell r="T730">
            <v>0</v>
          </cell>
          <cell r="U730">
            <v>0</v>
          </cell>
          <cell r="V730">
            <v>0</v>
          </cell>
          <cell r="W730">
            <v>0</v>
          </cell>
          <cell r="X730">
            <v>0</v>
          </cell>
          <cell r="Y730">
            <v>0</v>
          </cell>
          <cell r="Z730">
            <v>0</v>
          </cell>
          <cell r="AA730">
            <v>0</v>
          </cell>
          <cell r="AB730">
            <v>0</v>
          </cell>
          <cell r="AC730">
            <v>0</v>
          </cell>
        </row>
        <row r="731">
          <cell r="J731">
            <v>0</v>
          </cell>
          <cell r="K731">
            <v>0</v>
          </cell>
          <cell r="L731">
            <v>0</v>
          </cell>
          <cell r="M731">
            <v>0</v>
          </cell>
          <cell r="N731">
            <v>0</v>
          </cell>
          <cell r="O731">
            <v>0</v>
          </cell>
          <cell r="P731">
            <v>0</v>
          </cell>
          <cell r="Q731">
            <v>0</v>
          </cell>
          <cell r="R731">
            <v>0</v>
          </cell>
          <cell r="S731">
            <v>0</v>
          </cell>
          <cell r="T731">
            <v>0</v>
          </cell>
          <cell r="U731">
            <v>0</v>
          </cell>
          <cell r="V731">
            <v>0</v>
          </cell>
          <cell r="W731">
            <v>0</v>
          </cell>
          <cell r="X731">
            <v>0</v>
          </cell>
          <cell r="Y731">
            <v>0</v>
          </cell>
          <cell r="Z731">
            <v>0</v>
          </cell>
          <cell r="AA731">
            <v>0</v>
          </cell>
          <cell r="AB731">
            <v>0</v>
          </cell>
          <cell r="AC731">
            <v>0</v>
          </cell>
        </row>
        <row r="732">
          <cell r="J732">
            <v>0</v>
          </cell>
          <cell r="K732">
            <v>0</v>
          </cell>
          <cell r="L732">
            <v>0</v>
          </cell>
          <cell r="M732">
            <v>0</v>
          </cell>
          <cell r="N732">
            <v>0</v>
          </cell>
          <cell r="O732">
            <v>0</v>
          </cell>
          <cell r="P732">
            <v>0</v>
          </cell>
          <cell r="Q732">
            <v>0</v>
          </cell>
          <cell r="R732">
            <v>0</v>
          </cell>
          <cell r="S732">
            <v>0</v>
          </cell>
          <cell r="T732">
            <v>0</v>
          </cell>
          <cell r="U732">
            <v>0</v>
          </cell>
          <cell r="V732">
            <v>0</v>
          </cell>
          <cell r="W732">
            <v>0</v>
          </cell>
          <cell r="X732">
            <v>0</v>
          </cell>
          <cell r="Y732">
            <v>0</v>
          </cell>
          <cell r="Z732">
            <v>0</v>
          </cell>
          <cell r="AA732">
            <v>0</v>
          </cell>
          <cell r="AB732">
            <v>0</v>
          </cell>
          <cell r="AC732">
            <v>0</v>
          </cell>
        </row>
        <row r="733">
          <cell r="J733">
            <v>0</v>
          </cell>
          <cell r="K733">
            <v>0</v>
          </cell>
          <cell r="L733">
            <v>0</v>
          </cell>
          <cell r="M733">
            <v>0</v>
          </cell>
          <cell r="N733">
            <v>0</v>
          </cell>
          <cell r="O733">
            <v>0</v>
          </cell>
          <cell r="P733">
            <v>0</v>
          </cell>
          <cell r="Q733">
            <v>0</v>
          </cell>
          <cell r="R733">
            <v>0</v>
          </cell>
          <cell r="S733">
            <v>0</v>
          </cell>
          <cell r="T733">
            <v>0</v>
          </cell>
          <cell r="U733">
            <v>0</v>
          </cell>
          <cell r="V733">
            <v>0</v>
          </cell>
          <cell r="W733">
            <v>0</v>
          </cell>
          <cell r="X733">
            <v>0</v>
          </cell>
          <cell r="Y733">
            <v>0</v>
          </cell>
          <cell r="Z733">
            <v>0</v>
          </cell>
          <cell r="AA733">
            <v>0</v>
          </cell>
          <cell r="AB733">
            <v>0</v>
          </cell>
          <cell r="AC733">
            <v>0</v>
          </cell>
        </row>
        <row r="734">
          <cell r="J734">
            <v>0</v>
          </cell>
          <cell r="K734">
            <v>0</v>
          </cell>
          <cell r="L734">
            <v>0</v>
          </cell>
          <cell r="M734">
            <v>0</v>
          </cell>
          <cell r="N734">
            <v>0</v>
          </cell>
          <cell r="O734">
            <v>0</v>
          </cell>
          <cell r="P734">
            <v>0</v>
          </cell>
          <cell r="Q734">
            <v>0</v>
          </cell>
          <cell r="R734">
            <v>0</v>
          </cell>
          <cell r="S734">
            <v>0</v>
          </cell>
          <cell r="T734">
            <v>0</v>
          </cell>
          <cell r="U734">
            <v>0</v>
          </cell>
          <cell r="V734">
            <v>0</v>
          </cell>
          <cell r="W734">
            <v>0</v>
          </cell>
          <cell r="X734">
            <v>0</v>
          </cell>
          <cell r="Y734">
            <v>0</v>
          </cell>
          <cell r="Z734">
            <v>0</v>
          </cell>
          <cell r="AA734">
            <v>0</v>
          </cell>
          <cell r="AB734">
            <v>0</v>
          </cell>
          <cell r="AC734">
            <v>0</v>
          </cell>
        </row>
        <row r="735">
          <cell r="J735">
            <v>0</v>
          </cell>
          <cell r="K735">
            <v>0</v>
          </cell>
          <cell r="L735">
            <v>0</v>
          </cell>
          <cell r="M735">
            <v>0</v>
          </cell>
          <cell r="N735">
            <v>0</v>
          </cell>
          <cell r="O735">
            <v>0</v>
          </cell>
          <cell r="P735">
            <v>0</v>
          </cell>
          <cell r="Q735">
            <v>0</v>
          </cell>
          <cell r="R735">
            <v>0</v>
          </cell>
          <cell r="S735">
            <v>0</v>
          </cell>
          <cell r="T735">
            <v>0</v>
          </cell>
          <cell r="U735">
            <v>0</v>
          </cell>
          <cell r="V735">
            <v>0</v>
          </cell>
          <cell r="W735">
            <v>0</v>
          </cell>
          <cell r="X735">
            <v>0</v>
          </cell>
          <cell r="Y735">
            <v>0</v>
          </cell>
          <cell r="Z735">
            <v>0</v>
          </cell>
          <cell r="AA735">
            <v>0</v>
          </cell>
          <cell r="AB735">
            <v>0</v>
          </cell>
          <cell r="AC735">
            <v>0</v>
          </cell>
        </row>
        <row r="736">
          <cell r="J736">
            <v>0</v>
          </cell>
          <cell r="K736">
            <v>0</v>
          </cell>
          <cell r="L736">
            <v>0</v>
          </cell>
          <cell r="M736">
            <v>0</v>
          </cell>
          <cell r="N736">
            <v>0</v>
          </cell>
          <cell r="O736">
            <v>0</v>
          </cell>
          <cell r="P736">
            <v>0</v>
          </cell>
          <cell r="Q736">
            <v>0</v>
          </cell>
          <cell r="R736">
            <v>0</v>
          </cell>
          <cell r="S736">
            <v>0</v>
          </cell>
          <cell r="T736">
            <v>0</v>
          </cell>
          <cell r="U736">
            <v>0</v>
          </cell>
          <cell r="V736">
            <v>0</v>
          </cell>
          <cell r="W736">
            <v>0</v>
          </cell>
          <cell r="X736">
            <v>0</v>
          </cell>
          <cell r="Y736">
            <v>0</v>
          </cell>
          <cell r="Z736">
            <v>0</v>
          </cell>
          <cell r="AA736">
            <v>0</v>
          </cell>
          <cell r="AB736">
            <v>0</v>
          </cell>
          <cell r="AC736">
            <v>0</v>
          </cell>
        </row>
        <row r="737">
          <cell r="J737">
            <v>0</v>
          </cell>
          <cell r="K737">
            <v>0</v>
          </cell>
          <cell r="L737">
            <v>0</v>
          </cell>
          <cell r="M737">
            <v>0</v>
          </cell>
          <cell r="N737">
            <v>0</v>
          </cell>
          <cell r="O737">
            <v>0</v>
          </cell>
          <cell r="P737">
            <v>0</v>
          </cell>
          <cell r="Q737">
            <v>0</v>
          </cell>
          <cell r="R737">
            <v>0</v>
          </cell>
          <cell r="S737">
            <v>0</v>
          </cell>
          <cell r="T737">
            <v>0</v>
          </cell>
          <cell r="U737">
            <v>0</v>
          </cell>
          <cell r="V737">
            <v>0</v>
          </cell>
          <cell r="W737">
            <v>0</v>
          </cell>
          <cell r="X737">
            <v>0</v>
          </cell>
          <cell r="Y737">
            <v>0</v>
          </cell>
          <cell r="Z737">
            <v>0</v>
          </cell>
          <cell r="AA737">
            <v>0</v>
          </cell>
          <cell r="AB737">
            <v>0</v>
          </cell>
          <cell r="AC737">
            <v>0</v>
          </cell>
        </row>
        <row r="738">
          <cell r="J738">
            <v>3.0000000000000001E-3</v>
          </cell>
          <cell r="K738">
            <v>3.0000000000000001E-3</v>
          </cell>
          <cell r="L738">
            <v>3.0000000000000001E-3</v>
          </cell>
          <cell r="M738">
            <v>3.0000000000000001E-3</v>
          </cell>
          <cell r="N738">
            <v>3.0000000000000001E-3</v>
          </cell>
          <cell r="O738">
            <v>3.0000000000000001E-3</v>
          </cell>
          <cell r="P738">
            <v>3.0000000000000001E-3</v>
          </cell>
          <cell r="Q738">
            <v>3.0000000000000001E-3</v>
          </cell>
          <cell r="R738">
            <v>3.0000000000000001E-3</v>
          </cell>
          <cell r="S738">
            <v>3.0000000000000001E-3</v>
          </cell>
          <cell r="T738">
            <v>3.0000000000000001E-3</v>
          </cell>
          <cell r="U738">
            <v>3.0000000000000001E-3</v>
          </cell>
          <cell r="V738">
            <v>3.0000000000000001E-3</v>
          </cell>
          <cell r="W738">
            <v>3.0000000000000001E-3</v>
          </cell>
          <cell r="X738">
            <v>3.0000000000000001E-3</v>
          </cell>
          <cell r="Y738">
            <v>3.0000000000000001E-3</v>
          </cell>
          <cell r="Z738">
            <v>3.0000000000000001E-3</v>
          </cell>
          <cell r="AA738">
            <v>3.0000000000000001E-3</v>
          </cell>
          <cell r="AB738">
            <v>3.0000000000000001E-3</v>
          </cell>
          <cell r="AC738">
            <v>3.0000000000000001E-3</v>
          </cell>
        </row>
        <row r="739">
          <cell r="J739">
            <v>0</v>
          </cell>
          <cell r="K739">
            <v>0</v>
          </cell>
          <cell r="L739">
            <v>0</v>
          </cell>
          <cell r="M739">
            <v>0</v>
          </cell>
          <cell r="N739">
            <v>0</v>
          </cell>
          <cell r="O739">
            <v>0</v>
          </cell>
          <cell r="P739">
            <v>0</v>
          </cell>
          <cell r="Q739">
            <v>0</v>
          </cell>
          <cell r="R739">
            <v>0</v>
          </cell>
          <cell r="S739">
            <v>0</v>
          </cell>
          <cell r="T739">
            <v>0</v>
          </cell>
          <cell r="U739">
            <v>0</v>
          </cell>
          <cell r="V739">
            <v>0</v>
          </cell>
          <cell r="W739">
            <v>0</v>
          </cell>
          <cell r="X739">
            <v>0</v>
          </cell>
          <cell r="Y739">
            <v>0</v>
          </cell>
          <cell r="Z739">
            <v>0</v>
          </cell>
          <cell r="AA739">
            <v>0</v>
          </cell>
          <cell r="AB739">
            <v>0</v>
          </cell>
          <cell r="AC739">
            <v>0</v>
          </cell>
        </row>
        <row r="740">
          <cell r="J740">
            <v>0</v>
          </cell>
          <cell r="K740">
            <v>0</v>
          </cell>
          <cell r="L740">
            <v>0</v>
          </cell>
          <cell r="M740">
            <v>0</v>
          </cell>
          <cell r="N740">
            <v>0</v>
          </cell>
          <cell r="O740">
            <v>0</v>
          </cell>
          <cell r="P740">
            <v>0</v>
          </cell>
          <cell r="Q740">
            <v>0</v>
          </cell>
          <cell r="R740">
            <v>0</v>
          </cell>
          <cell r="S740">
            <v>0</v>
          </cell>
          <cell r="T740">
            <v>0</v>
          </cell>
          <cell r="U740">
            <v>0</v>
          </cell>
          <cell r="V740">
            <v>0</v>
          </cell>
          <cell r="W740">
            <v>0</v>
          </cell>
          <cell r="X740">
            <v>0</v>
          </cell>
          <cell r="Y740">
            <v>0</v>
          </cell>
          <cell r="Z740">
            <v>0</v>
          </cell>
          <cell r="AA740">
            <v>0</v>
          </cell>
          <cell r="AB740">
            <v>0</v>
          </cell>
          <cell r="AC740">
            <v>0</v>
          </cell>
        </row>
        <row r="741">
          <cell r="J741">
            <v>0</v>
          </cell>
          <cell r="K741">
            <v>0</v>
          </cell>
          <cell r="L741">
            <v>0</v>
          </cell>
          <cell r="M741">
            <v>0</v>
          </cell>
          <cell r="N741">
            <v>0</v>
          </cell>
          <cell r="O741">
            <v>0</v>
          </cell>
          <cell r="P741">
            <v>0</v>
          </cell>
          <cell r="Q741">
            <v>0</v>
          </cell>
          <cell r="R741">
            <v>0</v>
          </cell>
          <cell r="S741">
            <v>0</v>
          </cell>
          <cell r="T741">
            <v>0</v>
          </cell>
          <cell r="U741">
            <v>0</v>
          </cell>
          <cell r="V741">
            <v>0</v>
          </cell>
          <cell r="W741">
            <v>0</v>
          </cell>
          <cell r="X741">
            <v>0</v>
          </cell>
          <cell r="Y741">
            <v>0</v>
          </cell>
          <cell r="Z741">
            <v>0</v>
          </cell>
          <cell r="AA741">
            <v>0</v>
          </cell>
          <cell r="AB741">
            <v>0</v>
          </cell>
          <cell r="AC741">
            <v>0</v>
          </cell>
        </row>
        <row r="742">
          <cell r="J742">
            <v>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0</v>
          </cell>
          <cell r="AB742">
            <v>0</v>
          </cell>
          <cell r="AC742">
            <v>0</v>
          </cell>
        </row>
        <row r="743">
          <cell r="J743">
            <v>0</v>
          </cell>
          <cell r="K743">
            <v>0</v>
          </cell>
          <cell r="L743">
            <v>0</v>
          </cell>
          <cell r="M743">
            <v>0</v>
          </cell>
          <cell r="N743">
            <v>0</v>
          </cell>
          <cell r="O743">
            <v>0</v>
          </cell>
          <cell r="P743">
            <v>0</v>
          </cell>
          <cell r="Q743">
            <v>0</v>
          </cell>
          <cell r="R743">
            <v>0</v>
          </cell>
          <cell r="S743">
            <v>0</v>
          </cell>
          <cell r="T743">
            <v>0</v>
          </cell>
          <cell r="U743">
            <v>0</v>
          </cell>
          <cell r="V743">
            <v>0</v>
          </cell>
          <cell r="W743">
            <v>0</v>
          </cell>
          <cell r="X743">
            <v>0</v>
          </cell>
          <cell r="Y743">
            <v>0</v>
          </cell>
          <cell r="Z743">
            <v>0</v>
          </cell>
          <cell r="AA743">
            <v>0</v>
          </cell>
          <cell r="AB743">
            <v>0</v>
          </cell>
          <cell r="AC743">
            <v>0</v>
          </cell>
        </row>
        <row r="744">
          <cell r="J744">
            <v>0</v>
          </cell>
          <cell r="K744">
            <v>0</v>
          </cell>
          <cell r="L744">
            <v>0</v>
          </cell>
          <cell r="M744">
            <v>0</v>
          </cell>
          <cell r="N744">
            <v>0</v>
          </cell>
          <cell r="O744">
            <v>0</v>
          </cell>
          <cell r="P744">
            <v>0</v>
          </cell>
          <cell r="Q744">
            <v>0</v>
          </cell>
          <cell r="R744">
            <v>0</v>
          </cell>
          <cell r="S744">
            <v>0</v>
          </cell>
          <cell r="T744">
            <v>0</v>
          </cell>
          <cell r="U744">
            <v>0</v>
          </cell>
          <cell r="V744">
            <v>0</v>
          </cell>
          <cell r="W744">
            <v>0</v>
          </cell>
          <cell r="X744">
            <v>0</v>
          </cell>
          <cell r="Y744">
            <v>0</v>
          </cell>
          <cell r="Z744">
            <v>0</v>
          </cell>
          <cell r="AA744">
            <v>0</v>
          </cell>
          <cell r="AB744">
            <v>0</v>
          </cell>
          <cell r="AC744">
            <v>0</v>
          </cell>
        </row>
        <row r="745">
          <cell r="J745">
            <v>0</v>
          </cell>
          <cell r="K745">
            <v>0</v>
          </cell>
          <cell r="L745">
            <v>0</v>
          </cell>
          <cell r="M745">
            <v>0</v>
          </cell>
          <cell r="N745">
            <v>0</v>
          </cell>
          <cell r="O745">
            <v>0</v>
          </cell>
          <cell r="P745">
            <v>0</v>
          </cell>
          <cell r="Q745">
            <v>0</v>
          </cell>
          <cell r="R745">
            <v>0</v>
          </cell>
          <cell r="S745">
            <v>0</v>
          </cell>
          <cell r="T745">
            <v>0</v>
          </cell>
          <cell r="U745">
            <v>0</v>
          </cell>
          <cell r="V745">
            <v>0</v>
          </cell>
          <cell r="W745">
            <v>0</v>
          </cell>
          <cell r="X745">
            <v>0</v>
          </cell>
          <cell r="Y745">
            <v>0</v>
          </cell>
          <cell r="Z745">
            <v>0</v>
          </cell>
          <cell r="AA745">
            <v>0</v>
          </cell>
          <cell r="AB745">
            <v>0</v>
          </cell>
          <cell r="AC745">
            <v>0</v>
          </cell>
        </row>
        <row r="746">
          <cell r="J746">
            <v>0</v>
          </cell>
          <cell r="K746">
            <v>0</v>
          </cell>
          <cell r="L746">
            <v>0</v>
          </cell>
          <cell r="M746">
            <v>0</v>
          </cell>
          <cell r="N746">
            <v>0</v>
          </cell>
          <cell r="O746">
            <v>0</v>
          </cell>
          <cell r="P746">
            <v>0</v>
          </cell>
          <cell r="Q746">
            <v>0</v>
          </cell>
          <cell r="R746">
            <v>0</v>
          </cell>
          <cell r="S746">
            <v>0</v>
          </cell>
          <cell r="T746">
            <v>0</v>
          </cell>
          <cell r="U746">
            <v>0</v>
          </cell>
          <cell r="V746">
            <v>0</v>
          </cell>
          <cell r="W746">
            <v>0</v>
          </cell>
          <cell r="X746">
            <v>0</v>
          </cell>
          <cell r="Y746">
            <v>0</v>
          </cell>
          <cell r="Z746">
            <v>0</v>
          </cell>
          <cell r="AA746">
            <v>0</v>
          </cell>
          <cell r="AB746">
            <v>0</v>
          </cell>
          <cell r="AC746">
            <v>0</v>
          </cell>
        </row>
        <row r="747">
          <cell r="J747">
            <v>0</v>
          </cell>
          <cell r="K747">
            <v>0</v>
          </cell>
          <cell r="L747">
            <v>0</v>
          </cell>
          <cell r="M747">
            <v>0</v>
          </cell>
          <cell r="N747">
            <v>0</v>
          </cell>
          <cell r="O747">
            <v>0</v>
          </cell>
          <cell r="P747">
            <v>0</v>
          </cell>
          <cell r="Q747">
            <v>0</v>
          </cell>
          <cell r="R747">
            <v>0</v>
          </cell>
          <cell r="S747">
            <v>0</v>
          </cell>
          <cell r="T747">
            <v>0</v>
          </cell>
          <cell r="U747">
            <v>0</v>
          </cell>
          <cell r="V747">
            <v>0</v>
          </cell>
          <cell r="W747">
            <v>0</v>
          </cell>
          <cell r="X747">
            <v>0</v>
          </cell>
          <cell r="Y747">
            <v>0</v>
          </cell>
          <cell r="Z747">
            <v>0</v>
          </cell>
          <cell r="AA747">
            <v>0</v>
          </cell>
          <cell r="AB747">
            <v>0</v>
          </cell>
          <cell r="AC747">
            <v>0</v>
          </cell>
        </row>
        <row r="748">
          <cell r="J748">
            <v>2E-3</v>
          </cell>
          <cell r="K748">
            <v>2E-3</v>
          </cell>
          <cell r="L748">
            <v>2E-3</v>
          </cell>
          <cell r="M748">
            <v>2E-3</v>
          </cell>
          <cell r="N748">
            <v>2E-3</v>
          </cell>
          <cell r="O748">
            <v>2E-3</v>
          </cell>
          <cell r="P748">
            <v>2E-3</v>
          </cell>
          <cell r="Q748">
            <v>2E-3</v>
          </cell>
          <cell r="R748">
            <v>2E-3</v>
          </cell>
          <cell r="S748">
            <v>2E-3</v>
          </cell>
          <cell r="T748">
            <v>2E-3</v>
          </cell>
          <cell r="U748">
            <v>2E-3</v>
          </cell>
          <cell r="V748">
            <v>2E-3</v>
          </cell>
          <cell r="W748">
            <v>2E-3</v>
          </cell>
          <cell r="X748">
            <v>2E-3</v>
          </cell>
          <cell r="Y748">
            <v>2E-3</v>
          </cell>
          <cell r="Z748">
            <v>2E-3</v>
          </cell>
          <cell r="AA748">
            <v>2E-3</v>
          </cell>
          <cell r="AB748">
            <v>2E-3</v>
          </cell>
          <cell r="AC748">
            <v>2E-3</v>
          </cell>
        </row>
        <row r="749">
          <cell r="J749">
            <v>0</v>
          </cell>
          <cell r="K749">
            <v>0</v>
          </cell>
          <cell r="L749">
            <v>0</v>
          </cell>
          <cell r="M749">
            <v>0</v>
          </cell>
          <cell r="N749">
            <v>0</v>
          </cell>
          <cell r="O749">
            <v>0</v>
          </cell>
          <cell r="P749">
            <v>0</v>
          </cell>
          <cell r="Q749">
            <v>0</v>
          </cell>
          <cell r="R749">
            <v>0</v>
          </cell>
          <cell r="S749">
            <v>0</v>
          </cell>
          <cell r="T749">
            <v>0</v>
          </cell>
          <cell r="U749">
            <v>0</v>
          </cell>
          <cell r="V749">
            <v>0</v>
          </cell>
          <cell r="W749">
            <v>0</v>
          </cell>
          <cell r="X749">
            <v>0</v>
          </cell>
          <cell r="Y749">
            <v>0</v>
          </cell>
          <cell r="Z749">
            <v>0</v>
          </cell>
          <cell r="AA749">
            <v>0</v>
          </cell>
          <cell r="AB749">
            <v>0</v>
          </cell>
          <cell r="AC749">
            <v>0</v>
          </cell>
        </row>
        <row r="750">
          <cell r="J750">
            <v>0</v>
          </cell>
          <cell r="K750">
            <v>0</v>
          </cell>
          <cell r="L750">
            <v>0</v>
          </cell>
          <cell r="M750">
            <v>0</v>
          </cell>
          <cell r="N750">
            <v>0</v>
          </cell>
          <cell r="O750">
            <v>0</v>
          </cell>
          <cell r="P750">
            <v>0</v>
          </cell>
          <cell r="Q750">
            <v>0</v>
          </cell>
          <cell r="R750">
            <v>0</v>
          </cell>
          <cell r="S750">
            <v>0</v>
          </cell>
          <cell r="T750">
            <v>0</v>
          </cell>
          <cell r="U750">
            <v>0</v>
          </cell>
          <cell r="V750">
            <v>0</v>
          </cell>
          <cell r="W750">
            <v>0</v>
          </cell>
          <cell r="X750">
            <v>0</v>
          </cell>
          <cell r="Y750">
            <v>0</v>
          </cell>
          <cell r="Z750">
            <v>0</v>
          </cell>
          <cell r="AA750">
            <v>0</v>
          </cell>
          <cell r="AB750">
            <v>0</v>
          </cell>
          <cell r="AC750">
            <v>0</v>
          </cell>
        </row>
        <row r="751">
          <cell r="J751">
            <v>0</v>
          </cell>
          <cell r="K751">
            <v>0</v>
          </cell>
          <cell r="L751">
            <v>0</v>
          </cell>
          <cell r="M751">
            <v>0</v>
          </cell>
          <cell r="N751">
            <v>0</v>
          </cell>
          <cell r="O751">
            <v>0</v>
          </cell>
          <cell r="P751">
            <v>0</v>
          </cell>
          <cell r="Q751">
            <v>0</v>
          </cell>
          <cell r="R751">
            <v>0</v>
          </cell>
          <cell r="S751">
            <v>0</v>
          </cell>
          <cell r="T751">
            <v>0</v>
          </cell>
          <cell r="U751">
            <v>0</v>
          </cell>
          <cell r="V751">
            <v>0</v>
          </cell>
          <cell r="W751">
            <v>0</v>
          </cell>
          <cell r="X751">
            <v>0</v>
          </cell>
          <cell r="Y751">
            <v>0</v>
          </cell>
          <cell r="Z751">
            <v>0</v>
          </cell>
          <cell r="AA751">
            <v>0</v>
          </cell>
          <cell r="AB751">
            <v>0</v>
          </cell>
          <cell r="AC751">
            <v>0</v>
          </cell>
        </row>
        <row r="752">
          <cell r="J752">
            <v>0</v>
          </cell>
          <cell r="K752">
            <v>0</v>
          </cell>
          <cell r="L752">
            <v>0</v>
          </cell>
          <cell r="M752">
            <v>0</v>
          </cell>
          <cell r="N752">
            <v>0</v>
          </cell>
          <cell r="O752">
            <v>0</v>
          </cell>
          <cell r="P752">
            <v>0</v>
          </cell>
          <cell r="Q752">
            <v>0</v>
          </cell>
          <cell r="R752">
            <v>0</v>
          </cell>
          <cell r="S752">
            <v>0</v>
          </cell>
          <cell r="T752">
            <v>0</v>
          </cell>
          <cell r="U752">
            <v>0</v>
          </cell>
          <cell r="V752">
            <v>0</v>
          </cell>
          <cell r="W752">
            <v>0</v>
          </cell>
          <cell r="X752">
            <v>0</v>
          </cell>
          <cell r="Y752">
            <v>0</v>
          </cell>
          <cell r="Z752">
            <v>0</v>
          </cell>
          <cell r="AA752">
            <v>0</v>
          </cell>
          <cell r="AB752">
            <v>0</v>
          </cell>
          <cell r="AC752">
            <v>0</v>
          </cell>
        </row>
        <row r="753">
          <cell r="J753">
            <v>0</v>
          </cell>
          <cell r="K753">
            <v>0</v>
          </cell>
          <cell r="L753">
            <v>0</v>
          </cell>
          <cell r="M753">
            <v>0</v>
          </cell>
          <cell r="N753">
            <v>0</v>
          </cell>
          <cell r="O753">
            <v>0</v>
          </cell>
          <cell r="P753">
            <v>0</v>
          </cell>
          <cell r="Q753">
            <v>0</v>
          </cell>
          <cell r="R753">
            <v>0</v>
          </cell>
          <cell r="S753">
            <v>0</v>
          </cell>
          <cell r="T753">
            <v>0</v>
          </cell>
          <cell r="U753">
            <v>0</v>
          </cell>
          <cell r="V753">
            <v>0</v>
          </cell>
          <cell r="W753">
            <v>0</v>
          </cell>
          <cell r="X753">
            <v>0</v>
          </cell>
          <cell r="Y753">
            <v>0</v>
          </cell>
          <cell r="Z753">
            <v>0</v>
          </cell>
          <cell r="AA753">
            <v>0</v>
          </cell>
          <cell r="AB753">
            <v>0</v>
          </cell>
          <cell r="AC753">
            <v>0</v>
          </cell>
        </row>
        <row r="754">
          <cell r="J754">
            <v>0</v>
          </cell>
          <cell r="K754">
            <v>0</v>
          </cell>
          <cell r="L754">
            <v>0</v>
          </cell>
          <cell r="M754">
            <v>0</v>
          </cell>
          <cell r="N754">
            <v>0</v>
          </cell>
          <cell r="O754">
            <v>0</v>
          </cell>
          <cell r="P754">
            <v>0</v>
          </cell>
          <cell r="Q754">
            <v>0</v>
          </cell>
          <cell r="R754">
            <v>0</v>
          </cell>
          <cell r="S754">
            <v>0</v>
          </cell>
          <cell r="T754">
            <v>0</v>
          </cell>
          <cell r="U754">
            <v>0</v>
          </cell>
          <cell r="V754">
            <v>0</v>
          </cell>
          <cell r="W754">
            <v>0</v>
          </cell>
          <cell r="X754">
            <v>0</v>
          </cell>
          <cell r="Y754">
            <v>0</v>
          </cell>
          <cell r="Z754">
            <v>0</v>
          </cell>
          <cell r="AA754">
            <v>0</v>
          </cell>
          <cell r="AB754">
            <v>0</v>
          </cell>
          <cell r="AC754">
            <v>0</v>
          </cell>
        </row>
        <row r="755">
          <cell r="J755">
            <v>0</v>
          </cell>
          <cell r="K755">
            <v>0</v>
          </cell>
          <cell r="L755">
            <v>0</v>
          </cell>
          <cell r="M755">
            <v>0</v>
          </cell>
          <cell r="N755">
            <v>0</v>
          </cell>
          <cell r="O755">
            <v>0</v>
          </cell>
          <cell r="P755">
            <v>0</v>
          </cell>
          <cell r="Q755">
            <v>0</v>
          </cell>
          <cell r="R755">
            <v>0</v>
          </cell>
          <cell r="S755">
            <v>0</v>
          </cell>
          <cell r="T755">
            <v>0</v>
          </cell>
          <cell r="U755">
            <v>0</v>
          </cell>
          <cell r="V755">
            <v>0</v>
          </cell>
          <cell r="W755">
            <v>0</v>
          </cell>
          <cell r="X755">
            <v>0</v>
          </cell>
          <cell r="Y755">
            <v>0</v>
          </cell>
          <cell r="Z755">
            <v>0</v>
          </cell>
          <cell r="AA755">
            <v>0</v>
          </cell>
          <cell r="AB755">
            <v>0</v>
          </cell>
          <cell r="AC755">
            <v>0</v>
          </cell>
        </row>
        <row r="756">
          <cell r="J756">
            <v>0</v>
          </cell>
          <cell r="K756">
            <v>0</v>
          </cell>
          <cell r="L756">
            <v>0</v>
          </cell>
          <cell r="M756">
            <v>0</v>
          </cell>
          <cell r="N756">
            <v>0</v>
          </cell>
          <cell r="O756">
            <v>0</v>
          </cell>
          <cell r="P756">
            <v>0</v>
          </cell>
          <cell r="Q756">
            <v>0</v>
          </cell>
          <cell r="R756">
            <v>0</v>
          </cell>
          <cell r="S756">
            <v>0</v>
          </cell>
          <cell r="T756">
            <v>0</v>
          </cell>
          <cell r="U756">
            <v>0</v>
          </cell>
          <cell r="V756">
            <v>0</v>
          </cell>
          <cell r="W756">
            <v>0</v>
          </cell>
          <cell r="X756">
            <v>0</v>
          </cell>
          <cell r="Y756">
            <v>0</v>
          </cell>
          <cell r="Z756">
            <v>0</v>
          </cell>
          <cell r="AA756">
            <v>0</v>
          </cell>
          <cell r="AB756">
            <v>0</v>
          </cell>
          <cell r="AC756">
            <v>0</v>
          </cell>
        </row>
        <row r="757">
          <cell r="J757">
            <v>0</v>
          </cell>
          <cell r="K757">
            <v>0</v>
          </cell>
          <cell r="L757">
            <v>0</v>
          </cell>
          <cell r="M757">
            <v>0</v>
          </cell>
          <cell r="N757">
            <v>0</v>
          </cell>
          <cell r="O757">
            <v>0</v>
          </cell>
          <cell r="P757">
            <v>0</v>
          </cell>
          <cell r="Q757">
            <v>0</v>
          </cell>
          <cell r="R757">
            <v>0</v>
          </cell>
          <cell r="S757">
            <v>0</v>
          </cell>
          <cell r="T757">
            <v>0</v>
          </cell>
          <cell r="U757">
            <v>0</v>
          </cell>
          <cell r="V757">
            <v>0</v>
          </cell>
          <cell r="W757">
            <v>0</v>
          </cell>
          <cell r="X757">
            <v>0</v>
          </cell>
          <cell r="Y757">
            <v>0</v>
          </cell>
          <cell r="Z757">
            <v>0</v>
          </cell>
          <cell r="AA757">
            <v>0</v>
          </cell>
          <cell r="AB757">
            <v>0</v>
          </cell>
          <cell r="AC757">
            <v>0</v>
          </cell>
        </row>
        <row r="758">
          <cell r="J758">
            <v>0.2</v>
          </cell>
          <cell r="K758">
            <v>0.2</v>
          </cell>
          <cell r="L758">
            <v>0.2</v>
          </cell>
          <cell r="M758">
            <v>0.2</v>
          </cell>
          <cell r="N758">
            <v>0.2</v>
          </cell>
          <cell r="O758">
            <v>0.2</v>
          </cell>
          <cell r="P758">
            <v>0.2</v>
          </cell>
          <cell r="Q758">
            <v>0.2</v>
          </cell>
          <cell r="R758">
            <v>0.2</v>
          </cell>
          <cell r="S758">
            <v>0.2</v>
          </cell>
          <cell r="T758">
            <v>0.2</v>
          </cell>
          <cell r="U758">
            <v>0.2</v>
          </cell>
          <cell r="V758">
            <v>0.2</v>
          </cell>
          <cell r="W758">
            <v>0.2</v>
          </cell>
          <cell r="X758">
            <v>0.2</v>
          </cell>
          <cell r="Y758">
            <v>0.2</v>
          </cell>
          <cell r="Z758">
            <v>0.2</v>
          </cell>
          <cell r="AA758">
            <v>0.2</v>
          </cell>
          <cell r="AB758">
            <v>0.2</v>
          </cell>
          <cell r="AC758">
            <v>0.2</v>
          </cell>
        </row>
        <row r="759">
          <cell r="J759">
            <v>0</v>
          </cell>
          <cell r="K759">
            <v>0</v>
          </cell>
          <cell r="L759">
            <v>0</v>
          </cell>
          <cell r="M759">
            <v>0</v>
          </cell>
          <cell r="N759">
            <v>0</v>
          </cell>
          <cell r="O759">
            <v>0</v>
          </cell>
          <cell r="P759">
            <v>0</v>
          </cell>
          <cell r="Q759">
            <v>0</v>
          </cell>
          <cell r="R759">
            <v>0</v>
          </cell>
          <cell r="S759">
            <v>0</v>
          </cell>
          <cell r="T759">
            <v>0</v>
          </cell>
          <cell r="U759">
            <v>0</v>
          </cell>
          <cell r="V759">
            <v>0</v>
          </cell>
          <cell r="W759">
            <v>0</v>
          </cell>
          <cell r="X759">
            <v>0</v>
          </cell>
          <cell r="Y759">
            <v>0</v>
          </cell>
          <cell r="Z759">
            <v>0</v>
          </cell>
          <cell r="AA759">
            <v>0</v>
          </cell>
          <cell r="AB759">
            <v>0</v>
          </cell>
          <cell r="AC759">
            <v>0</v>
          </cell>
        </row>
        <row r="760">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row>
        <row r="761">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row>
        <row r="762">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0</v>
          </cell>
          <cell r="Z762">
            <v>0</v>
          </cell>
          <cell r="AA762">
            <v>0</v>
          </cell>
          <cell r="AB762">
            <v>0</v>
          </cell>
          <cell r="AC762">
            <v>0</v>
          </cell>
        </row>
        <row r="763">
          <cell r="J763">
            <v>0</v>
          </cell>
          <cell r="K763">
            <v>0</v>
          </cell>
          <cell r="L763">
            <v>0</v>
          </cell>
          <cell r="M763">
            <v>0</v>
          </cell>
          <cell r="N763">
            <v>0</v>
          </cell>
          <cell r="O763">
            <v>0</v>
          </cell>
          <cell r="P763">
            <v>0</v>
          </cell>
          <cell r="Q763">
            <v>0</v>
          </cell>
          <cell r="R763">
            <v>0</v>
          </cell>
          <cell r="S763">
            <v>0</v>
          </cell>
          <cell r="T763">
            <v>0</v>
          </cell>
          <cell r="U763">
            <v>0</v>
          </cell>
          <cell r="V763">
            <v>0</v>
          </cell>
          <cell r="W763">
            <v>0</v>
          </cell>
          <cell r="X763">
            <v>0</v>
          </cell>
          <cell r="Y763">
            <v>0</v>
          </cell>
          <cell r="Z763">
            <v>0</v>
          </cell>
          <cell r="AA763">
            <v>0</v>
          </cell>
          <cell r="AB763">
            <v>0</v>
          </cell>
          <cell r="AC763">
            <v>0</v>
          </cell>
        </row>
        <row r="764">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row>
        <row r="765">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row>
        <row r="766">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0</v>
          </cell>
          <cell r="AA766">
            <v>0</v>
          </cell>
          <cell r="AB766">
            <v>0</v>
          </cell>
          <cell r="AC766">
            <v>0</v>
          </cell>
        </row>
        <row r="767">
          <cell r="J767">
            <v>0</v>
          </cell>
          <cell r="K767">
            <v>0</v>
          </cell>
          <cell r="L767">
            <v>0</v>
          </cell>
          <cell r="M767">
            <v>0</v>
          </cell>
          <cell r="N767">
            <v>0</v>
          </cell>
          <cell r="O767">
            <v>0</v>
          </cell>
          <cell r="P767">
            <v>0</v>
          </cell>
          <cell r="Q767">
            <v>0</v>
          </cell>
          <cell r="R767">
            <v>0</v>
          </cell>
          <cell r="S767">
            <v>0</v>
          </cell>
          <cell r="T767">
            <v>0</v>
          </cell>
          <cell r="U767">
            <v>0</v>
          </cell>
          <cell r="V767">
            <v>0</v>
          </cell>
          <cell r="W767">
            <v>0</v>
          </cell>
          <cell r="X767">
            <v>0</v>
          </cell>
          <cell r="Y767">
            <v>0</v>
          </cell>
          <cell r="Z767">
            <v>0</v>
          </cell>
          <cell r="AA767">
            <v>0</v>
          </cell>
          <cell r="AB767">
            <v>0</v>
          </cell>
          <cell r="AC767">
            <v>0</v>
          </cell>
        </row>
        <row r="768">
          <cell r="J768">
            <v>0</v>
          </cell>
          <cell r="K768">
            <v>0</v>
          </cell>
          <cell r="L768">
            <v>0</v>
          </cell>
          <cell r="M768">
            <v>0</v>
          </cell>
          <cell r="N768">
            <v>0</v>
          </cell>
          <cell r="O768">
            <v>0</v>
          </cell>
          <cell r="P768">
            <v>0</v>
          </cell>
          <cell r="Q768">
            <v>0</v>
          </cell>
          <cell r="R768">
            <v>0</v>
          </cell>
          <cell r="S768">
            <v>0</v>
          </cell>
          <cell r="T768">
            <v>0</v>
          </cell>
          <cell r="U768">
            <v>0</v>
          </cell>
          <cell r="V768">
            <v>0</v>
          </cell>
          <cell r="W768">
            <v>0</v>
          </cell>
          <cell r="X768">
            <v>0</v>
          </cell>
          <cell r="Y768">
            <v>0</v>
          </cell>
          <cell r="Z768">
            <v>0</v>
          </cell>
          <cell r="AA768">
            <v>0</v>
          </cell>
          <cell r="AB768">
            <v>0</v>
          </cell>
          <cell r="AC768">
            <v>0</v>
          </cell>
        </row>
        <row r="769">
          <cell r="J769">
            <v>0</v>
          </cell>
          <cell r="K769">
            <v>0</v>
          </cell>
          <cell r="L769">
            <v>0</v>
          </cell>
          <cell r="M769">
            <v>0</v>
          </cell>
          <cell r="N769">
            <v>0</v>
          </cell>
          <cell r="O769">
            <v>0</v>
          </cell>
          <cell r="P769">
            <v>0</v>
          </cell>
          <cell r="Q769">
            <v>0</v>
          </cell>
          <cell r="R769">
            <v>0</v>
          </cell>
          <cell r="S769">
            <v>0</v>
          </cell>
          <cell r="T769">
            <v>0</v>
          </cell>
          <cell r="U769">
            <v>0</v>
          </cell>
          <cell r="V769">
            <v>0</v>
          </cell>
          <cell r="W769">
            <v>0</v>
          </cell>
          <cell r="X769">
            <v>0</v>
          </cell>
          <cell r="Y769">
            <v>0</v>
          </cell>
          <cell r="Z769">
            <v>0</v>
          </cell>
          <cell r="AA769">
            <v>0</v>
          </cell>
          <cell r="AB769">
            <v>0</v>
          </cell>
          <cell r="AC769">
            <v>0</v>
          </cell>
        </row>
        <row r="770">
          <cell r="J770">
            <v>0</v>
          </cell>
          <cell r="K770">
            <v>0</v>
          </cell>
          <cell r="L770">
            <v>0</v>
          </cell>
          <cell r="M770">
            <v>0</v>
          </cell>
          <cell r="N770">
            <v>0</v>
          </cell>
          <cell r="O770">
            <v>0</v>
          </cell>
          <cell r="P770">
            <v>0</v>
          </cell>
          <cell r="Q770">
            <v>0</v>
          </cell>
          <cell r="R770">
            <v>0</v>
          </cell>
          <cell r="S770">
            <v>0</v>
          </cell>
          <cell r="T770">
            <v>0</v>
          </cell>
          <cell r="U770">
            <v>0</v>
          </cell>
          <cell r="V770">
            <v>0</v>
          </cell>
          <cell r="W770">
            <v>0</v>
          </cell>
          <cell r="X770">
            <v>0</v>
          </cell>
          <cell r="Y770">
            <v>0</v>
          </cell>
          <cell r="Z770">
            <v>0</v>
          </cell>
          <cell r="AA770">
            <v>0</v>
          </cell>
          <cell r="AB770">
            <v>0</v>
          </cell>
          <cell r="AC770">
            <v>0</v>
          </cell>
        </row>
        <row r="771">
          <cell r="J771">
            <v>0</v>
          </cell>
          <cell r="K771">
            <v>0</v>
          </cell>
          <cell r="L771">
            <v>0</v>
          </cell>
          <cell r="M771">
            <v>0</v>
          </cell>
          <cell r="N771">
            <v>0</v>
          </cell>
          <cell r="O771">
            <v>0</v>
          </cell>
          <cell r="P771">
            <v>0</v>
          </cell>
          <cell r="Q771">
            <v>0</v>
          </cell>
          <cell r="R771">
            <v>0</v>
          </cell>
          <cell r="S771">
            <v>0</v>
          </cell>
          <cell r="T771">
            <v>0</v>
          </cell>
          <cell r="U771">
            <v>0</v>
          </cell>
          <cell r="V771">
            <v>0</v>
          </cell>
          <cell r="W771">
            <v>0</v>
          </cell>
          <cell r="X771">
            <v>0</v>
          </cell>
          <cell r="Y771">
            <v>0</v>
          </cell>
          <cell r="Z771">
            <v>0</v>
          </cell>
          <cell r="AA771">
            <v>0</v>
          </cell>
          <cell r="AB771">
            <v>0</v>
          </cell>
          <cell r="AC771">
            <v>0</v>
          </cell>
        </row>
        <row r="772">
          <cell r="J772">
            <v>0</v>
          </cell>
          <cell r="K772">
            <v>0</v>
          </cell>
          <cell r="L772">
            <v>0</v>
          </cell>
          <cell r="M772">
            <v>0</v>
          </cell>
          <cell r="N772">
            <v>0</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0</v>
          </cell>
          <cell r="AC772">
            <v>0</v>
          </cell>
        </row>
        <row r="773">
          <cell r="J773">
            <v>0</v>
          </cell>
          <cell r="K773">
            <v>0</v>
          </cell>
          <cell r="L773">
            <v>0</v>
          </cell>
          <cell r="M773">
            <v>0</v>
          </cell>
          <cell r="N773">
            <v>0</v>
          </cell>
          <cell r="O773">
            <v>0</v>
          </cell>
          <cell r="P773">
            <v>0</v>
          </cell>
          <cell r="Q773">
            <v>0</v>
          </cell>
          <cell r="R773">
            <v>0</v>
          </cell>
          <cell r="S773">
            <v>0</v>
          </cell>
          <cell r="T773">
            <v>0</v>
          </cell>
          <cell r="U773">
            <v>0</v>
          </cell>
          <cell r="V773">
            <v>0</v>
          </cell>
          <cell r="W773">
            <v>0</v>
          </cell>
          <cell r="X773">
            <v>0</v>
          </cell>
          <cell r="Y773">
            <v>0</v>
          </cell>
          <cell r="Z773">
            <v>0</v>
          </cell>
          <cell r="AA773">
            <v>0</v>
          </cell>
          <cell r="AB773">
            <v>0</v>
          </cell>
          <cell r="AC773">
            <v>0</v>
          </cell>
        </row>
        <row r="774">
          <cell r="J774">
            <v>0</v>
          </cell>
          <cell r="K774">
            <v>0</v>
          </cell>
          <cell r="L774">
            <v>0</v>
          </cell>
          <cell r="M774">
            <v>0</v>
          </cell>
          <cell r="N774">
            <v>0</v>
          </cell>
          <cell r="O774">
            <v>0</v>
          </cell>
          <cell r="P774">
            <v>0</v>
          </cell>
          <cell r="Q774">
            <v>0</v>
          </cell>
          <cell r="R774">
            <v>0</v>
          </cell>
          <cell r="S774">
            <v>0</v>
          </cell>
          <cell r="T774">
            <v>0</v>
          </cell>
          <cell r="U774">
            <v>0</v>
          </cell>
          <cell r="V774">
            <v>0</v>
          </cell>
          <cell r="W774">
            <v>0</v>
          </cell>
          <cell r="X774">
            <v>0</v>
          </cell>
          <cell r="Y774">
            <v>0</v>
          </cell>
          <cell r="Z774">
            <v>0</v>
          </cell>
          <cell r="AA774">
            <v>0</v>
          </cell>
          <cell r="AB774">
            <v>0</v>
          </cell>
          <cell r="AC774">
            <v>0</v>
          </cell>
        </row>
        <row r="775">
          <cell r="J775">
            <v>0</v>
          </cell>
          <cell r="K775">
            <v>0</v>
          </cell>
          <cell r="L775">
            <v>0</v>
          </cell>
          <cell r="M775">
            <v>0</v>
          </cell>
          <cell r="N775">
            <v>0</v>
          </cell>
          <cell r="O775">
            <v>0</v>
          </cell>
          <cell r="P775">
            <v>0</v>
          </cell>
          <cell r="Q775">
            <v>0</v>
          </cell>
          <cell r="R775">
            <v>0</v>
          </cell>
          <cell r="S775">
            <v>0</v>
          </cell>
          <cell r="T775">
            <v>0</v>
          </cell>
          <cell r="U775">
            <v>0</v>
          </cell>
          <cell r="V775">
            <v>0</v>
          </cell>
          <cell r="W775">
            <v>0</v>
          </cell>
          <cell r="X775">
            <v>0</v>
          </cell>
          <cell r="Y775">
            <v>0</v>
          </cell>
          <cell r="Z775">
            <v>0</v>
          </cell>
          <cell r="AA775">
            <v>0</v>
          </cell>
          <cell r="AB775">
            <v>0</v>
          </cell>
          <cell r="AC775">
            <v>0</v>
          </cell>
        </row>
        <row r="776">
          <cell r="J776">
            <v>0</v>
          </cell>
          <cell r="K776">
            <v>0</v>
          </cell>
          <cell r="L776">
            <v>0</v>
          </cell>
          <cell r="M776">
            <v>0</v>
          </cell>
          <cell r="N776">
            <v>0</v>
          </cell>
          <cell r="O776">
            <v>0</v>
          </cell>
          <cell r="P776">
            <v>0</v>
          </cell>
          <cell r="Q776">
            <v>0</v>
          </cell>
          <cell r="R776">
            <v>0</v>
          </cell>
          <cell r="S776">
            <v>0</v>
          </cell>
          <cell r="T776">
            <v>0</v>
          </cell>
          <cell r="U776">
            <v>0</v>
          </cell>
          <cell r="V776">
            <v>0</v>
          </cell>
          <cell r="W776">
            <v>0</v>
          </cell>
          <cell r="X776">
            <v>0</v>
          </cell>
          <cell r="Y776">
            <v>0</v>
          </cell>
          <cell r="Z776">
            <v>0</v>
          </cell>
          <cell r="AA776">
            <v>0</v>
          </cell>
          <cell r="AB776">
            <v>0</v>
          </cell>
          <cell r="AC776">
            <v>0</v>
          </cell>
        </row>
        <row r="777">
          <cell r="J777">
            <v>0</v>
          </cell>
          <cell r="K777">
            <v>0</v>
          </cell>
          <cell r="L777">
            <v>0</v>
          </cell>
          <cell r="M777">
            <v>0</v>
          </cell>
          <cell r="N777">
            <v>0</v>
          </cell>
          <cell r="O777">
            <v>0</v>
          </cell>
          <cell r="P777">
            <v>0</v>
          </cell>
          <cell r="Q777">
            <v>0</v>
          </cell>
          <cell r="R777">
            <v>0</v>
          </cell>
          <cell r="S777">
            <v>0</v>
          </cell>
          <cell r="T777">
            <v>0</v>
          </cell>
          <cell r="U777">
            <v>0</v>
          </cell>
          <cell r="V777">
            <v>0</v>
          </cell>
          <cell r="W777">
            <v>0</v>
          </cell>
          <cell r="X777">
            <v>0</v>
          </cell>
          <cell r="Y777">
            <v>0</v>
          </cell>
          <cell r="Z777">
            <v>0</v>
          </cell>
          <cell r="AA777">
            <v>0</v>
          </cell>
          <cell r="AB777">
            <v>0</v>
          </cell>
          <cell r="AC777">
            <v>0</v>
          </cell>
        </row>
        <row r="778">
          <cell r="J778">
            <v>0</v>
          </cell>
          <cell r="K778">
            <v>0</v>
          </cell>
          <cell r="L778">
            <v>0</v>
          </cell>
          <cell r="M778">
            <v>0</v>
          </cell>
          <cell r="N778">
            <v>0</v>
          </cell>
          <cell r="O778">
            <v>0</v>
          </cell>
          <cell r="P778">
            <v>0</v>
          </cell>
          <cell r="Q778">
            <v>0</v>
          </cell>
          <cell r="R778">
            <v>0</v>
          </cell>
          <cell r="S778">
            <v>0</v>
          </cell>
          <cell r="T778">
            <v>0</v>
          </cell>
          <cell r="U778">
            <v>0</v>
          </cell>
          <cell r="V778">
            <v>0</v>
          </cell>
          <cell r="W778">
            <v>0</v>
          </cell>
          <cell r="X778">
            <v>0</v>
          </cell>
          <cell r="Y778">
            <v>0</v>
          </cell>
          <cell r="Z778">
            <v>0</v>
          </cell>
          <cell r="AA778">
            <v>0</v>
          </cell>
          <cell r="AB778">
            <v>0</v>
          </cell>
          <cell r="AC778">
            <v>0</v>
          </cell>
        </row>
        <row r="779">
          <cell r="J779">
            <v>0</v>
          </cell>
          <cell r="K779">
            <v>0</v>
          </cell>
          <cell r="L779">
            <v>0</v>
          </cell>
          <cell r="M779">
            <v>0</v>
          </cell>
          <cell r="N779">
            <v>0</v>
          </cell>
          <cell r="O779">
            <v>0</v>
          </cell>
          <cell r="P779">
            <v>0</v>
          </cell>
          <cell r="Q779">
            <v>0</v>
          </cell>
          <cell r="R779">
            <v>0</v>
          </cell>
          <cell r="S779">
            <v>0</v>
          </cell>
          <cell r="T779">
            <v>0</v>
          </cell>
          <cell r="U779">
            <v>0</v>
          </cell>
          <cell r="V779">
            <v>0</v>
          </cell>
          <cell r="W779">
            <v>0</v>
          </cell>
          <cell r="X779">
            <v>0</v>
          </cell>
          <cell r="Y779">
            <v>0</v>
          </cell>
          <cell r="Z779">
            <v>0</v>
          </cell>
          <cell r="AA779">
            <v>0</v>
          </cell>
          <cell r="AB779">
            <v>0</v>
          </cell>
          <cell r="AC779">
            <v>0</v>
          </cell>
        </row>
        <row r="780">
          <cell r="J780">
            <v>0</v>
          </cell>
          <cell r="K780">
            <v>0</v>
          </cell>
          <cell r="L780">
            <v>0</v>
          </cell>
          <cell r="M780">
            <v>0</v>
          </cell>
          <cell r="N780">
            <v>0</v>
          </cell>
          <cell r="O780">
            <v>0</v>
          </cell>
          <cell r="P780">
            <v>0</v>
          </cell>
          <cell r="Q780">
            <v>0</v>
          </cell>
          <cell r="R780">
            <v>0</v>
          </cell>
          <cell r="S780">
            <v>0</v>
          </cell>
          <cell r="T780">
            <v>0</v>
          </cell>
          <cell r="U780">
            <v>0</v>
          </cell>
          <cell r="V780">
            <v>0</v>
          </cell>
          <cell r="W780">
            <v>0</v>
          </cell>
          <cell r="X780">
            <v>0</v>
          </cell>
          <cell r="Y780">
            <v>0</v>
          </cell>
          <cell r="Z780">
            <v>0</v>
          </cell>
          <cell r="AA780">
            <v>0</v>
          </cell>
          <cell r="AB780">
            <v>0</v>
          </cell>
          <cell r="AC780">
            <v>0</v>
          </cell>
        </row>
        <row r="781">
          <cell r="J781">
            <v>0</v>
          </cell>
          <cell r="K781">
            <v>0</v>
          </cell>
          <cell r="L781">
            <v>0</v>
          </cell>
          <cell r="M781">
            <v>0</v>
          </cell>
          <cell r="N781">
            <v>0</v>
          </cell>
          <cell r="O781">
            <v>0</v>
          </cell>
          <cell r="P781">
            <v>0</v>
          </cell>
          <cell r="Q781">
            <v>0</v>
          </cell>
          <cell r="R781">
            <v>0</v>
          </cell>
          <cell r="S781">
            <v>0</v>
          </cell>
          <cell r="T781">
            <v>0</v>
          </cell>
          <cell r="U781">
            <v>0</v>
          </cell>
          <cell r="V781">
            <v>0</v>
          </cell>
          <cell r="W781">
            <v>0</v>
          </cell>
          <cell r="X781">
            <v>0</v>
          </cell>
          <cell r="Y781">
            <v>0</v>
          </cell>
          <cell r="Z781">
            <v>0</v>
          </cell>
          <cell r="AA781">
            <v>0</v>
          </cell>
          <cell r="AB781">
            <v>0</v>
          </cell>
          <cell r="AC781">
            <v>0</v>
          </cell>
        </row>
        <row r="782">
          <cell r="J782">
            <v>0</v>
          </cell>
          <cell r="K782">
            <v>0</v>
          </cell>
          <cell r="L782">
            <v>0</v>
          </cell>
          <cell r="M782">
            <v>0</v>
          </cell>
          <cell r="N782">
            <v>0</v>
          </cell>
          <cell r="O782">
            <v>0</v>
          </cell>
          <cell r="P782">
            <v>0</v>
          </cell>
          <cell r="Q782">
            <v>0</v>
          </cell>
          <cell r="R782">
            <v>0</v>
          </cell>
          <cell r="S782">
            <v>0</v>
          </cell>
          <cell r="T782">
            <v>0</v>
          </cell>
          <cell r="U782">
            <v>0</v>
          </cell>
          <cell r="V782">
            <v>0</v>
          </cell>
          <cell r="W782">
            <v>0</v>
          </cell>
          <cell r="X782">
            <v>0</v>
          </cell>
          <cell r="Y782">
            <v>0</v>
          </cell>
          <cell r="Z782">
            <v>0</v>
          </cell>
          <cell r="AA782">
            <v>0</v>
          </cell>
          <cell r="AB782">
            <v>0</v>
          </cell>
          <cell r="AC782">
            <v>0</v>
          </cell>
        </row>
        <row r="798">
          <cell r="J798">
            <v>19.452857142857148</v>
          </cell>
          <cell r="K798">
            <v>19.452857142857148</v>
          </cell>
          <cell r="L798">
            <v>19.452857142857148</v>
          </cell>
          <cell r="M798">
            <v>19.452857142857148</v>
          </cell>
          <cell r="N798">
            <v>19.452857142857148</v>
          </cell>
          <cell r="O798">
            <v>19.452857142857148</v>
          </cell>
          <cell r="P798">
            <v>19.452857142857148</v>
          </cell>
          <cell r="Q798">
            <v>19.452857142857148</v>
          </cell>
          <cell r="R798">
            <v>19.452857142857148</v>
          </cell>
          <cell r="S798">
            <v>19.452857142857148</v>
          </cell>
          <cell r="T798">
            <v>19.452857142857148</v>
          </cell>
          <cell r="U798">
            <v>19.452857142857148</v>
          </cell>
          <cell r="V798">
            <v>19.452857142857148</v>
          </cell>
          <cell r="W798">
            <v>19.452857142857148</v>
          </cell>
          <cell r="X798">
            <v>19.452857142857148</v>
          </cell>
          <cell r="Y798">
            <v>19.452857142857148</v>
          </cell>
          <cell r="Z798">
            <v>19.452857142857148</v>
          </cell>
          <cell r="AA798">
            <v>19.452857142857148</v>
          </cell>
          <cell r="AB798">
            <v>19.452857142857148</v>
          </cell>
          <cell r="AC798">
            <v>19.452857142857148</v>
          </cell>
        </row>
        <row r="799">
          <cell r="J799">
            <v>2.8171428571428581</v>
          </cell>
          <cell r="K799">
            <v>2.8171428571428581</v>
          </cell>
          <cell r="L799">
            <v>2.8171428571428581</v>
          </cell>
          <cell r="M799">
            <v>2.8171428571428581</v>
          </cell>
          <cell r="N799">
            <v>2.8171428571428581</v>
          </cell>
          <cell r="O799">
            <v>2.8171428571428581</v>
          </cell>
          <cell r="P799">
            <v>2.8171428571428581</v>
          </cell>
          <cell r="Q799">
            <v>2.8171428571428581</v>
          </cell>
          <cell r="R799">
            <v>2.8171428571428581</v>
          </cell>
          <cell r="S799">
            <v>2.8171428571428581</v>
          </cell>
          <cell r="T799">
            <v>2.8171428571428581</v>
          </cell>
          <cell r="U799">
            <v>2.8171428571428581</v>
          </cell>
          <cell r="V799">
            <v>2.8171428571428581</v>
          </cell>
          <cell r="W799">
            <v>2.8171428571428581</v>
          </cell>
          <cell r="X799">
            <v>2.8171428571428581</v>
          </cell>
          <cell r="Y799">
            <v>2.8171428571428581</v>
          </cell>
          <cell r="Z799">
            <v>2.8171428571428581</v>
          </cell>
          <cell r="AA799">
            <v>2.8171428571428581</v>
          </cell>
          <cell r="AB799">
            <v>2.8171428571428581</v>
          </cell>
          <cell r="AC799">
            <v>2.8171428571428581</v>
          </cell>
        </row>
        <row r="800">
          <cell r="J800">
            <v>1.4280000000000004</v>
          </cell>
          <cell r="K800">
            <v>1.4280000000000004</v>
          </cell>
          <cell r="L800">
            <v>1.4280000000000004</v>
          </cell>
          <cell r="M800">
            <v>1.4280000000000004</v>
          </cell>
          <cell r="N800">
            <v>1.4280000000000004</v>
          </cell>
          <cell r="O800">
            <v>1.4280000000000004</v>
          </cell>
          <cell r="P800">
            <v>1.4280000000000004</v>
          </cell>
          <cell r="Q800">
            <v>1.4280000000000004</v>
          </cell>
          <cell r="R800">
            <v>1.4280000000000004</v>
          </cell>
          <cell r="S800">
            <v>1.4280000000000004</v>
          </cell>
          <cell r="T800">
            <v>1.4280000000000004</v>
          </cell>
          <cell r="U800">
            <v>1.4280000000000004</v>
          </cell>
          <cell r="V800">
            <v>1.4280000000000004</v>
          </cell>
          <cell r="W800">
            <v>1.4280000000000004</v>
          </cell>
          <cell r="X800">
            <v>1.4280000000000004</v>
          </cell>
          <cell r="Y800">
            <v>1.4280000000000004</v>
          </cell>
          <cell r="Z800">
            <v>1.4280000000000004</v>
          </cell>
          <cell r="AA800">
            <v>1.4280000000000004</v>
          </cell>
          <cell r="AB800">
            <v>1.4280000000000004</v>
          </cell>
          <cell r="AC800">
            <v>1.4280000000000004</v>
          </cell>
        </row>
        <row r="801">
          <cell r="J801">
            <v>0</v>
          </cell>
          <cell r="K801">
            <v>0</v>
          </cell>
          <cell r="L801">
            <v>0</v>
          </cell>
          <cell r="M801">
            <v>0</v>
          </cell>
          <cell r="N801">
            <v>0</v>
          </cell>
          <cell r="O801">
            <v>0</v>
          </cell>
          <cell r="P801">
            <v>0</v>
          </cell>
          <cell r="Q801">
            <v>0</v>
          </cell>
          <cell r="R801">
            <v>0</v>
          </cell>
          <cell r="S801">
            <v>0</v>
          </cell>
          <cell r="T801">
            <v>0</v>
          </cell>
          <cell r="U801">
            <v>0</v>
          </cell>
          <cell r="V801">
            <v>0</v>
          </cell>
          <cell r="W801">
            <v>0</v>
          </cell>
          <cell r="X801">
            <v>0</v>
          </cell>
          <cell r="Y801">
            <v>0</v>
          </cell>
          <cell r="Z801">
            <v>0</v>
          </cell>
          <cell r="AA801">
            <v>0</v>
          </cell>
          <cell r="AB801">
            <v>0</v>
          </cell>
          <cell r="AC801">
            <v>0</v>
          </cell>
        </row>
        <row r="802">
          <cell r="J802">
            <v>0.17000000000000007</v>
          </cell>
          <cell r="K802">
            <v>0.17000000000000007</v>
          </cell>
          <cell r="L802">
            <v>0.17000000000000007</v>
          </cell>
          <cell r="M802">
            <v>0.17000000000000007</v>
          </cell>
          <cell r="N802">
            <v>0.17000000000000007</v>
          </cell>
          <cell r="O802">
            <v>0.17000000000000007</v>
          </cell>
          <cell r="P802">
            <v>0.17000000000000007</v>
          </cell>
          <cell r="Q802">
            <v>0.17000000000000007</v>
          </cell>
          <cell r="R802">
            <v>0.17000000000000007</v>
          </cell>
          <cell r="S802">
            <v>0.17000000000000007</v>
          </cell>
          <cell r="T802">
            <v>0.17000000000000007</v>
          </cell>
          <cell r="U802">
            <v>0.17000000000000007</v>
          </cell>
          <cell r="V802">
            <v>0.17000000000000007</v>
          </cell>
          <cell r="W802">
            <v>0.17000000000000007</v>
          </cell>
          <cell r="X802">
            <v>0.17000000000000007</v>
          </cell>
          <cell r="Y802">
            <v>0.17000000000000007</v>
          </cell>
          <cell r="Z802">
            <v>0.17000000000000007</v>
          </cell>
          <cell r="AA802">
            <v>0.17000000000000007</v>
          </cell>
          <cell r="AB802">
            <v>0.17000000000000007</v>
          </cell>
          <cell r="AC802">
            <v>0.17000000000000007</v>
          </cell>
        </row>
        <row r="803">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0</v>
          </cell>
          <cell r="Y803">
            <v>0</v>
          </cell>
          <cell r="Z803">
            <v>0</v>
          </cell>
          <cell r="AA803">
            <v>0</v>
          </cell>
          <cell r="AB803">
            <v>0</v>
          </cell>
          <cell r="AC803">
            <v>0</v>
          </cell>
        </row>
        <row r="804">
          <cell r="J804">
            <v>0</v>
          </cell>
          <cell r="K804">
            <v>0</v>
          </cell>
          <cell r="L804">
            <v>0</v>
          </cell>
          <cell r="M804">
            <v>0</v>
          </cell>
          <cell r="N804">
            <v>0</v>
          </cell>
          <cell r="O804">
            <v>0</v>
          </cell>
          <cell r="P804">
            <v>0</v>
          </cell>
          <cell r="Q804">
            <v>0</v>
          </cell>
          <cell r="R804">
            <v>0</v>
          </cell>
          <cell r="S804">
            <v>0</v>
          </cell>
          <cell r="T804">
            <v>0</v>
          </cell>
          <cell r="U804">
            <v>0</v>
          </cell>
          <cell r="V804">
            <v>0</v>
          </cell>
          <cell r="W804">
            <v>0</v>
          </cell>
          <cell r="X804">
            <v>0</v>
          </cell>
          <cell r="Y804">
            <v>0</v>
          </cell>
          <cell r="Z804">
            <v>0</v>
          </cell>
          <cell r="AA804">
            <v>0</v>
          </cell>
          <cell r="AB804">
            <v>0</v>
          </cell>
          <cell r="AC804">
            <v>0</v>
          </cell>
        </row>
        <row r="805">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row>
        <row r="806">
          <cell r="J806">
            <v>0</v>
          </cell>
          <cell r="K806">
            <v>0</v>
          </cell>
          <cell r="L806">
            <v>0</v>
          </cell>
          <cell r="M806">
            <v>0</v>
          </cell>
          <cell r="N806">
            <v>0</v>
          </cell>
          <cell r="O806">
            <v>0</v>
          </cell>
          <cell r="P806">
            <v>0</v>
          </cell>
          <cell r="Q806">
            <v>0</v>
          </cell>
          <cell r="R806">
            <v>0</v>
          </cell>
          <cell r="S806">
            <v>0</v>
          </cell>
          <cell r="T806">
            <v>0</v>
          </cell>
          <cell r="U806">
            <v>0</v>
          </cell>
          <cell r="V806">
            <v>0</v>
          </cell>
          <cell r="W806">
            <v>0</v>
          </cell>
          <cell r="X806">
            <v>0</v>
          </cell>
          <cell r="Y806">
            <v>0</v>
          </cell>
          <cell r="Z806">
            <v>0</v>
          </cell>
          <cell r="AA806">
            <v>0</v>
          </cell>
          <cell r="AB806">
            <v>0</v>
          </cell>
          <cell r="AC806">
            <v>0</v>
          </cell>
        </row>
        <row r="807">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row>
        <row r="808">
          <cell r="J808">
            <v>0</v>
          </cell>
          <cell r="K808">
            <v>0</v>
          </cell>
          <cell r="L808">
            <v>0</v>
          </cell>
          <cell r="M808">
            <v>0</v>
          </cell>
          <cell r="N808">
            <v>0</v>
          </cell>
          <cell r="O808">
            <v>0</v>
          </cell>
          <cell r="P808">
            <v>0</v>
          </cell>
          <cell r="Q808">
            <v>0</v>
          </cell>
          <cell r="R808">
            <v>0</v>
          </cell>
          <cell r="S808">
            <v>0</v>
          </cell>
          <cell r="T808">
            <v>0</v>
          </cell>
          <cell r="U808">
            <v>0</v>
          </cell>
          <cell r="V808">
            <v>0</v>
          </cell>
          <cell r="W808">
            <v>0</v>
          </cell>
          <cell r="X808">
            <v>0</v>
          </cell>
          <cell r="Y808">
            <v>0</v>
          </cell>
          <cell r="Z808">
            <v>0</v>
          </cell>
          <cell r="AA808">
            <v>0</v>
          </cell>
          <cell r="AB808">
            <v>0</v>
          </cell>
          <cell r="AC808">
            <v>0</v>
          </cell>
        </row>
        <row r="809">
          <cell r="J809">
            <v>0</v>
          </cell>
          <cell r="K809">
            <v>0</v>
          </cell>
          <cell r="L809">
            <v>0</v>
          </cell>
          <cell r="M809">
            <v>0</v>
          </cell>
          <cell r="N809">
            <v>0</v>
          </cell>
          <cell r="O809">
            <v>0</v>
          </cell>
          <cell r="P809">
            <v>0</v>
          </cell>
          <cell r="Q809">
            <v>0</v>
          </cell>
          <cell r="R809">
            <v>0</v>
          </cell>
          <cell r="S809">
            <v>0</v>
          </cell>
          <cell r="T809">
            <v>0</v>
          </cell>
          <cell r="U809">
            <v>0</v>
          </cell>
          <cell r="V809">
            <v>0</v>
          </cell>
          <cell r="W809">
            <v>0</v>
          </cell>
          <cell r="X809">
            <v>0</v>
          </cell>
          <cell r="Y809">
            <v>0</v>
          </cell>
          <cell r="Z809">
            <v>0</v>
          </cell>
          <cell r="AA809">
            <v>0</v>
          </cell>
          <cell r="AB809">
            <v>0</v>
          </cell>
          <cell r="AC809">
            <v>0</v>
          </cell>
        </row>
        <row r="810">
          <cell r="J810">
            <v>0</v>
          </cell>
          <cell r="K810">
            <v>0</v>
          </cell>
          <cell r="L810">
            <v>0</v>
          </cell>
          <cell r="M810">
            <v>0</v>
          </cell>
          <cell r="N810">
            <v>0</v>
          </cell>
          <cell r="O810">
            <v>0</v>
          </cell>
          <cell r="P810">
            <v>0</v>
          </cell>
          <cell r="Q810">
            <v>0</v>
          </cell>
          <cell r="R810">
            <v>0</v>
          </cell>
          <cell r="S810">
            <v>0</v>
          </cell>
          <cell r="T810">
            <v>0</v>
          </cell>
          <cell r="U810">
            <v>0</v>
          </cell>
          <cell r="V810">
            <v>0</v>
          </cell>
          <cell r="W810">
            <v>0</v>
          </cell>
          <cell r="X810">
            <v>0</v>
          </cell>
          <cell r="Y810">
            <v>0</v>
          </cell>
          <cell r="Z810">
            <v>0</v>
          </cell>
          <cell r="AA810">
            <v>0</v>
          </cell>
          <cell r="AB810">
            <v>0</v>
          </cell>
          <cell r="AC810">
            <v>0</v>
          </cell>
        </row>
        <row r="811">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row>
        <row r="812">
          <cell r="J812">
            <v>0.3</v>
          </cell>
          <cell r="K812">
            <v>0.3</v>
          </cell>
          <cell r="L812">
            <v>0.3</v>
          </cell>
          <cell r="M812">
            <v>0.3</v>
          </cell>
          <cell r="N812">
            <v>0.3</v>
          </cell>
          <cell r="O812">
            <v>0.3</v>
          </cell>
          <cell r="P812">
            <v>0.3</v>
          </cell>
          <cell r="Q812">
            <v>0.3</v>
          </cell>
          <cell r="R812">
            <v>0.3</v>
          </cell>
          <cell r="S812">
            <v>0.3</v>
          </cell>
          <cell r="T812">
            <v>0.3</v>
          </cell>
          <cell r="U812">
            <v>0.3</v>
          </cell>
          <cell r="V812">
            <v>0.3</v>
          </cell>
          <cell r="W812">
            <v>0.3</v>
          </cell>
          <cell r="X812">
            <v>0.3</v>
          </cell>
          <cell r="Y812">
            <v>0.3</v>
          </cell>
          <cell r="Z812">
            <v>0.3</v>
          </cell>
          <cell r="AA812">
            <v>0.3</v>
          </cell>
          <cell r="AB812">
            <v>0.3</v>
          </cell>
          <cell r="AC812">
            <v>0.3</v>
          </cell>
        </row>
        <row r="813">
          <cell r="J813">
            <v>0.8</v>
          </cell>
          <cell r="K813">
            <v>0.8</v>
          </cell>
          <cell r="L813">
            <v>0.8</v>
          </cell>
          <cell r="M813">
            <v>0.8</v>
          </cell>
          <cell r="N813">
            <v>0.8</v>
          </cell>
          <cell r="O813">
            <v>0.8</v>
          </cell>
          <cell r="P813">
            <v>0.8</v>
          </cell>
          <cell r="Q813">
            <v>0.8</v>
          </cell>
          <cell r="R813">
            <v>0.8</v>
          </cell>
          <cell r="S813">
            <v>0.8</v>
          </cell>
          <cell r="T813">
            <v>0.8</v>
          </cell>
          <cell r="U813">
            <v>0.8</v>
          </cell>
          <cell r="V813">
            <v>0.8</v>
          </cell>
          <cell r="W813">
            <v>0.8</v>
          </cell>
          <cell r="X813">
            <v>0.8</v>
          </cell>
          <cell r="Y813">
            <v>0.8</v>
          </cell>
          <cell r="Z813">
            <v>0.8</v>
          </cell>
          <cell r="AA813">
            <v>0.8</v>
          </cell>
          <cell r="AB813">
            <v>0.8</v>
          </cell>
          <cell r="AC813">
            <v>0.8</v>
          </cell>
        </row>
        <row r="814">
          <cell r="J814">
            <v>0</v>
          </cell>
          <cell r="K814">
            <v>0</v>
          </cell>
          <cell r="L814">
            <v>0</v>
          </cell>
          <cell r="M814">
            <v>0</v>
          </cell>
          <cell r="N814">
            <v>0</v>
          </cell>
          <cell r="O814">
            <v>0</v>
          </cell>
          <cell r="P814">
            <v>0</v>
          </cell>
          <cell r="Q814">
            <v>0</v>
          </cell>
          <cell r="R814">
            <v>0</v>
          </cell>
          <cell r="S814">
            <v>0</v>
          </cell>
          <cell r="T814">
            <v>0</v>
          </cell>
          <cell r="U814">
            <v>0</v>
          </cell>
          <cell r="V814">
            <v>0</v>
          </cell>
          <cell r="W814">
            <v>0</v>
          </cell>
          <cell r="X814">
            <v>0</v>
          </cell>
          <cell r="Y814">
            <v>0</v>
          </cell>
          <cell r="Z814">
            <v>0</v>
          </cell>
          <cell r="AA814">
            <v>0</v>
          </cell>
          <cell r="AB814">
            <v>0</v>
          </cell>
          <cell r="AC814">
            <v>0</v>
          </cell>
        </row>
        <row r="815">
          <cell r="J815">
            <v>0</v>
          </cell>
          <cell r="K815">
            <v>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row>
        <row r="816">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row>
        <row r="817">
          <cell r="J817">
            <v>0</v>
          </cell>
          <cell r="K817">
            <v>0</v>
          </cell>
          <cell r="L817">
            <v>0</v>
          </cell>
          <cell r="M817">
            <v>0</v>
          </cell>
          <cell r="N817">
            <v>0</v>
          </cell>
          <cell r="O817">
            <v>0</v>
          </cell>
          <cell r="P817">
            <v>0</v>
          </cell>
          <cell r="Q817">
            <v>0</v>
          </cell>
          <cell r="R817">
            <v>0</v>
          </cell>
          <cell r="S817">
            <v>0</v>
          </cell>
          <cell r="T817">
            <v>0</v>
          </cell>
          <cell r="U817">
            <v>0</v>
          </cell>
          <cell r="V817">
            <v>0</v>
          </cell>
          <cell r="W817">
            <v>0</v>
          </cell>
          <cell r="X817">
            <v>0</v>
          </cell>
          <cell r="Y817">
            <v>0</v>
          </cell>
          <cell r="Z817">
            <v>0</v>
          </cell>
          <cell r="AA817">
            <v>0</v>
          </cell>
          <cell r="AB817">
            <v>0</v>
          </cell>
          <cell r="AC817">
            <v>0</v>
          </cell>
        </row>
        <row r="818">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row>
        <row r="819">
          <cell r="J819">
            <v>0</v>
          </cell>
          <cell r="K819">
            <v>0</v>
          </cell>
          <cell r="L819">
            <v>0</v>
          </cell>
          <cell r="M819">
            <v>0</v>
          </cell>
          <cell r="N819">
            <v>0</v>
          </cell>
          <cell r="O819">
            <v>0</v>
          </cell>
          <cell r="P819">
            <v>0</v>
          </cell>
          <cell r="Q819">
            <v>0</v>
          </cell>
          <cell r="R819">
            <v>0</v>
          </cell>
          <cell r="S819">
            <v>0</v>
          </cell>
          <cell r="T819">
            <v>0</v>
          </cell>
          <cell r="U819">
            <v>0</v>
          </cell>
          <cell r="V819">
            <v>0</v>
          </cell>
          <cell r="W819">
            <v>0</v>
          </cell>
          <cell r="X819">
            <v>0</v>
          </cell>
          <cell r="Y819">
            <v>0</v>
          </cell>
          <cell r="Z819">
            <v>0</v>
          </cell>
          <cell r="AA819">
            <v>0</v>
          </cell>
          <cell r="AB819">
            <v>0</v>
          </cell>
          <cell r="AC819">
            <v>0</v>
          </cell>
        </row>
        <row r="820">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row>
        <row r="821">
          <cell r="J821">
            <v>0</v>
          </cell>
          <cell r="K821">
            <v>0</v>
          </cell>
          <cell r="L821">
            <v>0</v>
          </cell>
          <cell r="M821">
            <v>0</v>
          </cell>
          <cell r="N821">
            <v>0</v>
          </cell>
          <cell r="O821">
            <v>0</v>
          </cell>
          <cell r="P821">
            <v>0</v>
          </cell>
          <cell r="Q821">
            <v>0</v>
          </cell>
          <cell r="R821">
            <v>0</v>
          </cell>
          <cell r="S821">
            <v>0</v>
          </cell>
          <cell r="T821">
            <v>0</v>
          </cell>
          <cell r="U821">
            <v>0</v>
          </cell>
          <cell r="V821">
            <v>0</v>
          </cell>
          <cell r="W821">
            <v>0</v>
          </cell>
          <cell r="X821">
            <v>0</v>
          </cell>
          <cell r="Y821">
            <v>0</v>
          </cell>
          <cell r="Z821">
            <v>0</v>
          </cell>
          <cell r="AA821">
            <v>0</v>
          </cell>
          <cell r="AB821">
            <v>0</v>
          </cell>
          <cell r="AC821">
            <v>0</v>
          </cell>
        </row>
        <row r="822">
          <cell r="J822">
            <v>0</v>
          </cell>
          <cell r="K822">
            <v>0</v>
          </cell>
          <cell r="L822">
            <v>0</v>
          </cell>
          <cell r="M822">
            <v>0</v>
          </cell>
          <cell r="N822">
            <v>0</v>
          </cell>
          <cell r="O822">
            <v>0</v>
          </cell>
          <cell r="P822">
            <v>0</v>
          </cell>
          <cell r="Q822">
            <v>0</v>
          </cell>
          <cell r="R822">
            <v>0</v>
          </cell>
          <cell r="S822">
            <v>0</v>
          </cell>
          <cell r="T822">
            <v>0</v>
          </cell>
          <cell r="U822">
            <v>0</v>
          </cell>
          <cell r="V822">
            <v>0</v>
          </cell>
          <cell r="W822">
            <v>0</v>
          </cell>
          <cell r="X822">
            <v>0</v>
          </cell>
          <cell r="Y822">
            <v>0</v>
          </cell>
          <cell r="Z822">
            <v>0</v>
          </cell>
          <cell r="AA822">
            <v>0</v>
          </cell>
          <cell r="AB822">
            <v>0</v>
          </cell>
          <cell r="AC822">
            <v>0</v>
          </cell>
        </row>
        <row r="823">
          <cell r="J823">
            <v>0</v>
          </cell>
          <cell r="K823">
            <v>0</v>
          </cell>
          <cell r="L823">
            <v>0</v>
          </cell>
          <cell r="M823">
            <v>0</v>
          </cell>
          <cell r="N823">
            <v>0</v>
          </cell>
          <cell r="O823">
            <v>0</v>
          </cell>
          <cell r="P823">
            <v>0</v>
          </cell>
          <cell r="Q823">
            <v>0</v>
          </cell>
          <cell r="R823">
            <v>0</v>
          </cell>
          <cell r="S823">
            <v>0</v>
          </cell>
          <cell r="T823">
            <v>0</v>
          </cell>
          <cell r="U823">
            <v>0</v>
          </cell>
          <cell r="V823">
            <v>0</v>
          </cell>
          <cell r="W823">
            <v>0</v>
          </cell>
          <cell r="X823">
            <v>0</v>
          </cell>
          <cell r="Y823">
            <v>0</v>
          </cell>
          <cell r="Z823">
            <v>0</v>
          </cell>
          <cell r="AA823">
            <v>0</v>
          </cell>
          <cell r="AB823">
            <v>0</v>
          </cell>
          <cell r="AC823">
            <v>0</v>
          </cell>
        </row>
        <row r="824">
          <cell r="J824">
            <v>0</v>
          </cell>
          <cell r="K824">
            <v>0</v>
          </cell>
          <cell r="L824">
            <v>0</v>
          </cell>
          <cell r="M824">
            <v>0</v>
          </cell>
          <cell r="N824">
            <v>0</v>
          </cell>
          <cell r="O824">
            <v>0</v>
          </cell>
          <cell r="P824">
            <v>0</v>
          </cell>
          <cell r="Q824">
            <v>0</v>
          </cell>
          <cell r="R824">
            <v>0</v>
          </cell>
          <cell r="S824">
            <v>0</v>
          </cell>
          <cell r="T824">
            <v>0</v>
          </cell>
          <cell r="U824">
            <v>0</v>
          </cell>
          <cell r="V824">
            <v>0</v>
          </cell>
          <cell r="W824">
            <v>0</v>
          </cell>
          <cell r="X824">
            <v>0</v>
          </cell>
          <cell r="Y824">
            <v>0</v>
          </cell>
          <cell r="Z824">
            <v>0</v>
          </cell>
          <cell r="AA824">
            <v>0</v>
          </cell>
          <cell r="AB824">
            <v>0</v>
          </cell>
          <cell r="AC824">
            <v>0</v>
          </cell>
        </row>
        <row r="825">
          <cell r="J825">
            <v>0</v>
          </cell>
          <cell r="K825">
            <v>0</v>
          </cell>
          <cell r="L825">
            <v>0</v>
          </cell>
          <cell r="M825">
            <v>0</v>
          </cell>
          <cell r="N825">
            <v>0</v>
          </cell>
          <cell r="O825">
            <v>0</v>
          </cell>
          <cell r="P825">
            <v>0</v>
          </cell>
          <cell r="Q825">
            <v>0</v>
          </cell>
          <cell r="R825">
            <v>0</v>
          </cell>
          <cell r="S825">
            <v>0</v>
          </cell>
          <cell r="T825">
            <v>0</v>
          </cell>
          <cell r="U825">
            <v>0</v>
          </cell>
          <cell r="V825">
            <v>0</v>
          </cell>
          <cell r="W825">
            <v>0</v>
          </cell>
          <cell r="X825">
            <v>0</v>
          </cell>
          <cell r="Y825">
            <v>0</v>
          </cell>
          <cell r="Z825">
            <v>0</v>
          </cell>
          <cell r="AA825">
            <v>0</v>
          </cell>
          <cell r="AB825">
            <v>0</v>
          </cell>
          <cell r="AC825">
            <v>0</v>
          </cell>
        </row>
        <row r="826">
          <cell r="J826">
            <v>0</v>
          </cell>
          <cell r="K826">
            <v>0</v>
          </cell>
          <cell r="L826">
            <v>0</v>
          </cell>
          <cell r="M826">
            <v>0</v>
          </cell>
          <cell r="N826">
            <v>0</v>
          </cell>
          <cell r="O826">
            <v>0</v>
          </cell>
          <cell r="P826">
            <v>0</v>
          </cell>
          <cell r="Q826">
            <v>0</v>
          </cell>
          <cell r="R826">
            <v>0</v>
          </cell>
          <cell r="S826">
            <v>0</v>
          </cell>
          <cell r="T826">
            <v>0</v>
          </cell>
          <cell r="U826">
            <v>0</v>
          </cell>
          <cell r="V826">
            <v>0</v>
          </cell>
          <cell r="W826">
            <v>0</v>
          </cell>
          <cell r="X826">
            <v>0</v>
          </cell>
          <cell r="Y826">
            <v>0</v>
          </cell>
          <cell r="Z826">
            <v>0</v>
          </cell>
          <cell r="AA826">
            <v>0</v>
          </cell>
          <cell r="AB826">
            <v>0</v>
          </cell>
          <cell r="AC826">
            <v>0</v>
          </cell>
        </row>
        <row r="827">
          <cell r="J827">
            <v>0</v>
          </cell>
          <cell r="K827">
            <v>0</v>
          </cell>
          <cell r="L827">
            <v>0</v>
          </cell>
          <cell r="M827">
            <v>0</v>
          </cell>
          <cell r="N827">
            <v>0</v>
          </cell>
          <cell r="O827">
            <v>0</v>
          </cell>
          <cell r="P827">
            <v>0</v>
          </cell>
          <cell r="Q827">
            <v>0</v>
          </cell>
          <cell r="R827">
            <v>0</v>
          </cell>
          <cell r="S827">
            <v>0</v>
          </cell>
          <cell r="T827">
            <v>0</v>
          </cell>
          <cell r="U827">
            <v>0</v>
          </cell>
          <cell r="V827">
            <v>0</v>
          </cell>
          <cell r="W827">
            <v>0</v>
          </cell>
          <cell r="X827">
            <v>0</v>
          </cell>
          <cell r="Y827">
            <v>0</v>
          </cell>
          <cell r="Z827">
            <v>0</v>
          </cell>
          <cell r="AA827">
            <v>0</v>
          </cell>
          <cell r="AB827">
            <v>0</v>
          </cell>
          <cell r="AC827">
            <v>0</v>
          </cell>
        </row>
        <row r="828">
          <cell r="J828">
            <v>0</v>
          </cell>
          <cell r="K828">
            <v>0</v>
          </cell>
          <cell r="L828">
            <v>0</v>
          </cell>
          <cell r="M828">
            <v>0</v>
          </cell>
          <cell r="N828">
            <v>0</v>
          </cell>
          <cell r="O828">
            <v>0</v>
          </cell>
          <cell r="P828">
            <v>0</v>
          </cell>
          <cell r="Q828">
            <v>0</v>
          </cell>
          <cell r="R828">
            <v>0</v>
          </cell>
          <cell r="S828">
            <v>0</v>
          </cell>
          <cell r="T828">
            <v>0</v>
          </cell>
          <cell r="U828">
            <v>0</v>
          </cell>
          <cell r="V828">
            <v>0</v>
          </cell>
          <cell r="W828">
            <v>0</v>
          </cell>
          <cell r="X828">
            <v>0</v>
          </cell>
          <cell r="Y828">
            <v>0</v>
          </cell>
          <cell r="Z828">
            <v>0</v>
          </cell>
          <cell r="AA828">
            <v>0</v>
          </cell>
          <cell r="AB828">
            <v>0</v>
          </cell>
          <cell r="AC828">
            <v>0</v>
          </cell>
        </row>
        <row r="829">
          <cell r="J829">
            <v>0</v>
          </cell>
          <cell r="K829">
            <v>0</v>
          </cell>
          <cell r="L829">
            <v>0</v>
          </cell>
          <cell r="M829">
            <v>0</v>
          </cell>
          <cell r="N829">
            <v>0</v>
          </cell>
          <cell r="O829">
            <v>0</v>
          </cell>
          <cell r="P829">
            <v>0</v>
          </cell>
          <cell r="Q829">
            <v>0</v>
          </cell>
          <cell r="R829">
            <v>0</v>
          </cell>
          <cell r="S829">
            <v>0</v>
          </cell>
          <cell r="T829">
            <v>0</v>
          </cell>
          <cell r="U829">
            <v>0</v>
          </cell>
          <cell r="V829">
            <v>0</v>
          </cell>
          <cell r="W829">
            <v>0</v>
          </cell>
          <cell r="X829">
            <v>0</v>
          </cell>
          <cell r="Y829">
            <v>0</v>
          </cell>
          <cell r="Z829">
            <v>0</v>
          </cell>
          <cell r="AA829">
            <v>0</v>
          </cell>
          <cell r="AB829">
            <v>0</v>
          </cell>
          <cell r="AC829">
            <v>0</v>
          </cell>
        </row>
        <row r="830">
          <cell r="J830">
            <v>0</v>
          </cell>
          <cell r="K830">
            <v>0</v>
          </cell>
          <cell r="L830">
            <v>0</v>
          </cell>
          <cell r="M830">
            <v>0</v>
          </cell>
          <cell r="N830">
            <v>0</v>
          </cell>
          <cell r="O830">
            <v>0</v>
          </cell>
          <cell r="P830">
            <v>0</v>
          </cell>
          <cell r="Q830">
            <v>0</v>
          </cell>
          <cell r="R830">
            <v>0</v>
          </cell>
          <cell r="S830">
            <v>0</v>
          </cell>
          <cell r="T830">
            <v>0</v>
          </cell>
          <cell r="U830">
            <v>0</v>
          </cell>
          <cell r="V830">
            <v>0</v>
          </cell>
          <cell r="W830">
            <v>0</v>
          </cell>
          <cell r="X830">
            <v>0</v>
          </cell>
          <cell r="Y830">
            <v>0</v>
          </cell>
          <cell r="Z830">
            <v>0</v>
          </cell>
          <cell r="AA830">
            <v>0</v>
          </cell>
          <cell r="AB830">
            <v>0</v>
          </cell>
          <cell r="AC830">
            <v>0</v>
          </cell>
        </row>
        <row r="831">
          <cell r="J831">
            <v>0</v>
          </cell>
          <cell r="K831">
            <v>0</v>
          </cell>
          <cell r="L831">
            <v>0</v>
          </cell>
          <cell r="M831">
            <v>0</v>
          </cell>
          <cell r="N831">
            <v>0</v>
          </cell>
          <cell r="O831">
            <v>0</v>
          </cell>
          <cell r="P831">
            <v>0</v>
          </cell>
          <cell r="Q831">
            <v>0</v>
          </cell>
          <cell r="R831">
            <v>0</v>
          </cell>
          <cell r="S831">
            <v>0</v>
          </cell>
          <cell r="T831">
            <v>0</v>
          </cell>
          <cell r="U831">
            <v>0</v>
          </cell>
          <cell r="V831">
            <v>0</v>
          </cell>
          <cell r="W831">
            <v>0</v>
          </cell>
          <cell r="X831">
            <v>0</v>
          </cell>
          <cell r="Y831">
            <v>0</v>
          </cell>
          <cell r="Z831">
            <v>0</v>
          </cell>
          <cell r="AA831">
            <v>0</v>
          </cell>
          <cell r="AB831">
            <v>0</v>
          </cell>
          <cell r="AC831">
            <v>0</v>
          </cell>
        </row>
        <row r="832">
          <cell r="J832">
            <v>0.34</v>
          </cell>
          <cell r="K832">
            <v>0.34</v>
          </cell>
          <cell r="L832">
            <v>0.34</v>
          </cell>
          <cell r="M832">
            <v>0.34</v>
          </cell>
          <cell r="N832">
            <v>0.34</v>
          </cell>
          <cell r="O832">
            <v>0.34</v>
          </cell>
          <cell r="P832">
            <v>0.34</v>
          </cell>
          <cell r="Q832">
            <v>0.34</v>
          </cell>
          <cell r="R832">
            <v>0.34</v>
          </cell>
          <cell r="S832">
            <v>0.34</v>
          </cell>
          <cell r="T832">
            <v>0.34</v>
          </cell>
          <cell r="U832">
            <v>0.34</v>
          </cell>
          <cell r="V832">
            <v>0.34</v>
          </cell>
          <cell r="W832">
            <v>0.34</v>
          </cell>
          <cell r="X832">
            <v>0.34</v>
          </cell>
          <cell r="Y832">
            <v>0.34</v>
          </cell>
          <cell r="Z832">
            <v>0.34</v>
          </cell>
          <cell r="AA832">
            <v>0.34</v>
          </cell>
          <cell r="AB832">
            <v>0.34</v>
          </cell>
          <cell r="AC832">
            <v>0.34</v>
          </cell>
        </row>
        <row r="833">
          <cell r="J833">
            <v>0</v>
          </cell>
          <cell r="K833">
            <v>0</v>
          </cell>
          <cell r="L833">
            <v>0</v>
          </cell>
          <cell r="M833">
            <v>0</v>
          </cell>
          <cell r="N833">
            <v>0</v>
          </cell>
          <cell r="O833">
            <v>0</v>
          </cell>
          <cell r="P833">
            <v>0</v>
          </cell>
          <cell r="Q833">
            <v>0</v>
          </cell>
          <cell r="R833">
            <v>0</v>
          </cell>
          <cell r="S833">
            <v>0</v>
          </cell>
          <cell r="T833">
            <v>0</v>
          </cell>
          <cell r="U833">
            <v>0</v>
          </cell>
          <cell r="V833">
            <v>0</v>
          </cell>
          <cell r="W833">
            <v>0</v>
          </cell>
          <cell r="X833">
            <v>0</v>
          </cell>
          <cell r="Y833">
            <v>0</v>
          </cell>
          <cell r="Z833">
            <v>0</v>
          </cell>
          <cell r="AA833">
            <v>0</v>
          </cell>
          <cell r="AB833">
            <v>0</v>
          </cell>
          <cell r="AC833">
            <v>0</v>
          </cell>
        </row>
        <row r="834">
          <cell r="J834">
            <v>0</v>
          </cell>
          <cell r="K834">
            <v>0</v>
          </cell>
          <cell r="L834">
            <v>0</v>
          </cell>
          <cell r="M834">
            <v>0</v>
          </cell>
          <cell r="N834">
            <v>0</v>
          </cell>
          <cell r="O834">
            <v>0</v>
          </cell>
          <cell r="P834">
            <v>0</v>
          </cell>
          <cell r="Q834">
            <v>0</v>
          </cell>
          <cell r="R834">
            <v>0</v>
          </cell>
          <cell r="S834">
            <v>0</v>
          </cell>
          <cell r="T834">
            <v>0</v>
          </cell>
          <cell r="U834">
            <v>0</v>
          </cell>
          <cell r="V834">
            <v>0</v>
          </cell>
          <cell r="W834">
            <v>0</v>
          </cell>
          <cell r="X834">
            <v>0</v>
          </cell>
          <cell r="Y834">
            <v>0</v>
          </cell>
          <cell r="Z834">
            <v>0</v>
          </cell>
          <cell r="AA834">
            <v>0</v>
          </cell>
          <cell r="AB834">
            <v>0</v>
          </cell>
          <cell r="AC834">
            <v>0</v>
          </cell>
        </row>
        <row r="835">
          <cell r="J835">
            <v>0</v>
          </cell>
          <cell r="K835">
            <v>0</v>
          </cell>
          <cell r="L835">
            <v>0</v>
          </cell>
          <cell r="M835">
            <v>0</v>
          </cell>
          <cell r="N835">
            <v>0</v>
          </cell>
          <cell r="O835">
            <v>0</v>
          </cell>
          <cell r="P835">
            <v>0</v>
          </cell>
          <cell r="Q835">
            <v>0</v>
          </cell>
          <cell r="R835">
            <v>0</v>
          </cell>
          <cell r="S835">
            <v>0</v>
          </cell>
          <cell r="T835">
            <v>0</v>
          </cell>
          <cell r="U835">
            <v>0</v>
          </cell>
          <cell r="V835">
            <v>0</v>
          </cell>
          <cell r="W835">
            <v>0</v>
          </cell>
          <cell r="X835">
            <v>0</v>
          </cell>
          <cell r="Y835">
            <v>0</v>
          </cell>
          <cell r="Z835">
            <v>0</v>
          </cell>
          <cell r="AA835">
            <v>0</v>
          </cell>
          <cell r="AB835">
            <v>0</v>
          </cell>
          <cell r="AC835">
            <v>0</v>
          </cell>
        </row>
        <row r="836">
          <cell r="J836">
            <v>0</v>
          </cell>
          <cell r="K836">
            <v>0</v>
          </cell>
          <cell r="L836">
            <v>0</v>
          </cell>
          <cell r="M836">
            <v>0</v>
          </cell>
          <cell r="N836">
            <v>0</v>
          </cell>
          <cell r="O836">
            <v>0</v>
          </cell>
          <cell r="P836">
            <v>0</v>
          </cell>
          <cell r="Q836">
            <v>0</v>
          </cell>
          <cell r="R836">
            <v>0</v>
          </cell>
          <cell r="S836">
            <v>0</v>
          </cell>
          <cell r="T836">
            <v>0</v>
          </cell>
          <cell r="U836">
            <v>0</v>
          </cell>
          <cell r="V836">
            <v>0</v>
          </cell>
          <cell r="W836">
            <v>0</v>
          </cell>
          <cell r="X836">
            <v>0</v>
          </cell>
          <cell r="Y836">
            <v>0</v>
          </cell>
          <cell r="Z836">
            <v>0</v>
          </cell>
          <cell r="AA836">
            <v>0</v>
          </cell>
          <cell r="AB836">
            <v>0</v>
          </cell>
          <cell r="AC836">
            <v>0</v>
          </cell>
        </row>
        <row r="837">
          <cell r="J837">
            <v>0</v>
          </cell>
          <cell r="K837">
            <v>0</v>
          </cell>
          <cell r="L837">
            <v>0</v>
          </cell>
          <cell r="M837">
            <v>0</v>
          </cell>
          <cell r="N837">
            <v>0</v>
          </cell>
          <cell r="O837">
            <v>0</v>
          </cell>
          <cell r="P837">
            <v>0</v>
          </cell>
          <cell r="Q837">
            <v>0</v>
          </cell>
          <cell r="R837">
            <v>0</v>
          </cell>
          <cell r="S837">
            <v>0</v>
          </cell>
          <cell r="T837">
            <v>0</v>
          </cell>
          <cell r="U837">
            <v>0</v>
          </cell>
          <cell r="V837">
            <v>0</v>
          </cell>
          <cell r="W837">
            <v>0</v>
          </cell>
          <cell r="X837">
            <v>0</v>
          </cell>
          <cell r="Y837">
            <v>0</v>
          </cell>
          <cell r="Z837">
            <v>0</v>
          </cell>
          <cell r="AA837">
            <v>0</v>
          </cell>
          <cell r="AB837">
            <v>0</v>
          </cell>
          <cell r="AC837">
            <v>0</v>
          </cell>
        </row>
        <row r="838">
          <cell r="J838">
            <v>0</v>
          </cell>
          <cell r="K838">
            <v>0</v>
          </cell>
          <cell r="L838">
            <v>0</v>
          </cell>
          <cell r="M838">
            <v>0</v>
          </cell>
          <cell r="N838">
            <v>0</v>
          </cell>
          <cell r="O838">
            <v>0</v>
          </cell>
          <cell r="P838">
            <v>0</v>
          </cell>
          <cell r="Q838">
            <v>0</v>
          </cell>
          <cell r="R838">
            <v>0</v>
          </cell>
          <cell r="S838">
            <v>0</v>
          </cell>
          <cell r="T838">
            <v>0</v>
          </cell>
          <cell r="U838">
            <v>0</v>
          </cell>
          <cell r="V838">
            <v>0</v>
          </cell>
          <cell r="W838">
            <v>0</v>
          </cell>
          <cell r="X838">
            <v>0</v>
          </cell>
          <cell r="Y838">
            <v>0</v>
          </cell>
          <cell r="Z838">
            <v>0</v>
          </cell>
          <cell r="AA838">
            <v>0</v>
          </cell>
          <cell r="AB838">
            <v>0</v>
          </cell>
          <cell r="AC838">
            <v>0</v>
          </cell>
        </row>
        <row r="839">
          <cell r="J839">
            <v>0</v>
          </cell>
          <cell r="K839">
            <v>0</v>
          </cell>
          <cell r="L839">
            <v>0</v>
          </cell>
          <cell r="M839">
            <v>0</v>
          </cell>
          <cell r="N839">
            <v>0</v>
          </cell>
          <cell r="O839">
            <v>0</v>
          </cell>
          <cell r="P839">
            <v>0</v>
          </cell>
          <cell r="Q839">
            <v>0</v>
          </cell>
          <cell r="R839">
            <v>0</v>
          </cell>
          <cell r="S839">
            <v>0</v>
          </cell>
          <cell r="T839">
            <v>0</v>
          </cell>
          <cell r="U839">
            <v>0</v>
          </cell>
          <cell r="V839">
            <v>0</v>
          </cell>
          <cell r="W839">
            <v>0</v>
          </cell>
          <cell r="X839">
            <v>0</v>
          </cell>
          <cell r="Y839">
            <v>0</v>
          </cell>
          <cell r="Z839">
            <v>0</v>
          </cell>
          <cell r="AA839">
            <v>0</v>
          </cell>
          <cell r="AB839">
            <v>0</v>
          </cell>
          <cell r="AC839">
            <v>0</v>
          </cell>
        </row>
        <row r="840">
          <cell r="J840">
            <v>0</v>
          </cell>
          <cell r="K840">
            <v>0</v>
          </cell>
          <cell r="L840">
            <v>0</v>
          </cell>
          <cell r="M840">
            <v>0</v>
          </cell>
          <cell r="N840">
            <v>0</v>
          </cell>
          <cell r="O840">
            <v>0</v>
          </cell>
          <cell r="P840">
            <v>0</v>
          </cell>
          <cell r="Q840">
            <v>0</v>
          </cell>
          <cell r="R840">
            <v>0</v>
          </cell>
          <cell r="S840">
            <v>0</v>
          </cell>
          <cell r="T840">
            <v>0</v>
          </cell>
          <cell r="U840">
            <v>0</v>
          </cell>
          <cell r="V840">
            <v>0</v>
          </cell>
          <cell r="W840">
            <v>0</v>
          </cell>
          <cell r="X840">
            <v>0</v>
          </cell>
          <cell r="Y840">
            <v>0</v>
          </cell>
          <cell r="Z840">
            <v>0</v>
          </cell>
          <cell r="AA840">
            <v>0</v>
          </cell>
          <cell r="AB840">
            <v>0</v>
          </cell>
          <cell r="AC840">
            <v>0</v>
          </cell>
        </row>
        <row r="841">
          <cell r="J841">
            <v>0</v>
          </cell>
          <cell r="K841">
            <v>0</v>
          </cell>
          <cell r="L841">
            <v>0</v>
          </cell>
          <cell r="M841">
            <v>0</v>
          </cell>
          <cell r="N841">
            <v>0</v>
          </cell>
          <cell r="O841">
            <v>0</v>
          </cell>
          <cell r="P841">
            <v>0</v>
          </cell>
          <cell r="Q841">
            <v>0</v>
          </cell>
          <cell r="R841">
            <v>0</v>
          </cell>
          <cell r="S841">
            <v>0</v>
          </cell>
          <cell r="T841">
            <v>0</v>
          </cell>
          <cell r="U841">
            <v>0</v>
          </cell>
          <cell r="V841">
            <v>0</v>
          </cell>
          <cell r="W841">
            <v>0</v>
          </cell>
          <cell r="X841">
            <v>0</v>
          </cell>
          <cell r="Y841">
            <v>0</v>
          </cell>
          <cell r="Z841">
            <v>0</v>
          </cell>
          <cell r="AA841">
            <v>0</v>
          </cell>
          <cell r="AB841">
            <v>0</v>
          </cell>
          <cell r="AC841">
            <v>0</v>
          </cell>
        </row>
        <row r="842">
          <cell r="J842">
            <v>0</v>
          </cell>
          <cell r="K842">
            <v>0</v>
          </cell>
          <cell r="L842">
            <v>0</v>
          </cell>
          <cell r="M842">
            <v>0</v>
          </cell>
          <cell r="N842">
            <v>0</v>
          </cell>
          <cell r="O842">
            <v>0</v>
          </cell>
          <cell r="P842">
            <v>0</v>
          </cell>
          <cell r="Q842">
            <v>0</v>
          </cell>
          <cell r="R842">
            <v>0</v>
          </cell>
          <cell r="S842">
            <v>0</v>
          </cell>
          <cell r="T842">
            <v>0</v>
          </cell>
          <cell r="U842">
            <v>0</v>
          </cell>
          <cell r="V842">
            <v>0</v>
          </cell>
          <cell r="W842">
            <v>0</v>
          </cell>
          <cell r="X842">
            <v>0</v>
          </cell>
          <cell r="Y842">
            <v>0</v>
          </cell>
          <cell r="Z842">
            <v>0</v>
          </cell>
          <cell r="AA842">
            <v>0</v>
          </cell>
          <cell r="AB842">
            <v>0</v>
          </cell>
          <cell r="AC842">
            <v>0</v>
          </cell>
        </row>
        <row r="843">
          <cell r="J843">
            <v>0</v>
          </cell>
          <cell r="K843">
            <v>0</v>
          </cell>
          <cell r="L843">
            <v>0</v>
          </cell>
          <cell r="M843">
            <v>0</v>
          </cell>
          <cell r="N843">
            <v>0</v>
          </cell>
          <cell r="O843">
            <v>0</v>
          </cell>
          <cell r="P843">
            <v>0</v>
          </cell>
          <cell r="Q843">
            <v>0</v>
          </cell>
          <cell r="R843">
            <v>0</v>
          </cell>
          <cell r="S843">
            <v>0</v>
          </cell>
          <cell r="T843">
            <v>0</v>
          </cell>
          <cell r="U843">
            <v>0</v>
          </cell>
          <cell r="V843">
            <v>0</v>
          </cell>
          <cell r="W843">
            <v>0</v>
          </cell>
          <cell r="X843">
            <v>0</v>
          </cell>
          <cell r="Y843">
            <v>0</v>
          </cell>
          <cell r="Z843">
            <v>0</v>
          </cell>
          <cell r="AA843">
            <v>0</v>
          </cell>
          <cell r="AB843">
            <v>0</v>
          </cell>
          <cell r="AC843">
            <v>0</v>
          </cell>
        </row>
        <row r="844">
          <cell r="J844">
            <v>0</v>
          </cell>
          <cell r="K844">
            <v>0</v>
          </cell>
          <cell r="L844">
            <v>0</v>
          </cell>
          <cell r="M844">
            <v>0</v>
          </cell>
          <cell r="N844">
            <v>0</v>
          </cell>
          <cell r="O844">
            <v>0</v>
          </cell>
          <cell r="P844">
            <v>0</v>
          </cell>
          <cell r="Q844">
            <v>0</v>
          </cell>
          <cell r="R844">
            <v>0</v>
          </cell>
          <cell r="S844">
            <v>0</v>
          </cell>
          <cell r="T844">
            <v>0</v>
          </cell>
          <cell r="U844">
            <v>0</v>
          </cell>
          <cell r="V844">
            <v>0</v>
          </cell>
          <cell r="W844">
            <v>0</v>
          </cell>
          <cell r="X844">
            <v>0</v>
          </cell>
          <cell r="Y844">
            <v>0</v>
          </cell>
          <cell r="Z844">
            <v>0</v>
          </cell>
          <cell r="AA844">
            <v>0</v>
          </cell>
          <cell r="AB844">
            <v>0</v>
          </cell>
          <cell r="AC844">
            <v>0</v>
          </cell>
        </row>
        <row r="845">
          <cell r="J845">
            <v>0</v>
          </cell>
          <cell r="K845">
            <v>0</v>
          </cell>
          <cell r="L845">
            <v>0</v>
          </cell>
          <cell r="M845">
            <v>0</v>
          </cell>
          <cell r="N845">
            <v>0</v>
          </cell>
          <cell r="O845">
            <v>0</v>
          </cell>
          <cell r="P845">
            <v>0</v>
          </cell>
          <cell r="Q845">
            <v>0</v>
          </cell>
          <cell r="R845">
            <v>0</v>
          </cell>
          <cell r="S845">
            <v>0</v>
          </cell>
          <cell r="T845">
            <v>0</v>
          </cell>
          <cell r="U845">
            <v>0</v>
          </cell>
          <cell r="V845">
            <v>0</v>
          </cell>
          <cell r="W845">
            <v>0</v>
          </cell>
          <cell r="X845">
            <v>0</v>
          </cell>
          <cell r="Y845">
            <v>0</v>
          </cell>
          <cell r="Z845">
            <v>0</v>
          </cell>
          <cell r="AA845">
            <v>0</v>
          </cell>
          <cell r="AB845">
            <v>0</v>
          </cell>
          <cell r="AC845">
            <v>0</v>
          </cell>
        </row>
        <row r="846">
          <cell r="J846">
            <v>0</v>
          </cell>
          <cell r="K846">
            <v>0</v>
          </cell>
          <cell r="L846">
            <v>0</v>
          </cell>
          <cell r="M846">
            <v>0</v>
          </cell>
          <cell r="N846">
            <v>0</v>
          </cell>
          <cell r="O846">
            <v>0</v>
          </cell>
          <cell r="P846">
            <v>0</v>
          </cell>
          <cell r="Q846">
            <v>0</v>
          </cell>
          <cell r="R846">
            <v>0</v>
          </cell>
          <cell r="S846">
            <v>0</v>
          </cell>
          <cell r="T846">
            <v>0</v>
          </cell>
          <cell r="U846">
            <v>0</v>
          </cell>
          <cell r="V846">
            <v>0</v>
          </cell>
          <cell r="W846">
            <v>0</v>
          </cell>
          <cell r="X846">
            <v>0</v>
          </cell>
          <cell r="Y846">
            <v>0</v>
          </cell>
          <cell r="Z846">
            <v>0</v>
          </cell>
          <cell r="AA846">
            <v>0</v>
          </cell>
          <cell r="AB846">
            <v>0</v>
          </cell>
          <cell r="AC846">
            <v>0</v>
          </cell>
        </row>
        <row r="847">
          <cell r="J847">
            <v>0</v>
          </cell>
          <cell r="K847">
            <v>0</v>
          </cell>
          <cell r="L847">
            <v>0</v>
          </cell>
          <cell r="M847">
            <v>0</v>
          </cell>
          <cell r="N847">
            <v>0</v>
          </cell>
          <cell r="O847">
            <v>0</v>
          </cell>
          <cell r="P847">
            <v>0</v>
          </cell>
          <cell r="Q847">
            <v>0</v>
          </cell>
          <cell r="R847">
            <v>0</v>
          </cell>
          <cell r="S847">
            <v>0</v>
          </cell>
          <cell r="T847">
            <v>0</v>
          </cell>
          <cell r="U847">
            <v>0</v>
          </cell>
          <cell r="V847">
            <v>0</v>
          </cell>
          <cell r="W847">
            <v>0</v>
          </cell>
          <cell r="X847">
            <v>0</v>
          </cell>
          <cell r="Y847">
            <v>0</v>
          </cell>
          <cell r="Z847">
            <v>0</v>
          </cell>
          <cell r="AA847">
            <v>0</v>
          </cell>
          <cell r="AB847">
            <v>0</v>
          </cell>
          <cell r="AC847">
            <v>0</v>
          </cell>
        </row>
        <row r="848">
          <cell r="J848">
            <v>0</v>
          </cell>
          <cell r="K848">
            <v>0</v>
          </cell>
          <cell r="L848">
            <v>0</v>
          </cell>
          <cell r="M848">
            <v>0</v>
          </cell>
          <cell r="N848">
            <v>0</v>
          </cell>
          <cell r="O848">
            <v>0</v>
          </cell>
          <cell r="P848">
            <v>0</v>
          </cell>
          <cell r="Q848">
            <v>0</v>
          </cell>
          <cell r="R848">
            <v>0</v>
          </cell>
          <cell r="S848">
            <v>0</v>
          </cell>
          <cell r="T848">
            <v>0</v>
          </cell>
          <cell r="U848">
            <v>0</v>
          </cell>
          <cell r="V848">
            <v>0</v>
          </cell>
          <cell r="W848">
            <v>0</v>
          </cell>
          <cell r="X848">
            <v>0</v>
          </cell>
          <cell r="Y848">
            <v>0</v>
          </cell>
          <cell r="Z848">
            <v>0</v>
          </cell>
          <cell r="AA848">
            <v>0</v>
          </cell>
          <cell r="AB848">
            <v>0</v>
          </cell>
          <cell r="AC848">
            <v>0</v>
          </cell>
        </row>
        <row r="849">
          <cell r="J849">
            <v>0</v>
          </cell>
          <cell r="K849">
            <v>0</v>
          </cell>
          <cell r="L849">
            <v>0</v>
          </cell>
          <cell r="M849">
            <v>0</v>
          </cell>
          <cell r="N849">
            <v>0</v>
          </cell>
          <cell r="O849">
            <v>0</v>
          </cell>
          <cell r="P849">
            <v>0</v>
          </cell>
          <cell r="Q849">
            <v>0</v>
          </cell>
          <cell r="R849">
            <v>0</v>
          </cell>
          <cell r="S849">
            <v>0</v>
          </cell>
          <cell r="T849">
            <v>0</v>
          </cell>
          <cell r="U849">
            <v>0</v>
          </cell>
          <cell r="V849">
            <v>0</v>
          </cell>
          <cell r="W849">
            <v>0</v>
          </cell>
          <cell r="X849">
            <v>0</v>
          </cell>
          <cell r="Y849">
            <v>0</v>
          </cell>
          <cell r="Z849">
            <v>0</v>
          </cell>
          <cell r="AA849">
            <v>0</v>
          </cell>
          <cell r="AB849">
            <v>0</v>
          </cell>
          <cell r="AC849">
            <v>0</v>
          </cell>
        </row>
        <row r="850">
          <cell r="J850">
            <v>0</v>
          </cell>
          <cell r="K850">
            <v>0</v>
          </cell>
          <cell r="L850">
            <v>0</v>
          </cell>
          <cell r="M850">
            <v>0</v>
          </cell>
          <cell r="N850">
            <v>0</v>
          </cell>
          <cell r="O850">
            <v>0</v>
          </cell>
          <cell r="P850">
            <v>0</v>
          </cell>
          <cell r="Q850">
            <v>0</v>
          </cell>
          <cell r="R850">
            <v>0</v>
          </cell>
          <cell r="S850">
            <v>0</v>
          </cell>
          <cell r="T850">
            <v>0</v>
          </cell>
          <cell r="U850">
            <v>0</v>
          </cell>
          <cell r="V850">
            <v>0</v>
          </cell>
          <cell r="W850">
            <v>0</v>
          </cell>
          <cell r="X850">
            <v>0</v>
          </cell>
          <cell r="Y850">
            <v>0</v>
          </cell>
          <cell r="Z850">
            <v>0</v>
          </cell>
          <cell r="AA850">
            <v>0</v>
          </cell>
          <cell r="AB850">
            <v>0</v>
          </cell>
          <cell r="AC850">
            <v>0</v>
          </cell>
        </row>
        <row r="851">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row>
        <row r="852">
          <cell r="J852">
            <v>0</v>
          </cell>
          <cell r="K852">
            <v>0</v>
          </cell>
          <cell r="L852">
            <v>0</v>
          </cell>
          <cell r="M852">
            <v>0</v>
          </cell>
          <cell r="N852">
            <v>0</v>
          </cell>
          <cell r="O852">
            <v>0</v>
          </cell>
          <cell r="P852">
            <v>0</v>
          </cell>
          <cell r="Q852">
            <v>0</v>
          </cell>
          <cell r="R852">
            <v>0</v>
          </cell>
          <cell r="S852">
            <v>0</v>
          </cell>
          <cell r="T852">
            <v>0</v>
          </cell>
          <cell r="U852">
            <v>0</v>
          </cell>
          <cell r="V852">
            <v>0</v>
          </cell>
          <cell r="W852">
            <v>0</v>
          </cell>
          <cell r="X852">
            <v>0</v>
          </cell>
          <cell r="Y852">
            <v>0</v>
          </cell>
          <cell r="Z852">
            <v>0</v>
          </cell>
          <cell r="AA852">
            <v>0</v>
          </cell>
          <cell r="AB852">
            <v>0</v>
          </cell>
          <cell r="AC852">
            <v>0</v>
          </cell>
        </row>
        <row r="853">
          <cell r="J853">
            <v>0</v>
          </cell>
          <cell r="K853">
            <v>0</v>
          </cell>
          <cell r="L853">
            <v>0</v>
          </cell>
          <cell r="M853">
            <v>0</v>
          </cell>
          <cell r="N853">
            <v>0</v>
          </cell>
          <cell r="O853">
            <v>0</v>
          </cell>
          <cell r="P853">
            <v>0</v>
          </cell>
          <cell r="Q853">
            <v>0</v>
          </cell>
          <cell r="R853">
            <v>0</v>
          </cell>
          <cell r="S853">
            <v>0</v>
          </cell>
          <cell r="T853">
            <v>0</v>
          </cell>
          <cell r="U853">
            <v>0</v>
          </cell>
          <cell r="V853">
            <v>0</v>
          </cell>
          <cell r="W853">
            <v>0</v>
          </cell>
          <cell r="X853">
            <v>0</v>
          </cell>
          <cell r="Y853">
            <v>0</v>
          </cell>
          <cell r="Z853">
            <v>0</v>
          </cell>
          <cell r="AA853">
            <v>0</v>
          </cell>
          <cell r="AB853">
            <v>0</v>
          </cell>
          <cell r="AC853">
            <v>0</v>
          </cell>
        </row>
        <row r="854">
          <cell r="J854">
            <v>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0</v>
          </cell>
          <cell r="AB854">
            <v>0</v>
          </cell>
          <cell r="AC854">
            <v>0</v>
          </cell>
        </row>
        <row r="855">
          <cell r="J855">
            <v>0</v>
          </cell>
          <cell r="K855">
            <v>0</v>
          </cell>
          <cell r="L855">
            <v>0</v>
          </cell>
          <cell r="M855">
            <v>0</v>
          </cell>
          <cell r="N855">
            <v>0</v>
          </cell>
          <cell r="O855">
            <v>0</v>
          </cell>
          <cell r="P855">
            <v>0</v>
          </cell>
          <cell r="Q855">
            <v>0</v>
          </cell>
          <cell r="R855">
            <v>0</v>
          </cell>
          <cell r="S855">
            <v>0</v>
          </cell>
          <cell r="T855">
            <v>0</v>
          </cell>
          <cell r="U855">
            <v>0</v>
          </cell>
          <cell r="V855">
            <v>0</v>
          </cell>
          <cell r="W855">
            <v>0</v>
          </cell>
          <cell r="X855">
            <v>0</v>
          </cell>
          <cell r="Y855">
            <v>0</v>
          </cell>
          <cell r="Z855">
            <v>0</v>
          </cell>
          <cell r="AA855">
            <v>0</v>
          </cell>
          <cell r="AB855">
            <v>0</v>
          </cell>
          <cell r="AC855">
            <v>0</v>
          </cell>
        </row>
        <row r="856">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row>
        <row r="857">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row>
        <row r="858">
          <cell r="J858">
            <v>0</v>
          </cell>
          <cell r="K858">
            <v>0</v>
          </cell>
          <cell r="L858">
            <v>0</v>
          </cell>
          <cell r="M858">
            <v>0</v>
          </cell>
          <cell r="N858">
            <v>0</v>
          </cell>
          <cell r="O858">
            <v>0</v>
          </cell>
          <cell r="P858">
            <v>0</v>
          </cell>
          <cell r="Q858">
            <v>0</v>
          </cell>
          <cell r="R858">
            <v>0</v>
          </cell>
          <cell r="S858">
            <v>0</v>
          </cell>
          <cell r="T858">
            <v>0</v>
          </cell>
          <cell r="U858">
            <v>0</v>
          </cell>
          <cell r="V858">
            <v>0</v>
          </cell>
          <cell r="W858">
            <v>0</v>
          </cell>
          <cell r="X858">
            <v>0</v>
          </cell>
          <cell r="Y858">
            <v>0</v>
          </cell>
          <cell r="Z858">
            <v>0</v>
          </cell>
          <cell r="AA858">
            <v>0</v>
          </cell>
          <cell r="AB858">
            <v>0</v>
          </cell>
          <cell r="AC858">
            <v>0</v>
          </cell>
        </row>
        <row r="859">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row>
        <row r="860">
          <cell r="J860">
            <v>0</v>
          </cell>
          <cell r="K860">
            <v>0</v>
          </cell>
          <cell r="L860">
            <v>0</v>
          </cell>
          <cell r="M860">
            <v>0</v>
          </cell>
          <cell r="N860">
            <v>0</v>
          </cell>
          <cell r="O860">
            <v>0</v>
          </cell>
          <cell r="P860">
            <v>0</v>
          </cell>
          <cell r="Q860">
            <v>0</v>
          </cell>
          <cell r="R860">
            <v>0</v>
          </cell>
          <cell r="S860">
            <v>0</v>
          </cell>
          <cell r="T860">
            <v>0</v>
          </cell>
          <cell r="U860">
            <v>0</v>
          </cell>
          <cell r="V860">
            <v>0</v>
          </cell>
          <cell r="W860">
            <v>0</v>
          </cell>
          <cell r="X860">
            <v>0</v>
          </cell>
          <cell r="Y860">
            <v>0</v>
          </cell>
          <cell r="Z860">
            <v>0</v>
          </cell>
          <cell r="AA860">
            <v>0</v>
          </cell>
          <cell r="AB860">
            <v>0</v>
          </cell>
          <cell r="AC860">
            <v>0</v>
          </cell>
        </row>
        <row r="861">
          <cell r="J861">
            <v>0</v>
          </cell>
          <cell r="K861">
            <v>0</v>
          </cell>
          <cell r="L861">
            <v>0</v>
          </cell>
          <cell r="M861">
            <v>0</v>
          </cell>
          <cell r="N861">
            <v>0</v>
          </cell>
          <cell r="O861">
            <v>0</v>
          </cell>
          <cell r="P861">
            <v>0</v>
          </cell>
          <cell r="Q861">
            <v>0</v>
          </cell>
          <cell r="R861">
            <v>0</v>
          </cell>
          <cell r="S861">
            <v>0</v>
          </cell>
          <cell r="T861">
            <v>0</v>
          </cell>
          <cell r="U861">
            <v>0</v>
          </cell>
          <cell r="V861">
            <v>0</v>
          </cell>
          <cell r="W861">
            <v>0</v>
          </cell>
          <cell r="X861">
            <v>0</v>
          </cell>
          <cell r="Y861">
            <v>0</v>
          </cell>
          <cell r="Z861">
            <v>0</v>
          </cell>
          <cell r="AA861">
            <v>0</v>
          </cell>
          <cell r="AB861">
            <v>0</v>
          </cell>
          <cell r="AC861">
            <v>0</v>
          </cell>
        </row>
        <row r="862">
          <cell r="J862">
            <v>0</v>
          </cell>
          <cell r="K862">
            <v>0</v>
          </cell>
          <cell r="L862">
            <v>0</v>
          </cell>
          <cell r="M862">
            <v>0</v>
          </cell>
          <cell r="N862">
            <v>0</v>
          </cell>
          <cell r="O862">
            <v>0</v>
          </cell>
          <cell r="P862">
            <v>0</v>
          </cell>
          <cell r="Q862">
            <v>0</v>
          </cell>
          <cell r="R862">
            <v>0</v>
          </cell>
          <cell r="S862">
            <v>0</v>
          </cell>
          <cell r="T862">
            <v>0</v>
          </cell>
          <cell r="U862">
            <v>0</v>
          </cell>
          <cell r="V862">
            <v>0</v>
          </cell>
          <cell r="W862">
            <v>0</v>
          </cell>
          <cell r="X862">
            <v>0</v>
          </cell>
          <cell r="Y862">
            <v>0</v>
          </cell>
          <cell r="Z862">
            <v>0</v>
          </cell>
          <cell r="AA862">
            <v>0</v>
          </cell>
          <cell r="AB862">
            <v>0</v>
          </cell>
          <cell r="AC862">
            <v>0</v>
          </cell>
        </row>
        <row r="863">
          <cell r="J863">
            <v>0</v>
          </cell>
          <cell r="K863">
            <v>0</v>
          </cell>
          <cell r="L863">
            <v>0</v>
          </cell>
          <cell r="M863">
            <v>0</v>
          </cell>
          <cell r="N863">
            <v>0</v>
          </cell>
          <cell r="O863">
            <v>0</v>
          </cell>
          <cell r="P863">
            <v>0</v>
          </cell>
          <cell r="Q863">
            <v>0</v>
          </cell>
          <cell r="R863">
            <v>0</v>
          </cell>
          <cell r="S863">
            <v>0</v>
          </cell>
          <cell r="T863">
            <v>0</v>
          </cell>
          <cell r="U863">
            <v>0</v>
          </cell>
          <cell r="V863">
            <v>0</v>
          </cell>
          <cell r="W863">
            <v>0</v>
          </cell>
          <cell r="X863">
            <v>0</v>
          </cell>
          <cell r="Y863">
            <v>0</v>
          </cell>
          <cell r="Z863">
            <v>0</v>
          </cell>
          <cell r="AA863">
            <v>0</v>
          </cell>
          <cell r="AB863">
            <v>0</v>
          </cell>
          <cell r="AC863">
            <v>0</v>
          </cell>
        </row>
        <row r="864">
          <cell r="J864">
            <v>0</v>
          </cell>
          <cell r="K864">
            <v>0</v>
          </cell>
          <cell r="L864">
            <v>0</v>
          </cell>
          <cell r="M864">
            <v>0</v>
          </cell>
          <cell r="N864">
            <v>0</v>
          </cell>
          <cell r="O864">
            <v>0</v>
          </cell>
          <cell r="P864">
            <v>0</v>
          </cell>
          <cell r="Q864">
            <v>0</v>
          </cell>
          <cell r="R864">
            <v>0</v>
          </cell>
          <cell r="S864">
            <v>0</v>
          </cell>
          <cell r="T864">
            <v>0</v>
          </cell>
          <cell r="U864">
            <v>0</v>
          </cell>
          <cell r="V864">
            <v>0</v>
          </cell>
          <cell r="W864">
            <v>0</v>
          </cell>
          <cell r="X864">
            <v>0</v>
          </cell>
          <cell r="Y864">
            <v>0</v>
          </cell>
          <cell r="Z864">
            <v>0</v>
          </cell>
          <cell r="AA864">
            <v>0</v>
          </cell>
          <cell r="AB864">
            <v>0</v>
          </cell>
          <cell r="AC864">
            <v>0</v>
          </cell>
        </row>
        <row r="865">
          <cell r="J865">
            <v>0</v>
          </cell>
          <cell r="K865">
            <v>0</v>
          </cell>
          <cell r="L865">
            <v>0</v>
          </cell>
          <cell r="M865">
            <v>0</v>
          </cell>
          <cell r="N865">
            <v>0</v>
          </cell>
          <cell r="O865">
            <v>0</v>
          </cell>
          <cell r="P865">
            <v>0</v>
          </cell>
          <cell r="Q865">
            <v>0</v>
          </cell>
          <cell r="R865">
            <v>0</v>
          </cell>
          <cell r="S865">
            <v>0</v>
          </cell>
          <cell r="T865">
            <v>0</v>
          </cell>
          <cell r="U865">
            <v>0</v>
          </cell>
          <cell r="V865">
            <v>0</v>
          </cell>
          <cell r="W865">
            <v>0</v>
          </cell>
          <cell r="X865">
            <v>0</v>
          </cell>
          <cell r="Y865">
            <v>0</v>
          </cell>
          <cell r="Z865">
            <v>0</v>
          </cell>
          <cell r="AA865">
            <v>0</v>
          </cell>
          <cell r="AB865">
            <v>0</v>
          </cell>
          <cell r="AC865">
            <v>0</v>
          </cell>
        </row>
        <row r="866">
          <cell r="J866">
            <v>0</v>
          </cell>
          <cell r="K866">
            <v>0</v>
          </cell>
          <cell r="L866">
            <v>0</v>
          </cell>
          <cell r="M866">
            <v>0</v>
          </cell>
          <cell r="N866">
            <v>0</v>
          </cell>
          <cell r="O866">
            <v>0</v>
          </cell>
          <cell r="P866">
            <v>0</v>
          </cell>
          <cell r="Q866">
            <v>0</v>
          </cell>
          <cell r="R866">
            <v>0</v>
          </cell>
          <cell r="S866">
            <v>0</v>
          </cell>
          <cell r="T866">
            <v>0</v>
          </cell>
          <cell r="U866">
            <v>0</v>
          </cell>
          <cell r="V866">
            <v>0</v>
          </cell>
          <cell r="W866">
            <v>0</v>
          </cell>
          <cell r="X866">
            <v>0</v>
          </cell>
          <cell r="Y866">
            <v>0</v>
          </cell>
          <cell r="Z866">
            <v>0</v>
          </cell>
          <cell r="AA866">
            <v>0</v>
          </cell>
          <cell r="AB866">
            <v>0</v>
          </cell>
          <cell r="AC866">
            <v>0</v>
          </cell>
        </row>
        <row r="867">
          <cell r="J867">
            <v>0</v>
          </cell>
          <cell r="K867">
            <v>0</v>
          </cell>
          <cell r="L867">
            <v>0</v>
          </cell>
          <cell r="M867">
            <v>0</v>
          </cell>
          <cell r="N867">
            <v>0</v>
          </cell>
          <cell r="O867">
            <v>0</v>
          </cell>
          <cell r="P867">
            <v>0</v>
          </cell>
          <cell r="Q867">
            <v>0</v>
          </cell>
          <cell r="R867">
            <v>0</v>
          </cell>
          <cell r="S867">
            <v>0</v>
          </cell>
          <cell r="T867">
            <v>0</v>
          </cell>
          <cell r="U867">
            <v>0</v>
          </cell>
          <cell r="V867">
            <v>0</v>
          </cell>
          <cell r="W867">
            <v>0</v>
          </cell>
          <cell r="X867">
            <v>0</v>
          </cell>
          <cell r="Y867">
            <v>0</v>
          </cell>
          <cell r="Z867">
            <v>0</v>
          </cell>
          <cell r="AA867">
            <v>0</v>
          </cell>
          <cell r="AB867">
            <v>0</v>
          </cell>
          <cell r="AC867">
            <v>0</v>
          </cell>
        </row>
        <row r="868">
          <cell r="J868">
            <v>0</v>
          </cell>
          <cell r="K868">
            <v>0</v>
          </cell>
          <cell r="L868">
            <v>0</v>
          </cell>
          <cell r="M868">
            <v>0</v>
          </cell>
          <cell r="N868">
            <v>0</v>
          </cell>
          <cell r="O868">
            <v>0</v>
          </cell>
          <cell r="P868">
            <v>0</v>
          </cell>
          <cell r="Q868">
            <v>0</v>
          </cell>
          <cell r="R868">
            <v>0</v>
          </cell>
          <cell r="S868">
            <v>0</v>
          </cell>
          <cell r="T868">
            <v>0</v>
          </cell>
          <cell r="U868">
            <v>0</v>
          </cell>
          <cell r="V868">
            <v>0</v>
          </cell>
          <cell r="W868">
            <v>0</v>
          </cell>
          <cell r="X868">
            <v>0</v>
          </cell>
          <cell r="Y868">
            <v>0</v>
          </cell>
          <cell r="Z868">
            <v>0</v>
          </cell>
          <cell r="AA868">
            <v>0</v>
          </cell>
          <cell r="AB868">
            <v>0</v>
          </cell>
          <cell r="AC868">
            <v>0</v>
          </cell>
        </row>
        <row r="869">
          <cell r="J869">
            <v>0</v>
          </cell>
          <cell r="K869">
            <v>0</v>
          </cell>
          <cell r="L869">
            <v>0</v>
          </cell>
          <cell r="M869">
            <v>0</v>
          </cell>
          <cell r="N869">
            <v>0</v>
          </cell>
          <cell r="O869">
            <v>0</v>
          </cell>
          <cell r="P869">
            <v>0</v>
          </cell>
          <cell r="Q869">
            <v>0</v>
          </cell>
          <cell r="R869">
            <v>0</v>
          </cell>
          <cell r="S869">
            <v>0</v>
          </cell>
          <cell r="T869">
            <v>0</v>
          </cell>
          <cell r="U869">
            <v>0</v>
          </cell>
          <cell r="V869">
            <v>0</v>
          </cell>
          <cell r="W869">
            <v>0</v>
          </cell>
          <cell r="X869">
            <v>0</v>
          </cell>
          <cell r="Y869">
            <v>0</v>
          </cell>
          <cell r="Z869">
            <v>0</v>
          </cell>
          <cell r="AA869">
            <v>0</v>
          </cell>
          <cell r="AB869">
            <v>0</v>
          </cell>
          <cell r="AC869">
            <v>0</v>
          </cell>
        </row>
        <row r="870">
          <cell r="J870">
            <v>0</v>
          </cell>
          <cell r="K870">
            <v>0</v>
          </cell>
          <cell r="L870">
            <v>0</v>
          </cell>
          <cell r="M870">
            <v>0</v>
          </cell>
          <cell r="N870">
            <v>0</v>
          </cell>
          <cell r="O870">
            <v>0</v>
          </cell>
          <cell r="P870">
            <v>0</v>
          </cell>
          <cell r="Q870">
            <v>0</v>
          </cell>
          <cell r="R870">
            <v>0</v>
          </cell>
          <cell r="S870">
            <v>0</v>
          </cell>
          <cell r="T870">
            <v>0</v>
          </cell>
          <cell r="U870">
            <v>0</v>
          </cell>
          <cell r="V870">
            <v>0</v>
          </cell>
          <cell r="W870">
            <v>0</v>
          </cell>
          <cell r="X870">
            <v>0</v>
          </cell>
          <cell r="Y870">
            <v>0</v>
          </cell>
          <cell r="Z870">
            <v>0</v>
          </cell>
          <cell r="AA870">
            <v>0</v>
          </cell>
          <cell r="AB870">
            <v>0</v>
          </cell>
          <cell r="AC870">
            <v>0</v>
          </cell>
        </row>
        <row r="871">
          <cell r="J871">
            <v>0</v>
          </cell>
          <cell r="K871">
            <v>0</v>
          </cell>
          <cell r="L871">
            <v>0</v>
          </cell>
          <cell r="M871">
            <v>0</v>
          </cell>
          <cell r="N871">
            <v>0</v>
          </cell>
          <cell r="O871">
            <v>0</v>
          </cell>
          <cell r="P871">
            <v>0</v>
          </cell>
          <cell r="Q871">
            <v>0</v>
          </cell>
          <cell r="R871">
            <v>0</v>
          </cell>
          <cell r="S871">
            <v>0</v>
          </cell>
          <cell r="T871">
            <v>0</v>
          </cell>
          <cell r="U871">
            <v>0</v>
          </cell>
          <cell r="V871">
            <v>0</v>
          </cell>
          <cell r="W871">
            <v>0</v>
          </cell>
          <cell r="X871">
            <v>0</v>
          </cell>
          <cell r="Y871">
            <v>0</v>
          </cell>
          <cell r="Z871">
            <v>0</v>
          </cell>
          <cell r="AA871">
            <v>0</v>
          </cell>
          <cell r="AB871">
            <v>0</v>
          </cell>
          <cell r="AC871">
            <v>0</v>
          </cell>
        </row>
        <row r="872">
          <cell r="J872">
            <v>3.7495090725114917</v>
          </cell>
          <cell r="K872">
            <v>3.7495090725114917</v>
          </cell>
          <cell r="L872">
            <v>3.7495090725114917</v>
          </cell>
          <cell r="M872">
            <v>3.7495090725114917</v>
          </cell>
          <cell r="N872">
            <v>3.7495090725114917</v>
          </cell>
          <cell r="O872">
            <v>3.7495090725114917</v>
          </cell>
          <cell r="P872">
            <v>3.7495090725114917</v>
          </cell>
          <cell r="Q872">
            <v>3.7495090725114917</v>
          </cell>
          <cell r="R872">
            <v>3.7495090725114917</v>
          </cell>
          <cell r="S872">
            <v>3.7495090725114917</v>
          </cell>
          <cell r="T872">
            <v>3.7495090725114917</v>
          </cell>
          <cell r="U872">
            <v>3.7495090725114917</v>
          </cell>
          <cell r="V872">
            <v>3.7495090725114917</v>
          </cell>
          <cell r="W872">
            <v>3.7495090725114917</v>
          </cell>
          <cell r="X872">
            <v>3.7495090725114917</v>
          </cell>
          <cell r="Y872">
            <v>3.7495090725114917</v>
          </cell>
          <cell r="Z872">
            <v>3.7495090725114917</v>
          </cell>
          <cell r="AA872">
            <v>3.7495090725114917</v>
          </cell>
          <cell r="AB872">
            <v>3.7495090725114917</v>
          </cell>
          <cell r="AC872">
            <v>3.7495090725114917</v>
          </cell>
        </row>
        <row r="873">
          <cell r="J873">
            <v>0</v>
          </cell>
          <cell r="K873">
            <v>0</v>
          </cell>
          <cell r="L873">
            <v>0</v>
          </cell>
          <cell r="M873">
            <v>0</v>
          </cell>
          <cell r="N873">
            <v>0</v>
          </cell>
          <cell r="O873">
            <v>0</v>
          </cell>
          <cell r="P873">
            <v>0</v>
          </cell>
          <cell r="Q873">
            <v>0</v>
          </cell>
          <cell r="R873">
            <v>0</v>
          </cell>
          <cell r="S873">
            <v>0</v>
          </cell>
          <cell r="T873">
            <v>0</v>
          </cell>
          <cell r="U873">
            <v>0</v>
          </cell>
          <cell r="V873">
            <v>0</v>
          </cell>
          <cell r="W873">
            <v>0</v>
          </cell>
          <cell r="X873">
            <v>0</v>
          </cell>
          <cell r="Y873">
            <v>0</v>
          </cell>
          <cell r="Z873">
            <v>0</v>
          </cell>
          <cell r="AA873">
            <v>0</v>
          </cell>
          <cell r="AB873">
            <v>0</v>
          </cell>
          <cell r="AC873">
            <v>0</v>
          </cell>
        </row>
        <row r="874">
          <cell r="J874">
            <v>0</v>
          </cell>
          <cell r="K874">
            <v>0</v>
          </cell>
          <cell r="L874">
            <v>0</v>
          </cell>
          <cell r="M874">
            <v>0</v>
          </cell>
          <cell r="N874">
            <v>0</v>
          </cell>
          <cell r="O874">
            <v>0</v>
          </cell>
          <cell r="P874">
            <v>0</v>
          </cell>
          <cell r="Q874">
            <v>0</v>
          </cell>
          <cell r="R874">
            <v>0</v>
          </cell>
          <cell r="S874">
            <v>0</v>
          </cell>
          <cell r="T874">
            <v>0</v>
          </cell>
          <cell r="U874">
            <v>0</v>
          </cell>
          <cell r="V874">
            <v>0</v>
          </cell>
          <cell r="W874">
            <v>0</v>
          </cell>
          <cell r="X874">
            <v>0</v>
          </cell>
          <cell r="Y874">
            <v>0</v>
          </cell>
          <cell r="Z874">
            <v>0</v>
          </cell>
          <cell r="AA874">
            <v>0</v>
          </cell>
          <cell r="AB874">
            <v>0</v>
          </cell>
          <cell r="AC874">
            <v>0</v>
          </cell>
        </row>
        <row r="875">
          <cell r="J875">
            <v>0</v>
          </cell>
          <cell r="K875">
            <v>0</v>
          </cell>
          <cell r="L875">
            <v>0</v>
          </cell>
          <cell r="M875">
            <v>0</v>
          </cell>
          <cell r="N875">
            <v>0</v>
          </cell>
          <cell r="O875">
            <v>0</v>
          </cell>
          <cell r="P875">
            <v>0</v>
          </cell>
          <cell r="Q875">
            <v>0</v>
          </cell>
          <cell r="R875">
            <v>0</v>
          </cell>
          <cell r="S875">
            <v>0</v>
          </cell>
          <cell r="T875">
            <v>0</v>
          </cell>
          <cell r="U875">
            <v>0</v>
          </cell>
          <cell r="V875">
            <v>0</v>
          </cell>
          <cell r="W875">
            <v>0</v>
          </cell>
          <cell r="X875">
            <v>0</v>
          </cell>
          <cell r="Y875">
            <v>0</v>
          </cell>
          <cell r="Z875">
            <v>0</v>
          </cell>
          <cell r="AA875">
            <v>0</v>
          </cell>
          <cell r="AB875">
            <v>0</v>
          </cell>
          <cell r="AC875">
            <v>0</v>
          </cell>
        </row>
        <row r="876">
          <cell r="J876">
            <v>0</v>
          </cell>
          <cell r="K876">
            <v>0</v>
          </cell>
          <cell r="L876">
            <v>0</v>
          </cell>
          <cell r="M876">
            <v>0</v>
          </cell>
          <cell r="N876">
            <v>0</v>
          </cell>
          <cell r="O876">
            <v>0</v>
          </cell>
          <cell r="P876">
            <v>0</v>
          </cell>
          <cell r="Q876">
            <v>0</v>
          </cell>
          <cell r="R876">
            <v>0</v>
          </cell>
          <cell r="S876">
            <v>0</v>
          </cell>
          <cell r="T876">
            <v>0</v>
          </cell>
          <cell r="U876">
            <v>0</v>
          </cell>
          <cell r="V876">
            <v>0</v>
          </cell>
          <cell r="W876">
            <v>0</v>
          </cell>
          <cell r="X876">
            <v>0</v>
          </cell>
          <cell r="Y876">
            <v>0</v>
          </cell>
          <cell r="Z876">
            <v>0</v>
          </cell>
          <cell r="AA876">
            <v>0</v>
          </cell>
          <cell r="AB876">
            <v>0</v>
          </cell>
          <cell r="AC876">
            <v>0</v>
          </cell>
        </row>
        <row r="877">
          <cell r="J877">
            <v>0</v>
          </cell>
          <cell r="K877">
            <v>0</v>
          </cell>
          <cell r="L877">
            <v>0</v>
          </cell>
          <cell r="M877">
            <v>0</v>
          </cell>
          <cell r="N877">
            <v>0</v>
          </cell>
          <cell r="O877">
            <v>0</v>
          </cell>
          <cell r="P877">
            <v>0</v>
          </cell>
          <cell r="Q877">
            <v>0</v>
          </cell>
          <cell r="R877">
            <v>0</v>
          </cell>
          <cell r="S877">
            <v>0</v>
          </cell>
          <cell r="T877">
            <v>0</v>
          </cell>
          <cell r="U877">
            <v>0</v>
          </cell>
          <cell r="V877">
            <v>0</v>
          </cell>
          <cell r="W877">
            <v>0</v>
          </cell>
          <cell r="X877">
            <v>0</v>
          </cell>
          <cell r="Y877">
            <v>0</v>
          </cell>
          <cell r="Z877">
            <v>0</v>
          </cell>
          <cell r="AA877">
            <v>0</v>
          </cell>
          <cell r="AB877">
            <v>0</v>
          </cell>
          <cell r="AC877">
            <v>0</v>
          </cell>
        </row>
        <row r="878">
          <cell r="J878">
            <v>0</v>
          </cell>
          <cell r="K878">
            <v>0</v>
          </cell>
          <cell r="L878">
            <v>0</v>
          </cell>
          <cell r="M878">
            <v>0</v>
          </cell>
          <cell r="N878">
            <v>0</v>
          </cell>
          <cell r="O878">
            <v>0</v>
          </cell>
          <cell r="P878">
            <v>0</v>
          </cell>
          <cell r="Q878">
            <v>0</v>
          </cell>
          <cell r="R878">
            <v>0</v>
          </cell>
          <cell r="S878">
            <v>0</v>
          </cell>
          <cell r="T878">
            <v>0</v>
          </cell>
          <cell r="U878">
            <v>0</v>
          </cell>
          <cell r="V878">
            <v>0</v>
          </cell>
          <cell r="W878">
            <v>0</v>
          </cell>
          <cell r="X878">
            <v>0</v>
          </cell>
          <cell r="Y878">
            <v>0</v>
          </cell>
          <cell r="Z878">
            <v>0</v>
          </cell>
          <cell r="AA878">
            <v>0</v>
          </cell>
          <cell r="AB878">
            <v>0</v>
          </cell>
          <cell r="AC878">
            <v>0</v>
          </cell>
        </row>
        <row r="879">
          <cell r="J879">
            <v>0</v>
          </cell>
          <cell r="K879">
            <v>0</v>
          </cell>
          <cell r="L879">
            <v>0</v>
          </cell>
          <cell r="M879">
            <v>0</v>
          </cell>
          <cell r="N879">
            <v>0</v>
          </cell>
          <cell r="O879">
            <v>0</v>
          </cell>
          <cell r="P879">
            <v>0</v>
          </cell>
          <cell r="Q879">
            <v>0</v>
          </cell>
          <cell r="R879">
            <v>0</v>
          </cell>
          <cell r="S879">
            <v>0</v>
          </cell>
          <cell r="T879">
            <v>0</v>
          </cell>
          <cell r="U879">
            <v>0</v>
          </cell>
          <cell r="V879">
            <v>0</v>
          </cell>
          <cell r="W879">
            <v>0</v>
          </cell>
          <cell r="X879">
            <v>0</v>
          </cell>
          <cell r="Y879">
            <v>0</v>
          </cell>
          <cell r="Z879">
            <v>0</v>
          </cell>
          <cell r="AA879">
            <v>0</v>
          </cell>
          <cell r="AB879">
            <v>0</v>
          </cell>
          <cell r="AC879">
            <v>0</v>
          </cell>
        </row>
        <row r="880">
          <cell r="J880">
            <v>0</v>
          </cell>
          <cell r="K880">
            <v>0</v>
          </cell>
          <cell r="L880">
            <v>0</v>
          </cell>
          <cell r="M880">
            <v>0</v>
          </cell>
          <cell r="N880">
            <v>0</v>
          </cell>
          <cell r="O880">
            <v>0</v>
          </cell>
          <cell r="P880">
            <v>0</v>
          </cell>
          <cell r="Q880">
            <v>0</v>
          </cell>
          <cell r="R880">
            <v>0</v>
          </cell>
          <cell r="S880">
            <v>0</v>
          </cell>
          <cell r="T880">
            <v>0</v>
          </cell>
          <cell r="U880">
            <v>0</v>
          </cell>
          <cell r="V880">
            <v>0</v>
          </cell>
          <cell r="W880">
            <v>0</v>
          </cell>
          <cell r="X880">
            <v>0</v>
          </cell>
          <cell r="Y880">
            <v>0</v>
          </cell>
          <cell r="Z880">
            <v>0</v>
          </cell>
          <cell r="AA880">
            <v>0</v>
          </cell>
          <cell r="AB880">
            <v>0</v>
          </cell>
          <cell r="AC880">
            <v>0</v>
          </cell>
        </row>
        <row r="881">
          <cell r="J881">
            <v>0</v>
          </cell>
          <cell r="K881">
            <v>0</v>
          </cell>
          <cell r="L881">
            <v>0</v>
          </cell>
          <cell r="M881">
            <v>0</v>
          </cell>
          <cell r="N881">
            <v>0</v>
          </cell>
          <cell r="O881">
            <v>0</v>
          </cell>
          <cell r="P881">
            <v>0</v>
          </cell>
          <cell r="Q881">
            <v>0</v>
          </cell>
          <cell r="R881">
            <v>0</v>
          </cell>
          <cell r="S881">
            <v>0</v>
          </cell>
          <cell r="T881">
            <v>0</v>
          </cell>
          <cell r="U881">
            <v>0</v>
          </cell>
          <cell r="V881">
            <v>0</v>
          </cell>
          <cell r="W881">
            <v>0</v>
          </cell>
          <cell r="X881">
            <v>0</v>
          </cell>
          <cell r="Y881">
            <v>0</v>
          </cell>
          <cell r="Z881">
            <v>0</v>
          </cell>
          <cell r="AA881">
            <v>0</v>
          </cell>
          <cell r="AB881">
            <v>0</v>
          </cell>
          <cell r="AC881">
            <v>0</v>
          </cell>
        </row>
        <row r="882">
          <cell r="J882">
            <v>0</v>
          </cell>
          <cell r="K882">
            <v>0</v>
          </cell>
          <cell r="L882">
            <v>0</v>
          </cell>
          <cell r="M882">
            <v>0</v>
          </cell>
          <cell r="N882">
            <v>0</v>
          </cell>
          <cell r="O882">
            <v>0</v>
          </cell>
          <cell r="P882">
            <v>0</v>
          </cell>
          <cell r="Q882">
            <v>0</v>
          </cell>
          <cell r="R882">
            <v>0</v>
          </cell>
          <cell r="S882">
            <v>0</v>
          </cell>
          <cell r="T882">
            <v>0</v>
          </cell>
          <cell r="U882">
            <v>0</v>
          </cell>
          <cell r="V882">
            <v>0</v>
          </cell>
          <cell r="W882">
            <v>0</v>
          </cell>
          <cell r="X882">
            <v>0</v>
          </cell>
          <cell r="Y882">
            <v>0</v>
          </cell>
          <cell r="Z882">
            <v>0</v>
          </cell>
          <cell r="AA882">
            <v>0</v>
          </cell>
          <cell r="AB882">
            <v>0</v>
          </cell>
          <cell r="AC882">
            <v>0</v>
          </cell>
        </row>
        <row r="883">
          <cell r="J883">
            <v>0</v>
          </cell>
          <cell r="K883">
            <v>0</v>
          </cell>
          <cell r="L883">
            <v>0</v>
          </cell>
          <cell r="M883">
            <v>0</v>
          </cell>
          <cell r="N883">
            <v>0</v>
          </cell>
          <cell r="O883">
            <v>0</v>
          </cell>
          <cell r="P883">
            <v>0</v>
          </cell>
          <cell r="Q883">
            <v>0</v>
          </cell>
          <cell r="R883">
            <v>0</v>
          </cell>
          <cell r="S883">
            <v>0</v>
          </cell>
          <cell r="T883">
            <v>0</v>
          </cell>
          <cell r="U883">
            <v>0</v>
          </cell>
          <cell r="V883">
            <v>0</v>
          </cell>
          <cell r="W883">
            <v>0</v>
          </cell>
          <cell r="X883">
            <v>0</v>
          </cell>
          <cell r="Y883">
            <v>0</v>
          </cell>
          <cell r="Z883">
            <v>0</v>
          </cell>
          <cell r="AA883">
            <v>0</v>
          </cell>
          <cell r="AB883">
            <v>0</v>
          </cell>
          <cell r="AC883">
            <v>0</v>
          </cell>
        </row>
        <row r="884">
          <cell r="J884">
            <v>0</v>
          </cell>
          <cell r="K884">
            <v>0</v>
          </cell>
          <cell r="L884">
            <v>0</v>
          </cell>
          <cell r="M884">
            <v>0</v>
          </cell>
          <cell r="N884">
            <v>0</v>
          </cell>
          <cell r="O884">
            <v>0</v>
          </cell>
          <cell r="P884">
            <v>0</v>
          </cell>
          <cell r="Q884">
            <v>0</v>
          </cell>
          <cell r="R884">
            <v>0</v>
          </cell>
          <cell r="S884">
            <v>0</v>
          </cell>
          <cell r="T884">
            <v>0</v>
          </cell>
          <cell r="U884">
            <v>0</v>
          </cell>
          <cell r="V884">
            <v>0</v>
          </cell>
          <cell r="W884">
            <v>0</v>
          </cell>
          <cell r="X884">
            <v>0</v>
          </cell>
          <cell r="Y884">
            <v>0</v>
          </cell>
          <cell r="Z884">
            <v>0</v>
          </cell>
          <cell r="AA884">
            <v>0</v>
          </cell>
          <cell r="AB884">
            <v>0</v>
          </cell>
          <cell r="AC884">
            <v>0</v>
          </cell>
        </row>
        <row r="885">
          <cell r="J885">
            <v>0</v>
          </cell>
          <cell r="K885">
            <v>0</v>
          </cell>
          <cell r="L885">
            <v>0</v>
          </cell>
          <cell r="M885">
            <v>0</v>
          </cell>
          <cell r="N885">
            <v>0</v>
          </cell>
          <cell r="O885">
            <v>0</v>
          </cell>
          <cell r="P885">
            <v>0</v>
          </cell>
          <cell r="Q885">
            <v>0</v>
          </cell>
          <cell r="R885">
            <v>0</v>
          </cell>
          <cell r="S885">
            <v>0</v>
          </cell>
          <cell r="T885">
            <v>0</v>
          </cell>
          <cell r="U885">
            <v>0</v>
          </cell>
          <cell r="V885">
            <v>0</v>
          </cell>
          <cell r="W885">
            <v>0</v>
          </cell>
          <cell r="X885">
            <v>0</v>
          </cell>
          <cell r="Y885">
            <v>0</v>
          </cell>
          <cell r="Z885">
            <v>0</v>
          </cell>
          <cell r="AA885">
            <v>0</v>
          </cell>
          <cell r="AB885">
            <v>0</v>
          </cell>
          <cell r="AC885">
            <v>0</v>
          </cell>
        </row>
        <row r="886">
          <cell r="J886">
            <v>0</v>
          </cell>
          <cell r="K886">
            <v>0</v>
          </cell>
          <cell r="L886">
            <v>0</v>
          </cell>
          <cell r="M886">
            <v>0</v>
          </cell>
          <cell r="N886">
            <v>0</v>
          </cell>
          <cell r="O886">
            <v>0</v>
          </cell>
          <cell r="P886">
            <v>0</v>
          </cell>
          <cell r="Q886">
            <v>0</v>
          </cell>
          <cell r="R886">
            <v>0</v>
          </cell>
          <cell r="S886">
            <v>0</v>
          </cell>
          <cell r="T886">
            <v>0</v>
          </cell>
          <cell r="U886">
            <v>0</v>
          </cell>
          <cell r="V886">
            <v>0</v>
          </cell>
          <cell r="W886">
            <v>0</v>
          </cell>
          <cell r="X886">
            <v>0</v>
          </cell>
          <cell r="Y886">
            <v>0</v>
          </cell>
          <cell r="Z886">
            <v>0</v>
          </cell>
          <cell r="AA886">
            <v>0</v>
          </cell>
          <cell r="AB886">
            <v>0</v>
          </cell>
          <cell r="AC886">
            <v>0</v>
          </cell>
        </row>
        <row r="887">
          <cell r="J887">
            <v>0</v>
          </cell>
          <cell r="K887">
            <v>0</v>
          </cell>
          <cell r="L887">
            <v>0</v>
          </cell>
          <cell r="M887">
            <v>0</v>
          </cell>
          <cell r="N887">
            <v>0</v>
          </cell>
          <cell r="O887">
            <v>0</v>
          </cell>
          <cell r="P887">
            <v>0</v>
          </cell>
          <cell r="Q887">
            <v>0</v>
          </cell>
          <cell r="R887">
            <v>0</v>
          </cell>
          <cell r="S887">
            <v>0</v>
          </cell>
          <cell r="T887">
            <v>0</v>
          </cell>
          <cell r="U887">
            <v>0</v>
          </cell>
          <cell r="V887">
            <v>0</v>
          </cell>
          <cell r="W887">
            <v>0</v>
          </cell>
          <cell r="X887">
            <v>0</v>
          </cell>
          <cell r="Y887">
            <v>0</v>
          </cell>
          <cell r="Z887">
            <v>0</v>
          </cell>
          <cell r="AA887">
            <v>0</v>
          </cell>
          <cell r="AB887">
            <v>0</v>
          </cell>
          <cell r="AC887">
            <v>0</v>
          </cell>
        </row>
        <row r="888">
          <cell r="J888">
            <v>0</v>
          </cell>
          <cell r="K888">
            <v>0</v>
          </cell>
          <cell r="L888">
            <v>0</v>
          </cell>
          <cell r="M888">
            <v>0</v>
          </cell>
          <cell r="N888">
            <v>0</v>
          </cell>
          <cell r="O888">
            <v>0</v>
          </cell>
          <cell r="P888">
            <v>0</v>
          </cell>
          <cell r="Q888">
            <v>0</v>
          </cell>
          <cell r="R888">
            <v>0</v>
          </cell>
          <cell r="S888">
            <v>0</v>
          </cell>
          <cell r="T888">
            <v>0</v>
          </cell>
          <cell r="U888">
            <v>0</v>
          </cell>
          <cell r="V888">
            <v>0</v>
          </cell>
          <cell r="W888">
            <v>0</v>
          </cell>
          <cell r="X888">
            <v>0</v>
          </cell>
          <cell r="Y888">
            <v>0</v>
          </cell>
          <cell r="Z888">
            <v>0</v>
          </cell>
          <cell r="AA888">
            <v>0</v>
          </cell>
          <cell r="AB888">
            <v>0</v>
          </cell>
          <cell r="AC888">
            <v>0</v>
          </cell>
        </row>
        <row r="889">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row>
        <row r="890">
          <cell r="J890">
            <v>0</v>
          </cell>
          <cell r="K890">
            <v>0</v>
          </cell>
          <cell r="L890">
            <v>0</v>
          </cell>
          <cell r="M890">
            <v>0</v>
          </cell>
          <cell r="N890">
            <v>0</v>
          </cell>
          <cell r="O890">
            <v>0</v>
          </cell>
          <cell r="P890">
            <v>0</v>
          </cell>
          <cell r="Q890">
            <v>0</v>
          </cell>
          <cell r="R890">
            <v>0</v>
          </cell>
          <cell r="S890">
            <v>0</v>
          </cell>
          <cell r="T890">
            <v>0</v>
          </cell>
          <cell r="U890">
            <v>0</v>
          </cell>
          <cell r="V890">
            <v>0</v>
          </cell>
          <cell r="W890">
            <v>0</v>
          </cell>
          <cell r="X890">
            <v>0</v>
          </cell>
          <cell r="Y890">
            <v>0</v>
          </cell>
          <cell r="Z890">
            <v>0</v>
          </cell>
          <cell r="AA890">
            <v>0</v>
          </cell>
          <cell r="AB890">
            <v>0</v>
          </cell>
          <cell r="AC890">
            <v>0</v>
          </cell>
        </row>
        <row r="891">
          <cell r="J891">
            <v>0</v>
          </cell>
          <cell r="K891">
            <v>0</v>
          </cell>
          <cell r="L891">
            <v>0</v>
          </cell>
          <cell r="M891">
            <v>0</v>
          </cell>
          <cell r="N891">
            <v>0</v>
          </cell>
          <cell r="O891">
            <v>0</v>
          </cell>
          <cell r="P891">
            <v>0</v>
          </cell>
          <cell r="Q891">
            <v>0</v>
          </cell>
          <cell r="R891">
            <v>0</v>
          </cell>
          <cell r="S891">
            <v>0</v>
          </cell>
          <cell r="T891">
            <v>0</v>
          </cell>
          <cell r="U891">
            <v>0</v>
          </cell>
          <cell r="V891">
            <v>0</v>
          </cell>
          <cell r="W891">
            <v>0</v>
          </cell>
          <cell r="X891">
            <v>0</v>
          </cell>
          <cell r="Y891">
            <v>0</v>
          </cell>
          <cell r="Z891">
            <v>0</v>
          </cell>
          <cell r="AA891">
            <v>0</v>
          </cell>
          <cell r="AB891">
            <v>0</v>
          </cell>
          <cell r="AC891">
            <v>0</v>
          </cell>
        </row>
        <row r="892">
          <cell r="J892">
            <v>0</v>
          </cell>
          <cell r="K892">
            <v>0</v>
          </cell>
          <cell r="L892">
            <v>0</v>
          </cell>
          <cell r="M892">
            <v>0</v>
          </cell>
          <cell r="N892">
            <v>0</v>
          </cell>
          <cell r="O892">
            <v>0</v>
          </cell>
          <cell r="P892">
            <v>0</v>
          </cell>
          <cell r="Q892">
            <v>0</v>
          </cell>
          <cell r="R892">
            <v>0</v>
          </cell>
          <cell r="S892">
            <v>0</v>
          </cell>
          <cell r="T892">
            <v>0</v>
          </cell>
          <cell r="U892">
            <v>0</v>
          </cell>
          <cell r="V892">
            <v>0</v>
          </cell>
          <cell r="W892">
            <v>0</v>
          </cell>
          <cell r="X892">
            <v>0</v>
          </cell>
          <cell r="Y892">
            <v>0</v>
          </cell>
          <cell r="Z892">
            <v>0</v>
          </cell>
          <cell r="AA892">
            <v>0</v>
          </cell>
          <cell r="AB892">
            <v>0</v>
          </cell>
          <cell r="AC892">
            <v>0</v>
          </cell>
        </row>
        <row r="893">
          <cell r="J893">
            <v>0</v>
          </cell>
          <cell r="K893">
            <v>0</v>
          </cell>
          <cell r="L893">
            <v>0</v>
          </cell>
          <cell r="M893">
            <v>0</v>
          </cell>
          <cell r="N893">
            <v>0</v>
          </cell>
          <cell r="O893">
            <v>0</v>
          </cell>
          <cell r="P893">
            <v>0</v>
          </cell>
          <cell r="Q893">
            <v>0</v>
          </cell>
          <cell r="R893">
            <v>0</v>
          </cell>
          <cell r="S893">
            <v>0</v>
          </cell>
          <cell r="T893">
            <v>0</v>
          </cell>
          <cell r="U893">
            <v>0</v>
          </cell>
          <cell r="V893">
            <v>0</v>
          </cell>
          <cell r="W893">
            <v>0</v>
          </cell>
          <cell r="X893">
            <v>0</v>
          </cell>
          <cell r="Y893">
            <v>0</v>
          </cell>
          <cell r="Z893">
            <v>0</v>
          </cell>
          <cell r="AA893">
            <v>0</v>
          </cell>
          <cell r="AB893">
            <v>0</v>
          </cell>
          <cell r="AC893">
            <v>0</v>
          </cell>
        </row>
        <row r="894">
          <cell r="J894">
            <v>0</v>
          </cell>
          <cell r="K894">
            <v>0</v>
          </cell>
          <cell r="L894">
            <v>0</v>
          </cell>
          <cell r="M894">
            <v>0</v>
          </cell>
          <cell r="N894">
            <v>0</v>
          </cell>
          <cell r="O894">
            <v>0</v>
          </cell>
          <cell r="P894">
            <v>0</v>
          </cell>
          <cell r="Q894">
            <v>0</v>
          </cell>
          <cell r="R894">
            <v>0</v>
          </cell>
          <cell r="S894">
            <v>0</v>
          </cell>
          <cell r="T894">
            <v>0</v>
          </cell>
          <cell r="U894">
            <v>0</v>
          </cell>
          <cell r="V894">
            <v>0</v>
          </cell>
          <cell r="W894">
            <v>0</v>
          </cell>
          <cell r="X894">
            <v>0</v>
          </cell>
          <cell r="Y894">
            <v>0</v>
          </cell>
          <cell r="Z894">
            <v>0</v>
          </cell>
          <cell r="AA894">
            <v>0</v>
          </cell>
          <cell r="AB894">
            <v>0</v>
          </cell>
          <cell r="AC894">
            <v>0</v>
          </cell>
        </row>
        <row r="895">
          <cell r="J895">
            <v>0</v>
          </cell>
          <cell r="K895">
            <v>0</v>
          </cell>
          <cell r="L895">
            <v>0</v>
          </cell>
          <cell r="M895">
            <v>0</v>
          </cell>
          <cell r="N895">
            <v>0</v>
          </cell>
          <cell r="O895">
            <v>0</v>
          </cell>
          <cell r="P895">
            <v>0</v>
          </cell>
          <cell r="Q895">
            <v>0</v>
          </cell>
          <cell r="R895">
            <v>0</v>
          </cell>
          <cell r="S895">
            <v>0</v>
          </cell>
          <cell r="T895">
            <v>0</v>
          </cell>
          <cell r="U895">
            <v>0</v>
          </cell>
          <cell r="V895">
            <v>0</v>
          </cell>
          <cell r="W895">
            <v>0</v>
          </cell>
          <cell r="X895">
            <v>0</v>
          </cell>
          <cell r="Y895">
            <v>0</v>
          </cell>
          <cell r="Z895">
            <v>0</v>
          </cell>
          <cell r="AA895">
            <v>0</v>
          </cell>
          <cell r="AB895">
            <v>0</v>
          </cell>
          <cell r="AC895">
            <v>0</v>
          </cell>
        </row>
        <row r="896">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row>
        <row r="897">
          <cell r="J897">
            <v>0</v>
          </cell>
          <cell r="K897">
            <v>0</v>
          </cell>
          <cell r="L897">
            <v>0</v>
          </cell>
          <cell r="M897">
            <v>0</v>
          </cell>
          <cell r="N897">
            <v>0</v>
          </cell>
          <cell r="O897">
            <v>0</v>
          </cell>
          <cell r="P897">
            <v>0</v>
          </cell>
          <cell r="Q897">
            <v>0</v>
          </cell>
          <cell r="R897">
            <v>0</v>
          </cell>
          <cell r="S897">
            <v>0</v>
          </cell>
          <cell r="T897">
            <v>0</v>
          </cell>
          <cell r="U897">
            <v>0</v>
          </cell>
          <cell r="V897">
            <v>0</v>
          </cell>
          <cell r="W897">
            <v>0</v>
          </cell>
          <cell r="X897">
            <v>0</v>
          </cell>
          <cell r="Y897">
            <v>0</v>
          </cell>
          <cell r="Z897">
            <v>0</v>
          </cell>
          <cell r="AA897">
            <v>0</v>
          </cell>
          <cell r="AB897">
            <v>0</v>
          </cell>
          <cell r="AC897">
            <v>0</v>
          </cell>
        </row>
        <row r="898">
          <cell r="J898">
            <v>0</v>
          </cell>
          <cell r="K898">
            <v>0</v>
          </cell>
          <cell r="L898">
            <v>0</v>
          </cell>
          <cell r="M898">
            <v>0</v>
          </cell>
          <cell r="N898">
            <v>0</v>
          </cell>
          <cell r="O898">
            <v>0</v>
          </cell>
          <cell r="P898">
            <v>0</v>
          </cell>
          <cell r="Q898">
            <v>0</v>
          </cell>
          <cell r="R898">
            <v>0</v>
          </cell>
          <cell r="S898">
            <v>0</v>
          </cell>
          <cell r="T898">
            <v>0</v>
          </cell>
          <cell r="U898">
            <v>0</v>
          </cell>
          <cell r="V898">
            <v>0</v>
          </cell>
          <cell r="W898">
            <v>0</v>
          </cell>
          <cell r="X898">
            <v>0</v>
          </cell>
          <cell r="Y898">
            <v>0</v>
          </cell>
          <cell r="Z898">
            <v>0</v>
          </cell>
          <cell r="AA898">
            <v>0</v>
          </cell>
          <cell r="AB898">
            <v>0</v>
          </cell>
          <cell r="AC898">
            <v>0</v>
          </cell>
        </row>
        <row r="899">
          <cell r="J899">
            <v>0</v>
          </cell>
          <cell r="K899">
            <v>0</v>
          </cell>
          <cell r="L899">
            <v>0</v>
          </cell>
          <cell r="M899">
            <v>0</v>
          </cell>
          <cell r="N899">
            <v>0</v>
          </cell>
          <cell r="O899">
            <v>0</v>
          </cell>
          <cell r="P899">
            <v>0</v>
          </cell>
          <cell r="Q899">
            <v>0</v>
          </cell>
          <cell r="R899">
            <v>0</v>
          </cell>
          <cell r="S899">
            <v>0</v>
          </cell>
          <cell r="T899">
            <v>0</v>
          </cell>
          <cell r="U899">
            <v>0</v>
          </cell>
          <cell r="V899">
            <v>0</v>
          </cell>
          <cell r="W899">
            <v>0</v>
          </cell>
          <cell r="X899">
            <v>0</v>
          </cell>
          <cell r="Y899">
            <v>0</v>
          </cell>
          <cell r="Z899">
            <v>0</v>
          </cell>
          <cell r="AA899">
            <v>0</v>
          </cell>
          <cell r="AB899">
            <v>0</v>
          </cell>
          <cell r="AC899">
            <v>0</v>
          </cell>
        </row>
        <row r="900">
          <cell r="J900">
            <v>0</v>
          </cell>
          <cell r="K900">
            <v>0</v>
          </cell>
          <cell r="L900">
            <v>0</v>
          </cell>
          <cell r="M900">
            <v>0</v>
          </cell>
          <cell r="N900">
            <v>0</v>
          </cell>
          <cell r="O900">
            <v>0</v>
          </cell>
          <cell r="P900">
            <v>0</v>
          </cell>
          <cell r="Q900">
            <v>0</v>
          </cell>
          <cell r="R900">
            <v>0</v>
          </cell>
          <cell r="S900">
            <v>0</v>
          </cell>
          <cell r="T900">
            <v>0</v>
          </cell>
          <cell r="U900">
            <v>0</v>
          </cell>
          <cell r="V900">
            <v>0</v>
          </cell>
          <cell r="W900">
            <v>0</v>
          </cell>
          <cell r="X900">
            <v>0</v>
          </cell>
          <cell r="Y900">
            <v>0</v>
          </cell>
          <cell r="Z900">
            <v>0</v>
          </cell>
          <cell r="AA900">
            <v>0</v>
          </cell>
          <cell r="AB900">
            <v>0</v>
          </cell>
          <cell r="AC900">
            <v>0</v>
          </cell>
        </row>
        <row r="901">
          <cell r="J901">
            <v>0</v>
          </cell>
          <cell r="K901">
            <v>0</v>
          </cell>
          <cell r="L901">
            <v>0</v>
          </cell>
          <cell r="M901">
            <v>0</v>
          </cell>
          <cell r="N901">
            <v>0</v>
          </cell>
          <cell r="O901">
            <v>0</v>
          </cell>
          <cell r="P901">
            <v>0</v>
          </cell>
          <cell r="Q901">
            <v>0</v>
          </cell>
          <cell r="R901">
            <v>0</v>
          </cell>
          <cell r="S901">
            <v>0</v>
          </cell>
          <cell r="T901">
            <v>0</v>
          </cell>
          <cell r="U901">
            <v>0</v>
          </cell>
          <cell r="V901">
            <v>0</v>
          </cell>
          <cell r="W901">
            <v>0</v>
          </cell>
          <cell r="X901">
            <v>0</v>
          </cell>
          <cell r="Y901">
            <v>0</v>
          </cell>
          <cell r="Z901">
            <v>0</v>
          </cell>
          <cell r="AA901">
            <v>0</v>
          </cell>
          <cell r="AB901">
            <v>0</v>
          </cell>
          <cell r="AC901">
            <v>0</v>
          </cell>
        </row>
        <row r="902">
          <cell r="J902">
            <v>0.1</v>
          </cell>
          <cell r="K902">
            <v>0.1</v>
          </cell>
          <cell r="L902">
            <v>0.1</v>
          </cell>
          <cell r="M902">
            <v>0.1</v>
          </cell>
          <cell r="N902">
            <v>0.1</v>
          </cell>
          <cell r="O902">
            <v>0.1</v>
          </cell>
          <cell r="P902">
            <v>0.1</v>
          </cell>
          <cell r="Q902">
            <v>0.1</v>
          </cell>
          <cell r="R902">
            <v>0.1</v>
          </cell>
          <cell r="S902">
            <v>0.1</v>
          </cell>
          <cell r="T902">
            <v>0.1</v>
          </cell>
          <cell r="U902">
            <v>0.1</v>
          </cell>
          <cell r="V902">
            <v>0.1</v>
          </cell>
          <cell r="W902">
            <v>0.1</v>
          </cell>
          <cell r="X902">
            <v>0.1</v>
          </cell>
          <cell r="Y902">
            <v>0.1</v>
          </cell>
          <cell r="Z902">
            <v>0.1</v>
          </cell>
          <cell r="AA902">
            <v>0.1</v>
          </cell>
          <cell r="AB902">
            <v>0.1</v>
          </cell>
          <cell r="AC902">
            <v>0.1</v>
          </cell>
        </row>
        <row r="903">
          <cell r="J903">
            <v>0</v>
          </cell>
          <cell r="K903">
            <v>0</v>
          </cell>
          <cell r="L903">
            <v>0</v>
          </cell>
          <cell r="M903">
            <v>0</v>
          </cell>
          <cell r="N903">
            <v>0</v>
          </cell>
          <cell r="O903">
            <v>0</v>
          </cell>
          <cell r="P903">
            <v>0</v>
          </cell>
          <cell r="Q903">
            <v>0</v>
          </cell>
          <cell r="R903">
            <v>0</v>
          </cell>
          <cell r="S903">
            <v>0</v>
          </cell>
          <cell r="T903">
            <v>0</v>
          </cell>
          <cell r="U903">
            <v>0</v>
          </cell>
          <cell r="V903">
            <v>0</v>
          </cell>
          <cell r="W903">
            <v>0</v>
          </cell>
          <cell r="X903">
            <v>0</v>
          </cell>
          <cell r="Y903">
            <v>0</v>
          </cell>
          <cell r="Z903">
            <v>0</v>
          </cell>
          <cell r="AA903">
            <v>0</v>
          </cell>
          <cell r="AB903">
            <v>0</v>
          </cell>
          <cell r="AC903">
            <v>0</v>
          </cell>
        </row>
        <row r="904">
          <cell r="J904">
            <v>0</v>
          </cell>
          <cell r="K904">
            <v>0</v>
          </cell>
          <cell r="L904">
            <v>0</v>
          </cell>
          <cell r="M904">
            <v>0</v>
          </cell>
          <cell r="N904">
            <v>0</v>
          </cell>
          <cell r="O904">
            <v>0</v>
          </cell>
          <cell r="P904">
            <v>0</v>
          </cell>
          <cell r="Q904">
            <v>0</v>
          </cell>
          <cell r="R904">
            <v>0</v>
          </cell>
          <cell r="S904">
            <v>0</v>
          </cell>
          <cell r="T904">
            <v>0</v>
          </cell>
          <cell r="U904">
            <v>0</v>
          </cell>
          <cell r="V904">
            <v>0</v>
          </cell>
          <cell r="W904">
            <v>0</v>
          </cell>
          <cell r="X904">
            <v>0</v>
          </cell>
          <cell r="Y904">
            <v>0</v>
          </cell>
          <cell r="Z904">
            <v>0</v>
          </cell>
          <cell r="AA904">
            <v>0</v>
          </cell>
          <cell r="AB904">
            <v>0</v>
          </cell>
          <cell r="AC904">
            <v>0</v>
          </cell>
        </row>
        <row r="905">
          <cell r="J905">
            <v>0</v>
          </cell>
          <cell r="K905">
            <v>0</v>
          </cell>
          <cell r="L905">
            <v>0</v>
          </cell>
          <cell r="M905">
            <v>0</v>
          </cell>
          <cell r="N905">
            <v>0</v>
          </cell>
          <cell r="O905">
            <v>0</v>
          </cell>
          <cell r="P905">
            <v>0</v>
          </cell>
          <cell r="Q905">
            <v>0</v>
          </cell>
          <cell r="R905">
            <v>0</v>
          </cell>
          <cell r="S905">
            <v>0</v>
          </cell>
          <cell r="T905">
            <v>0</v>
          </cell>
          <cell r="U905">
            <v>0</v>
          </cell>
          <cell r="V905">
            <v>0</v>
          </cell>
          <cell r="W905">
            <v>0</v>
          </cell>
          <cell r="X905">
            <v>0</v>
          </cell>
          <cell r="Y905">
            <v>0</v>
          </cell>
          <cell r="Z905">
            <v>0</v>
          </cell>
          <cell r="AA905">
            <v>0</v>
          </cell>
          <cell r="AB905">
            <v>0</v>
          </cell>
          <cell r="AC905">
            <v>0</v>
          </cell>
        </row>
        <row r="906">
          <cell r="J906">
            <v>0</v>
          </cell>
          <cell r="K906">
            <v>0</v>
          </cell>
          <cell r="L906">
            <v>0</v>
          </cell>
          <cell r="M906">
            <v>0</v>
          </cell>
          <cell r="N906">
            <v>0</v>
          </cell>
          <cell r="O906">
            <v>0</v>
          </cell>
          <cell r="P906">
            <v>0</v>
          </cell>
          <cell r="Q906">
            <v>0</v>
          </cell>
          <cell r="R906">
            <v>0</v>
          </cell>
          <cell r="S906">
            <v>0</v>
          </cell>
          <cell r="T906">
            <v>0</v>
          </cell>
          <cell r="U906">
            <v>0</v>
          </cell>
          <cell r="V906">
            <v>0</v>
          </cell>
          <cell r="W906">
            <v>0</v>
          </cell>
          <cell r="X906">
            <v>0</v>
          </cell>
          <cell r="Y906">
            <v>0</v>
          </cell>
          <cell r="Z906">
            <v>0</v>
          </cell>
          <cell r="AA906">
            <v>0</v>
          </cell>
          <cell r="AB906">
            <v>0</v>
          </cell>
          <cell r="AC906">
            <v>0</v>
          </cell>
        </row>
        <row r="907">
          <cell r="J907">
            <v>0</v>
          </cell>
          <cell r="K907">
            <v>0</v>
          </cell>
          <cell r="L907">
            <v>0</v>
          </cell>
          <cell r="M907">
            <v>0</v>
          </cell>
          <cell r="N907">
            <v>0</v>
          </cell>
          <cell r="O907">
            <v>0</v>
          </cell>
          <cell r="P907">
            <v>0</v>
          </cell>
          <cell r="Q907">
            <v>0</v>
          </cell>
          <cell r="R907">
            <v>0</v>
          </cell>
          <cell r="S907">
            <v>0</v>
          </cell>
          <cell r="T907">
            <v>0</v>
          </cell>
          <cell r="U907">
            <v>0</v>
          </cell>
          <cell r="V907">
            <v>0</v>
          </cell>
          <cell r="W907">
            <v>0</v>
          </cell>
          <cell r="X907">
            <v>0</v>
          </cell>
          <cell r="Y907">
            <v>0</v>
          </cell>
          <cell r="Z907">
            <v>0</v>
          </cell>
          <cell r="AA907">
            <v>0</v>
          </cell>
          <cell r="AB907">
            <v>0</v>
          </cell>
          <cell r="AC907">
            <v>0</v>
          </cell>
        </row>
        <row r="908">
          <cell r="J908">
            <v>0</v>
          </cell>
          <cell r="K908">
            <v>0</v>
          </cell>
          <cell r="L908">
            <v>0</v>
          </cell>
          <cell r="M908">
            <v>0</v>
          </cell>
          <cell r="N908">
            <v>0</v>
          </cell>
          <cell r="O908">
            <v>0</v>
          </cell>
          <cell r="P908">
            <v>0</v>
          </cell>
          <cell r="Q908">
            <v>0</v>
          </cell>
          <cell r="R908">
            <v>0</v>
          </cell>
          <cell r="S908">
            <v>0</v>
          </cell>
          <cell r="T908">
            <v>0</v>
          </cell>
          <cell r="U908">
            <v>0</v>
          </cell>
          <cell r="V908">
            <v>0</v>
          </cell>
          <cell r="W908">
            <v>0</v>
          </cell>
          <cell r="X908">
            <v>0</v>
          </cell>
          <cell r="Y908">
            <v>0</v>
          </cell>
          <cell r="Z908">
            <v>0</v>
          </cell>
          <cell r="AA908">
            <v>0</v>
          </cell>
          <cell r="AB908">
            <v>0</v>
          </cell>
          <cell r="AC908">
            <v>0</v>
          </cell>
        </row>
        <row r="909">
          <cell r="J909">
            <v>0</v>
          </cell>
          <cell r="K909">
            <v>0</v>
          </cell>
          <cell r="L909">
            <v>0</v>
          </cell>
          <cell r="M909">
            <v>0</v>
          </cell>
          <cell r="N909">
            <v>0</v>
          </cell>
          <cell r="O909">
            <v>0</v>
          </cell>
          <cell r="P909">
            <v>0</v>
          </cell>
          <cell r="Q909">
            <v>0</v>
          </cell>
          <cell r="R909">
            <v>0</v>
          </cell>
          <cell r="S909">
            <v>0</v>
          </cell>
          <cell r="T909">
            <v>0</v>
          </cell>
          <cell r="U909">
            <v>0</v>
          </cell>
          <cell r="V909">
            <v>0</v>
          </cell>
          <cell r="W909">
            <v>0</v>
          </cell>
          <cell r="X909">
            <v>0</v>
          </cell>
          <cell r="Y909">
            <v>0</v>
          </cell>
          <cell r="Z909">
            <v>0</v>
          </cell>
          <cell r="AA909">
            <v>0</v>
          </cell>
          <cell r="AB909">
            <v>0</v>
          </cell>
          <cell r="AC909">
            <v>0</v>
          </cell>
        </row>
        <row r="910">
          <cell r="J910">
            <v>0</v>
          </cell>
          <cell r="K910">
            <v>0</v>
          </cell>
          <cell r="L910">
            <v>0</v>
          </cell>
          <cell r="M910">
            <v>0</v>
          </cell>
          <cell r="N910">
            <v>0</v>
          </cell>
          <cell r="O910">
            <v>0</v>
          </cell>
          <cell r="P910">
            <v>0</v>
          </cell>
          <cell r="Q910">
            <v>0</v>
          </cell>
          <cell r="R910">
            <v>0</v>
          </cell>
          <cell r="S910">
            <v>0</v>
          </cell>
          <cell r="T910">
            <v>0</v>
          </cell>
          <cell r="U910">
            <v>0</v>
          </cell>
          <cell r="V910">
            <v>0</v>
          </cell>
          <cell r="W910">
            <v>0</v>
          </cell>
          <cell r="X910">
            <v>0</v>
          </cell>
          <cell r="Y910">
            <v>0</v>
          </cell>
          <cell r="Z910">
            <v>0</v>
          </cell>
          <cell r="AA910">
            <v>0</v>
          </cell>
          <cell r="AB910">
            <v>0</v>
          </cell>
          <cell r="AC910">
            <v>0</v>
          </cell>
        </row>
        <row r="911">
          <cell r="J911">
            <v>0</v>
          </cell>
          <cell r="K911">
            <v>0</v>
          </cell>
          <cell r="L911">
            <v>0</v>
          </cell>
          <cell r="M911">
            <v>0</v>
          </cell>
          <cell r="N911">
            <v>0</v>
          </cell>
          <cell r="O911">
            <v>0</v>
          </cell>
          <cell r="P911">
            <v>0</v>
          </cell>
          <cell r="Q911">
            <v>0</v>
          </cell>
          <cell r="R911">
            <v>0</v>
          </cell>
          <cell r="S911">
            <v>0</v>
          </cell>
          <cell r="T911">
            <v>0</v>
          </cell>
          <cell r="U911">
            <v>0</v>
          </cell>
          <cell r="V911">
            <v>0</v>
          </cell>
          <cell r="W911">
            <v>0</v>
          </cell>
          <cell r="X911">
            <v>0</v>
          </cell>
          <cell r="Y911">
            <v>0</v>
          </cell>
          <cell r="Z911">
            <v>0</v>
          </cell>
          <cell r="AA911">
            <v>0</v>
          </cell>
          <cell r="AB911">
            <v>0</v>
          </cell>
          <cell r="AC911">
            <v>0</v>
          </cell>
        </row>
        <row r="912">
          <cell r="J912">
            <v>0.01</v>
          </cell>
          <cell r="K912">
            <v>0.01</v>
          </cell>
          <cell r="L912">
            <v>0.01</v>
          </cell>
          <cell r="M912">
            <v>0.01</v>
          </cell>
          <cell r="N912">
            <v>0.01</v>
          </cell>
          <cell r="O912">
            <v>0.01</v>
          </cell>
          <cell r="P912">
            <v>0.01</v>
          </cell>
          <cell r="Q912">
            <v>0.01</v>
          </cell>
          <cell r="R912">
            <v>0.01</v>
          </cell>
          <cell r="S912">
            <v>0.01</v>
          </cell>
          <cell r="T912">
            <v>0.01</v>
          </cell>
          <cell r="U912">
            <v>0.01</v>
          </cell>
          <cell r="V912">
            <v>0.01</v>
          </cell>
          <cell r="W912">
            <v>0.01</v>
          </cell>
          <cell r="X912">
            <v>0.01</v>
          </cell>
          <cell r="Y912">
            <v>0.01</v>
          </cell>
          <cell r="Z912">
            <v>0.01</v>
          </cell>
          <cell r="AA912">
            <v>0.01</v>
          </cell>
          <cell r="AB912">
            <v>0.01</v>
          </cell>
          <cell r="AC912">
            <v>0.01</v>
          </cell>
        </row>
        <row r="913">
          <cell r="J913">
            <v>0</v>
          </cell>
          <cell r="K913">
            <v>0</v>
          </cell>
          <cell r="L913">
            <v>0</v>
          </cell>
          <cell r="M913">
            <v>0</v>
          </cell>
          <cell r="N913">
            <v>0</v>
          </cell>
          <cell r="O913">
            <v>0</v>
          </cell>
          <cell r="P913">
            <v>0</v>
          </cell>
          <cell r="Q913">
            <v>0</v>
          </cell>
          <cell r="R913">
            <v>0</v>
          </cell>
          <cell r="S913">
            <v>0</v>
          </cell>
          <cell r="T913">
            <v>0</v>
          </cell>
          <cell r="U913">
            <v>0</v>
          </cell>
          <cell r="V913">
            <v>0</v>
          </cell>
          <cell r="W913">
            <v>0</v>
          </cell>
          <cell r="X913">
            <v>0</v>
          </cell>
          <cell r="Y913">
            <v>0</v>
          </cell>
          <cell r="Z913">
            <v>0</v>
          </cell>
          <cell r="AA913">
            <v>0</v>
          </cell>
          <cell r="AB913">
            <v>0</v>
          </cell>
          <cell r="AC913">
            <v>0</v>
          </cell>
        </row>
        <row r="914">
          <cell r="J914">
            <v>0</v>
          </cell>
          <cell r="K914">
            <v>0</v>
          </cell>
          <cell r="L914">
            <v>0</v>
          </cell>
          <cell r="M914">
            <v>0</v>
          </cell>
          <cell r="N914">
            <v>0</v>
          </cell>
          <cell r="O914">
            <v>0</v>
          </cell>
          <cell r="P914">
            <v>0</v>
          </cell>
          <cell r="Q914">
            <v>0</v>
          </cell>
          <cell r="R914">
            <v>0</v>
          </cell>
          <cell r="S914">
            <v>0</v>
          </cell>
          <cell r="T914">
            <v>0</v>
          </cell>
          <cell r="U914">
            <v>0</v>
          </cell>
          <cell r="V914">
            <v>0</v>
          </cell>
          <cell r="W914">
            <v>0</v>
          </cell>
          <cell r="X914">
            <v>0</v>
          </cell>
          <cell r="Y914">
            <v>0</v>
          </cell>
          <cell r="Z914">
            <v>0</v>
          </cell>
          <cell r="AA914">
            <v>0</v>
          </cell>
          <cell r="AB914">
            <v>0</v>
          </cell>
          <cell r="AC914">
            <v>0</v>
          </cell>
        </row>
        <row r="915">
          <cell r="J915">
            <v>0</v>
          </cell>
          <cell r="K915">
            <v>0</v>
          </cell>
          <cell r="L915">
            <v>0</v>
          </cell>
          <cell r="M915">
            <v>0</v>
          </cell>
          <cell r="N915">
            <v>0</v>
          </cell>
          <cell r="O915">
            <v>0</v>
          </cell>
          <cell r="P915">
            <v>0</v>
          </cell>
          <cell r="Q915">
            <v>0</v>
          </cell>
          <cell r="R915">
            <v>0</v>
          </cell>
          <cell r="S915">
            <v>0</v>
          </cell>
          <cell r="T915">
            <v>0</v>
          </cell>
          <cell r="U915">
            <v>0</v>
          </cell>
          <cell r="V915">
            <v>0</v>
          </cell>
          <cell r="W915">
            <v>0</v>
          </cell>
          <cell r="X915">
            <v>0</v>
          </cell>
          <cell r="Y915">
            <v>0</v>
          </cell>
          <cell r="Z915">
            <v>0</v>
          </cell>
          <cell r="AA915">
            <v>0</v>
          </cell>
          <cell r="AB915">
            <v>0</v>
          </cell>
          <cell r="AC915">
            <v>0</v>
          </cell>
        </row>
        <row r="916">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row>
        <row r="917">
          <cell r="J917">
            <v>0</v>
          </cell>
          <cell r="K917">
            <v>0</v>
          </cell>
          <cell r="L917">
            <v>0</v>
          </cell>
          <cell r="M917">
            <v>0</v>
          </cell>
          <cell r="N917">
            <v>0</v>
          </cell>
          <cell r="O917">
            <v>0</v>
          </cell>
          <cell r="P917">
            <v>0</v>
          </cell>
          <cell r="Q917">
            <v>0</v>
          </cell>
          <cell r="R917">
            <v>0</v>
          </cell>
          <cell r="S917">
            <v>0</v>
          </cell>
          <cell r="T917">
            <v>0</v>
          </cell>
          <cell r="U917">
            <v>0</v>
          </cell>
          <cell r="V917">
            <v>0</v>
          </cell>
          <cell r="W917">
            <v>0</v>
          </cell>
          <cell r="X917">
            <v>0</v>
          </cell>
          <cell r="Y917">
            <v>0</v>
          </cell>
          <cell r="Z917">
            <v>0</v>
          </cell>
          <cell r="AA917">
            <v>0</v>
          </cell>
          <cell r="AB917">
            <v>0</v>
          </cell>
          <cell r="AC917">
            <v>0</v>
          </cell>
        </row>
        <row r="918">
          <cell r="J918">
            <v>0</v>
          </cell>
          <cell r="K918">
            <v>0</v>
          </cell>
          <cell r="L918">
            <v>0</v>
          </cell>
          <cell r="M918">
            <v>0</v>
          </cell>
          <cell r="N918">
            <v>0</v>
          </cell>
          <cell r="O918">
            <v>0</v>
          </cell>
          <cell r="P918">
            <v>0</v>
          </cell>
          <cell r="Q918">
            <v>0</v>
          </cell>
          <cell r="R918">
            <v>0</v>
          </cell>
          <cell r="S918">
            <v>0</v>
          </cell>
          <cell r="T918">
            <v>0</v>
          </cell>
          <cell r="U918">
            <v>0</v>
          </cell>
          <cell r="V918">
            <v>0</v>
          </cell>
          <cell r="W918">
            <v>0</v>
          </cell>
          <cell r="X918">
            <v>0</v>
          </cell>
          <cell r="Y918">
            <v>0</v>
          </cell>
          <cell r="Z918">
            <v>0</v>
          </cell>
          <cell r="AA918">
            <v>0</v>
          </cell>
          <cell r="AB918">
            <v>0</v>
          </cell>
          <cell r="AC918">
            <v>0</v>
          </cell>
        </row>
        <row r="919">
          <cell r="J919">
            <v>0</v>
          </cell>
          <cell r="K919">
            <v>0</v>
          </cell>
          <cell r="L919">
            <v>0</v>
          </cell>
          <cell r="M919">
            <v>0</v>
          </cell>
          <cell r="N919">
            <v>0</v>
          </cell>
          <cell r="O919">
            <v>0</v>
          </cell>
          <cell r="P919">
            <v>0</v>
          </cell>
          <cell r="Q919">
            <v>0</v>
          </cell>
          <cell r="R919">
            <v>0</v>
          </cell>
          <cell r="S919">
            <v>0</v>
          </cell>
          <cell r="T919">
            <v>0</v>
          </cell>
          <cell r="U919">
            <v>0</v>
          </cell>
          <cell r="V919">
            <v>0</v>
          </cell>
          <cell r="W919">
            <v>0</v>
          </cell>
          <cell r="X919">
            <v>0</v>
          </cell>
          <cell r="Y919">
            <v>0</v>
          </cell>
          <cell r="Z919">
            <v>0</v>
          </cell>
          <cell r="AA919">
            <v>0</v>
          </cell>
          <cell r="AB919">
            <v>0</v>
          </cell>
          <cell r="AC919">
            <v>0</v>
          </cell>
        </row>
        <row r="920">
          <cell r="J920">
            <v>0</v>
          </cell>
          <cell r="K920">
            <v>0</v>
          </cell>
          <cell r="L920">
            <v>0</v>
          </cell>
          <cell r="M920">
            <v>0</v>
          </cell>
          <cell r="N920">
            <v>0</v>
          </cell>
          <cell r="O920">
            <v>0</v>
          </cell>
          <cell r="P920">
            <v>0</v>
          </cell>
          <cell r="Q920">
            <v>0</v>
          </cell>
          <cell r="R920">
            <v>0</v>
          </cell>
          <cell r="S920">
            <v>0</v>
          </cell>
          <cell r="T920">
            <v>0</v>
          </cell>
          <cell r="U920">
            <v>0</v>
          </cell>
          <cell r="V920">
            <v>0</v>
          </cell>
          <cell r="W920">
            <v>0</v>
          </cell>
          <cell r="X920">
            <v>0</v>
          </cell>
          <cell r="Y920">
            <v>0</v>
          </cell>
          <cell r="Z920">
            <v>0</v>
          </cell>
          <cell r="AA920">
            <v>0</v>
          </cell>
          <cell r="AB920">
            <v>0</v>
          </cell>
          <cell r="AC920">
            <v>0</v>
          </cell>
        </row>
        <row r="921">
          <cell r="J921">
            <v>0</v>
          </cell>
          <cell r="K921">
            <v>0</v>
          </cell>
          <cell r="L921">
            <v>0</v>
          </cell>
          <cell r="M921">
            <v>0</v>
          </cell>
          <cell r="N921">
            <v>0</v>
          </cell>
          <cell r="O921">
            <v>0</v>
          </cell>
          <cell r="P921">
            <v>0</v>
          </cell>
          <cell r="Q921">
            <v>0</v>
          </cell>
          <cell r="R921">
            <v>0</v>
          </cell>
          <cell r="S921">
            <v>0</v>
          </cell>
          <cell r="T921">
            <v>0</v>
          </cell>
          <cell r="U921">
            <v>0</v>
          </cell>
          <cell r="V921">
            <v>0</v>
          </cell>
          <cell r="W921">
            <v>0</v>
          </cell>
          <cell r="X921">
            <v>0</v>
          </cell>
          <cell r="Y921">
            <v>0</v>
          </cell>
          <cell r="Z921">
            <v>0</v>
          </cell>
          <cell r="AA921">
            <v>0</v>
          </cell>
          <cell r="AB921">
            <v>0</v>
          </cell>
          <cell r="AC921">
            <v>0</v>
          </cell>
        </row>
        <row r="922">
          <cell r="J922">
            <v>0</v>
          </cell>
          <cell r="K922">
            <v>0</v>
          </cell>
          <cell r="L922">
            <v>0</v>
          </cell>
          <cell r="M922">
            <v>0</v>
          </cell>
          <cell r="N922">
            <v>0</v>
          </cell>
          <cell r="O922">
            <v>0</v>
          </cell>
          <cell r="P922">
            <v>0</v>
          </cell>
          <cell r="Q922">
            <v>0</v>
          </cell>
          <cell r="R922">
            <v>0</v>
          </cell>
          <cell r="S922">
            <v>0</v>
          </cell>
          <cell r="T922">
            <v>0</v>
          </cell>
          <cell r="U922">
            <v>0</v>
          </cell>
          <cell r="V922">
            <v>0</v>
          </cell>
          <cell r="W922">
            <v>0</v>
          </cell>
          <cell r="X922">
            <v>0</v>
          </cell>
          <cell r="Y922">
            <v>0</v>
          </cell>
          <cell r="Z922">
            <v>0</v>
          </cell>
          <cell r="AA922">
            <v>0</v>
          </cell>
          <cell r="AB922">
            <v>0</v>
          </cell>
          <cell r="AC922">
            <v>0</v>
          </cell>
        </row>
        <row r="923">
          <cell r="J923">
            <v>0</v>
          </cell>
          <cell r="K923">
            <v>0</v>
          </cell>
          <cell r="L923">
            <v>0</v>
          </cell>
          <cell r="M923">
            <v>0</v>
          </cell>
          <cell r="N923">
            <v>0</v>
          </cell>
          <cell r="O923">
            <v>0</v>
          </cell>
          <cell r="P923">
            <v>0</v>
          </cell>
          <cell r="Q923">
            <v>0</v>
          </cell>
          <cell r="R923">
            <v>0</v>
          </cell>
          <cell r="S923">
            <v>0</v>
          </cell>
          <cell r="T923">
            <v>0</v>
          </cell>
          <cell r="U923">
            <v>0</v>
          </cell>
          <cell r="V923">
            <v>0</v>
          </cell>
          <cell r="W923">
            <v>0</v>
          </cell>
          <cell r="X923">
            <v>0</v>
          </cell>
          <cell r="Y923">
            <v>0</v>
          </cell>
          <cell r="Z923">
            <v>0</v>
          </cell>
          <cell r="AA923">
            <v>0</v>
          </cell>
          <cell r="AB923">
            <v>0</v>
          </cell>
          <cell r="AC923">
            <v>0</v>
          </cell>
        </row>
        <row r="924">
          <cell r="J924">
            <v>0</v>
          </cell>
          <cell r="K924">
            <v>0</v>
          </cell>
          <cell r="L924">
            <v>0</v>
          </cell>
          <cell r="M924">
            <v>0</v>
          </cell>
          <cell r="N924">
            <v>0</v>
          </cell>
          <cell r="O924">
            <v>0</v>
          </cell>
          <cell r="P924">
            <v>0</v>
          </cell>
          <cell r="Q924">
            <v>0</v>
          </cell>
          <cell r="R924">
            <v>0</v>
          </cell>
          <cell r="S924">
            <v>0</v>
          </cell>
          <cell r="T924">
            <v>0</v>
          </cell>
          <cell r="U924">
            <v>0</v>
          </cell>
          <cell r="V924">
            <v>0</v>
          </cell>
          <cell r="W924">
            <v>0</v>
          </cell>
          <cell r="X924">
            <v>0</v>
          </cell>
          <cell r="Y924">
            <v>0</v>
          </cell>
          <cell r="Z924">
            <v>0</v>
          </cell>
          <cell r="AA924">
            <v>0</v>
          </cell>
          <cell r="AB924">
            <v>0</v>
          </cell>
          <cell r="AC924">
            <v>0</v>
          </cell>
        </row>
        <row r="925">
          <cell r="J925">
            <v>0</v>
          </cell>
          <cell r="K925">
            <v>0</v>
          </cell>
          <cell r="L925">
            <v>0</v>
          </cell>
          <cell r="M925">
            <v>0</v>
          </cell>
          <cell r="N925">
            <v>0</v>
          </cell>
          <cell r="O925">
            <v>0</v>
          </cell>
          <cell r="P925">
            <v>0</v>
          </cell>
          <cell r="Q925">
            <v>0</v>
          </cell>
          <cell r="R925">
            <v>0</v>
          </cell>
          <cell r="S925">
            <v>0</v>
          </cell>
          <cell r="T925">
            <v>0</v>
          </cell>
          <cell r="U925">
            <v>0</v>
          </cell>
          <cell r="V925">
            <v>0</v>
          </cell>
          <cell r="W925">
            <v>0</v>
          </cell>
          <cell r="X925">
            <v>0</v>
          </cell>
          <cell r="Y925">
            <v>0</v>
          </cell>
          <cell r="Z925">
            <v>0</v>
          </cell>
          <cell r="AA925">
            <v>0</v>
          </cell>
          <cell r="AB925">
            <v>0</v>
          </cell>
          <cell r="AC925">
            <v>0</v>
          </cell>
        </row>
        <row r="926">
          <cell r="J926">
            <v>0</v>
          </cell>
          <cell r="K926">
            <v>0</v>
          </cell>
          <cell r="L926">
            <v>0</v>
          </cell>
          <cell r="M926">
            <v>0</v>
          </cell>
          <cell r="N926">
            <v>0</v>
          </cell>
          <cell r="O926">
            <v>0</v>
          </cell>
          <cell r="P926">
            <v>0</v>
          </cell>
          <cell r="Q926">
            <v>0</v>
          </cell>
          <cell r="R926">
            <v>0</v>
          </cell>
          <cell r="S926">
            <v>0</v>
          </cell>
          <cell r="T926">
            <v>0</v>
          </cell>
          <cell r="U926">
            <v>0</v>
          </cell>
          <cell r="V926">
            <v>0</v>
          </cell>
          <cell r="W926">
            <v>0</v>
          </cell>
          <cell r="X926">
            <v>0</v>
          </cell>
          <cell r="Y926">
            <v>0</v>
          </cell>
          <cell r="Z926">
            <v>0</v>
          </cell>
          <cell r="AA926">
            <v>0</v>
          </cell>
          <cell r="AB926">
            <v>0</v>
          </cell>
          <cell r="AC926">
            <v>0</v>
          </cell>
        </row>
        <row r="927">
          <cell r="J927">
            <v>0</v>
          </cell>
          <cell r="K927">
            <v>0</v>
          </cell>
          <cell r="L927">
            <v>0</v>
          </cell>
          <cell r="M927">
            <v>0</v>
          </cell>
          <cell r="N927">
            <v>0</v>
          </cell>
          <cell r="O927">
            <v>0</v>
          </cell>
          <cell r="P927">
            <v>0</v>
          </cell>
          <cell r="Q927">
            <v>0</v>
          </cell>
          <cell r="R927">
            <v>0</v>
          </cell>
          <cell r="S927">
            <v>0</v>
          </cell>
          <cell r="T927">
            <v>0</v>
          </cell>
          <cell r="U927">
            <v>0</v>
          </cell>
          <cell r="V927">
            <v>0</v>
          </cell>
          <cell r="W927">
            <v>0</v>
          </cell>
          <cell r="X927">
            <v>0</v>
          </cell>
          <cell r="Y927">
            <v>0</v>
          </cell>
          <cell r="Z927">
            <v>0</v>
          </cell>
          <cell r="AA927">
            <v>0</v>
          </cell>
          <cell r="AB927">
            <v>0</v>
          </cell>
          <cell r="AC927">
            <v>0</v>
          </cell>
        </row>
        <row r="928">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row>
        <row r="929">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row>
        <row r="930">
          <cell r="J930">
            <v>0</v>
          </cell>
          <cell r="K930">
            <v>0</v>
          </cell>
          <cell r="L930">
            <v>0</v>
          </cell>
          <cell r="M930">
            <v>0</v>
          </cell>
          <cell r="N930">
            <v>0</v>
          </cell>
          <cell r="O930">
            <v>0</v>
          </cell>
          <cell r="P930">
            <v>0</v>
          </cell>
          <cell r="Q930">
            <v>0</v>
          </cell>
          <cell r="R930">
            <v>0</v>
          </cell>
          <cell r="S930">
            <v>0</v>
          </cell>
          <cell r="T930">
            <v>0</v>
          </cell>
          <cell r="U930">
            <v>0</v>
          </cell>
          <cell r="V930">
            <v>0</v>
          </cell>
          <cell r="W930">
            <v>0</v>
          </cell>
          <cell r="X930">
            <v>0</v>
          </cell>
          <cell r="Y930">
            <v>0</v>
          </cell>
          <cell r="Z930">
            <v>0</v>
          </cell>
          <cell r="AA930">
            <v>0</v>
          </cell>
          <cell r="AB930">
            <v>0</v>
          </cell>
          <cell r="AC930">
            <v>0</v>
          </cell>
        </row>
        <row r="931">
          <cell r="J931">
            <v>0</v>
          </cell>
          <cell r="K931">
            <v>0</v>
          </cell>
          <cell r="L931">
            <v>0</v>
          </cell>
          <cell r="M931">
            <v>0</v>
          </cell>
          <cell r="N931">
            <v>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row>
        <row r="932">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row>
        <row r="933">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row>
        <row r="934">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row>
        <row r="935">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row>
        <row r="936">
          <cell r="J936">
            <v>0</v>
          </cell>
          <cell r="K936">
            <v>0</v>
          </cell>
          <cell r="L936">
            <v>0</v>
          </cell>
          <cell r="M936">
            <v>0</v>
          </cell>
          <cell r="N936">
            <v>0</v>
          </cell>
          <cell r="O936">
            <v>0</v>
          </cell>
          <cell r="P936">
            <v>0</v>
          </cell>
          <cell r="Q936">
            <v>0</v>
          </cell>
          <cell r="R936">
            <v>0</v>
          </cell>
          <cell r="S936">
            <v>0</v>
          </cell>
          <cell r="T936">
            <v>0</v>
          </cell>
          <cell r="U936">
            <v>0</v>
          </cell>
          <cell r="V936">
            <v>0</v>
          </cell>
          <cell r="W936">
            <v>0</v>
          </cell>
          <cell r="X936">
            <v>0</v>
          </cell>
          <cell r="Y936">
            <v>0</v>
          </cell>
          <cell r="Z936">
            <v>0</v>
          </cell>
          <cell r="AA936">
            <v>0</v>
          </cell>
          <cell r="AB936">
            <v>0</v>
          </cell>
          <cell r="AC936">
            <v>0</v>
          </cell>
        </row>
        <row r="937">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row>
        <row r="938">
          <cell r="J938">
            <v>0</v>
          </cell>
          <cell r="K938">
            <v>0</v>
          </cell>
          <cell r="L938">
            <v>0</v>
          </cell>
          <cell r="M938">
            <v>0</v>
          </cell>
          <cell r="N938">
            <v>0</v>
          </cell>
          <cell r="O938">
            <v>0</v>
          </cell>
          <cell r="P938">
            <v>0</v>
          </cell>
          <cell r="Q938">
            <v>0</v>
          </cell>
          <cell r="R938">
            <v>0</v>
          </cell>
          <cell r="S938">
            <v>0</v>
          </cell>
          <cell r="T938">
            <v>0</v>
          </cell>
          <cell r="U938">
            <v>0</v>
          </cell>
          <cell r="V938">
            <v>0</v>
          </cell>
          <cell r="W938">
            <v>0</v>
          </cell>
          <cell r="X938">
            <v>0</v>
          </cell>
          <cell r="Y938">
            <v>0</v>
          </cell>
          <cell r="Z938">
            <v>0</v>
          </cell>
          <cell r="AA938">
            <v>0</v>
          </cell>
          <cell r="AB938">
            <v>0</v>
          </cell>
          <cell r="AC938">
            <v>0</v>
          </cell>
        </row>
        <row r="939">
          <cell r="J939">
            <v>0</v>
          </cell>
          <cell r="K939">
            <v>0</v>
          </cell>
          <cell r="L939">
            <v>0</v>
          </cell>
          <cell r="M939">
            <v>0</v>
          </cell>
          <cell r="N939">
            <v>0</v>
          </cell>
          <cell r="O939">
            <v>0</v>
          </cell>
          <cell r="P939">
            <v>0</v>
          </cell>
          <cell r="Q939">
            <v>0</v>
          </cell>
          <cell r="R939">
            <v>0</v>
          </cell>
          <cell r="S939">
            <v>0</v>
          </cell>
          <cell r="T939">
            <v>0</v>
          </cell>
          <cell r="U939">
            <v>0</v>
          </cell>
          <cell r="V939">
            <v>0</v>
          </cell>
          <cell r="W939">
            <v>0</v>
          </cell>
          <cell r="X939">
            <v>0</v>
          </cell>
          <cell r="Y939">
            <v>0</v>
          </cell>
          <cell r="Z939">
            <v>0</v>
          </cell>
          <cell r="AA939">
            <v>0</v>
          </cell>
          <cell r="AB939">
            <v>0</v>
          </cell>
          <cell r="AC939">
            <v>0</v>
          </cell>
        </row>
        <row r="940">
          <cell r="J940">
            <v>0</v>
          </cell>
          <cell r="K940">
            <v>0</v>
          </cell>
          <cell r="L940">
            <v>0</v>
          </cell>
          <cell r="M940">
            <v>0</v>
          </cell>
          <cell r="N940">
            <v>0</v>
          </cell>
          <cell r="O940">
            <v>0</v>
          </cell>
          <cell r="P940">
            <v>0</v>
          </cell>
          <cell r="Q940">
            <v>0</v>
          </cell>
          <cell r="R940">
            <v>0</v>
          </cell>
          <cell r="S940">
            <v>0</v>
          </cell>
          <cell r="T940">
            <v>0</v>
          </cell>
          <cell r="U940">
            <v>0</v>
          </cell>
          <cell r="V940">
            <v>0</v>
          </cell>
          <cell r="W940">
            <v>0</v>
          </cell>
          <cell r="X940">
            <v>0</v>
          </cell>
          <cell r="Y940">
            <v>0</v>
          </cell>
          <cell r="Z940">
            <v>0</v>
          </cell>
          <cell r="AA940">
            <v>0</v>
          </cell>
          <cell r="AB940">
            <v>0</v>
          </cell>
          <cell r="AC940">
            <v>0</v>
          </cell>
        </row>
        <row r="941">
          <cell r="J941">
            <v>0</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0</v>
          </cell>
          <cell r="Z941">
            <v>0</v>
          </cell>
          <cell r="AA941">
            <v>0</v>
          </cell>
          <cell r="AB941">
            <v>0</v>
          </cell>
          <cell r="AC941">
            <v>0</v>
          </cell>
        </row>
        <row r="942">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row>
        <row r="943">
          <cell r="J943">
            <v>0</v>
          </cell>
          <cell r="K943">
            <v>0</v>
          </cell>
          <cell r="L943">
            <v>0</v>
          </cell>
          <cell r="M943">
            <v>0</v>
          </cell>
          <cell r="N943">
            <v>0</v>
          </cell>
          <cell r="O943">
            <v>0</v>
          </cell>
          <cell r="P943">
            <v>0</v>
          </cell>
          <cell r="Q943">
            <v>0</v>
          </cell>
          <cell r="R943">
            <v>0</v>
          </cell>
          <cell r="S943">
            <v>0</v>
          </cell>
          <cell r="T943">
            <v>0</v>
          </cell>
          <cell r="U943">
            <v>0</v>
          </cell>
          <cell r="V943">
            <v>0</v>
          </cell>
          <cell r="W943">
            <v>0</v>
          </cell>
          <cell r="X943">
            <v>0</v>
          </cell>
          <cell r="Y943">
            <v>0</v>
          </cell>
          <cell r="Z943">
            <v>0</v>
          </cell>
          <cell r="AA943">
            <v>0</v>
          </cell>
          <cell r="AB943">
            <v>0</v>
          </cell>
          <cell r="AC943">
            <v>0</v>
          </cell>
        </row>
        <row r="944">
          <cell r="J944">
            <v>0</v>
          </cell>
          <cell r="K944">
            <v>0</v>
          </cell>
          <cell r="L944">
            <v>0</v>
          </cell>
          <cell r="M944">
            <v>0</v>
          </cell>
          <cell r="N944">
            <v>0</v>
          </cell>
          <cell r="O944">
            <v>0</v>
          </cell>
          <cell r="P944">
            <v>0</v>
          </cell>
          <cell r="Q944">
            <v>0</v>
          </cell>
          <cell r="R944">
            <v>0</v>
          </cell>
          <cell r="S944">
            <v>0</v>
          </cell>
          <cell r="T944">
            <v>0</v>
          </cell>
          <cell r="U944">
            <v>0</v>
          </cell>
          <cell r="V944">
            <v>0</v>
          </cell>
          <cell r="W944">
            <v>0</v>
          </cell>
          <cell r="X944">
            <v>0</v>
          </cell>
          <cell r="Y944">
            <v>0</v>
          </cell>
          <cell r="Z944">
            <v>0</v>
          </cell>
          <cell r="AA944">
            <v>0</v>
          </cell>
          <cell r="AB944">
            <v>0</v>
          </cell>
          <cell r="AC944">
            <v>0</v>
          </cell>
        </row>
        <row r="945">
          <cell r="J945">
            <v>0</v>
          </cell>
          <cell r="K945">
            <v>0</v>
          </cell>
          <cell r="L945">
            <v>0</v>
          </cell>
          <cell r="M945">
            <v>0</v>
          </cell>
          <cell r="N945">
            <v>0</v>
          </cell>
          <cell r="O945">
            <v>0</v>
          </cell>
          <cell r="P945">
            <v>0</v>
          </cell>
          <cell r="Q945">
            <v>0</v>
          </cell>
          <cell r="R945">
            <v>0</v>
          </cell>
          <cell r="S945">
            <v>0</v>
          </cell>
          <cell r="T945">
            <v>0</v>
          </cell>
          <cell r="U945">
            <v>0</v>
          </cell>
          <cell r="V945">
            <v>0</v>
          </cell>
          <cell r="W945">
            <v>0</v>
          </cell>
          <cell r="X945">
            <v>0</v>
          </cell>
          <cell r="Y945">
            <v>0</v>
          </cell>
          <cell r="Z945">
            <v>0</v>
          </cell>
          <cell r="AA945">
            <v>0</v>
          </cell>
          <cell r="AB945">
            <v>0</v>
          </cell>
          <cell r="AC945">
            <v>0</v>
          </cell>
        </row>
        <row r="946">
          <cell r="J946">
            <v>0</v>
          </cell>
          <cell r="K946">
            <v>0</v>
          </cell>
          <cell r="L946">
            <v>0</v>
          </cell>
          <cell r="M946">
            <v>0</v>
          </cell>
          <cell r="N946">
            <v>0</v>
          </cell>
          <cell r="O946">
            <v>0</v>
          </cell>
          <cell r="P946">
            <v>0</v>
          </cell>
          <cell r="Q946">
            <v>0</v>
          </cell>
          <cell r="R946">
            <v>0</v>
          </cell>
          <cell r="S946">
            <v>0</v>
          </cell>
          <cell r="T946">
            <v>0</v>
          </cell>
          <cell r="U946">
            <v>0</v>
          </cell>
          <cell r="V946">
            <v>0</v>
          </cell>
          <cell r="W946">
            <v>0</v>
          </cell>
          <cell r="X946">
            <v>0</v>
          </cell>
          <cell r="Y946">
            <v>0</v>
          </cell>
          <cell r="Z946">
            <v>0</v>
          </cell>
          <cell r="AA946">
            <v>0</v>
          </cell>
          <cell r="AB946">
            <v>0</v>
          </cell>
          <cell r="AC946">
            <v>0</v>
          </cell>
        </row>
        <row r="947">
          <cell r="J947">
            <v>0</v>
          </cell>
          <cell r="K947">
            <v>0</v>
          </cell>
          <cell r="L947">
            <v>0</v>
          </cell>
          <cell r="M947">
            <v>0</v>
          </cell>
          <cell r="N947">
            <v>0</v>
          </cell>
          <cell r="O947">
            <v>0</v>
          </cell>
          <cell r="P947">
            <v>0</v>
          </cell>
          <cell r="Q947">
            <v>0</v>
          </cell>
          <cell r="R947">
            <v>0</v>
          </cell>
          <cell r="S947">
            <v>0</v>
          </cell>
          <cell r="T947">
            <v>0</v>
          </cell>
          <cell r="U947">
            <v>0</v>
          </cell>
          <cell r="V947">
            <v>0</v>
          </cell>
          <cell r="W947">
            <v>0</v>
          </cell>
          <cell r="X947">
            <v>0</v>
          </cell>
          <cell r="Y947">
            <v>0</v>
          </cell>
          <cell r="Z947">
            <v>0</v>
          </cell>
          <cell r="AA947">
            <v>0</v>
          </cell>
          <cell r="AB947">
            <v>0</v>
          </cell>
          <cell r="AC947">
            <v>0</v>
          </cell>
        </row>
        <row r="948">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row>
        <row r="949">
          <cell r="J949">
            <v>29.749999999999993</v>
          </cell>
          <cell r="K949">
            <v>29.749999999999993</v>
          </cell>
          <cell r="L949">
            <v>29.749999999999993</v>
          </cell>
          <cell r="M949">
            <v>29.749999999999993</v>
          </cell>
          <cell r="N949">
            <v>29.749999999999993</v>
          </cell>
          <cell r="O949">
            <v>29.749999999999993</v>
          </cell>
          <cell r="P949">
            <v>29.749999999999993</v>
          </cell>
          <cell r="Q949">
            <v>29.749999999999993</v>
          </cell>
          <cell r="R949">
            <v>29.749999999999993</v>
          </cell>
          <cell r="S949">
            <v>29.749999999999993</v>
          </cell>
          <cell r="T949">
            <v>29.749999999999993</v>
          </cell>
          <cell r="U949">
            <v>29.749999999999993</v>
          </cell>
          <cell r="V949">
            <v>29.749999999999993</v>
          </cell>
          <cell r="W949">
            <v>29.749999999999993</v>
          </cell>
          <cell r="X949">
            <v>29.749999999999993</v>
          </cell>
          <cell r="Y949">
            <v>29.749999999999993</v>
          </cell>
          <cell r="Z949">
            <v>29.749999999999993</v>
          </cell>
          <cell r="AA949">
            <v>29.749999999999993</v>
          </cell>
          <cell r="AB949">
            <v>29.749999999999993</v>
          </cell>
          <cell r="AC949">
            <v>29.749999999999993</v>
          </cell>
        </row>
        <row r="950">
          <cell r="J950">
            <v>0</v>
          </cell>
          <cell r="K950">
            <v>0</v>
          </cell>
          <cell r="L950">
            <v>0</v>
          </cell>
          <cell r="M950">
            <v>0</v>
          </cell>
          <cell r="N950">
            <v>0</v>
          </cell>
          <cell r="O950">
            <v>0</v>
          </cell>
          <cell r="P950">
            <v>0</v>
          </cell>
          <cell r="Q950">
            <v>0</v>
          </cell>
          <cell r="R950">
            <v>0</v>
          </cell>
          <cell r="S950">
            <v>0</v>
          </cell>
          <cell r="T950">
            <v>0</v>
          </cell>
          <cell r="U950">
            <v>0</v>
          </cell>
          <cell r="V950">
            <v>0</v>
          </cell>
          <cell r="W950">
            <v>0</v>
          </cell>
          <cell r="X950">
            <v>0</v>
          </cell>
          <cell r="Y950">
            <v>0</v>
          </cell>
          <cell r="Z950">
            <v>0</v>
          </cell>
          <cell r="AA950">
            <v>0</v>
          </cell>
          <cell r="AB950">
            <v>0</v>
          </cell>
          <cell r="AC950">
            <v>0</v>
          </cell>
        </row>
        <row r="951">
          <cell r="J951">
            <v>0</v>
          </cell>
          <cell r="K951">
            <v>0</v>
          </cell>
          <cell r="L951">
            <v>0</v>
          </cell>
          <cell r="M951">
            <v>0</v>
          </cell>
          <cell r="N951">
            <v>0</v>
          </cell>
          <cell r="O951">
            <v>0</v>
          </cell>
          <cell r="P951">
            <v>0</v>
          </cell>
          <cell r="Q951">
            <v>0</v>
          </cell>
          <cell r="R951">
            <v>0</v>
          </cell>
          <cell r="S951">
            <v>0</v>
          </cell>
          <cell r="T951">
            <v>0</v>
          </cell>
          <cell r="U951">
            <v>0</v>
          </cell>
          <cell r="V951">
            <v>0</v>
          </cell>
          <cell r="W951">
            <v>0</v>
          </cell>
          <cell r="X951">
            <v>0</v>
          </cell>
          <cell r="Y951">
            <v>0</v>
          </cell>
          <cell r="Z951">
            <v>0</v>
          </cell>
          <cell r="AA951">
            <v>0</v>
          </cell>
          <cell r="AB951">
            <v>0</v>
          </cell>
          <cell r="AC951">
            <v>0</v>
          </cell>
        </row>
        <row r="952">
          <cell r="J952">
            <v>0</v>
          </cell>
          <cell r="K952">
            <v>0</v>
          </cell>
          <cell r="L952">
            <v>0</v>
          </cell>
          <cell r="M952">
            <v>0</v>
          </cell>
          <cell r="N952">
            <v>0</v>
          </cell>
          <cell r="O952">
            <v>0</v>
          </cell>
          <cell r="P952">
            <v>0</v>
          </cell>
          <cell r="Q952">
            <v>0</v>
          </cell>
          <cell r="R952">
            <v>0</v>
          </cell>
          <cell r="S952">
            <v>0</v>
          </cell>
          <cell r="T952">
            <v>0</v>
          </cell>
          <cell r="U952">
            <v>0</v>
          </cell>
          <cell r="V952">
            <v>0</v>
          </cell>
          <cell r="W952">
            <v>0</v>
          </cell>
          <cell r="X952">
            <v>0</v>
          </cell>
          <cell r="Y952">
            <v>0</v>
          </cell>
          <cell r="Z952">
            <v>0</v>
          </cell>
          <cell r="AA952">
            <v>0</v>
          </cell>
          <cell r="AB952">
            <v>0</v>
          </cell>
          <cell r="AC952">
            <v>0</v>
          </cell>
        </row>
        <row r="953">
          <cell r="J953">
            <v>4.8960000000000008</v>
          </cell>
          <cell r="K953">
            <v>4.8960000000000008</v>
          </cell>
          <cell r="L953">
            <v>4.8960000000000008</v>
          </cell>
          <cell r="M953">
            <v>4.8960000000000008</v>
          </cell>
          <cell r="N953">
            <v>4.8960000000000008</v>
          </cell>
          <cell r="O953">
            <v>4.8960000000000008</v>
          </cell>
          <cell r="P953">
            <v>4.8960000000000008</v>
          </cell>
          <cell r="Q953">
            <v>4.8960000000000008</v>
          </cell>
          <cell r="R953">
            <v>4.8960000000000008</v>
          </cell>
          <cell r="S953">
            <v>4.8960000000000008</v>
          </cell>
          <cell r="T953">
            <v>4.8960000000000008</v>
          </cell>
          <cell r="U953">
            <v>4.8960000000000008</v>
          </cell>
          <cell r="V953">
            <v>4.8960000000000008</v>
          </cell>
          <cell r="W953">
            <v>4.8960000000000008</v>
          </cell>
          <cell r="X953">
            <v>4.8960000000000008</v>
          </cell>
          <cell r="Y953">
            <v>4.8960000000000008</v>
          </cell>
          <cell r="Z953">
            <v>4.8960000000000008</v>
          </cell>
          <cell r="AA953">
            <v>4.8960000000000008</v>
          </cell>
          <cell r="AB953">
            <v>4.8960000000000008</v>
          </cell>
          <cell r="AC953">
            <v>4.8960000000000008</v>
          </cell>
        </row>
        <row r="954">
          <cell r="J954">
            <v>0</v>
          </cell>
          <cell r="K954">
            <v>0</v>
          </cell>
          <cell r="L954">
            <v>0</v>
          </cell>
          <cell r="M954">
            <v>0</v>
          </cell>
          <cell r="N954">
            <v>0</v>
          </cell>
          <cell r="O954">
            <v>0</v>
          </cell>
          <cell r="P954">
            <v>0</v>
          </cell>
          <cell r="Q954">
            <v>0</v>
          </cell>
          <cell r="R954">
            <v>0</v>
          </cell>
          <cell r="S954">
            <v>0</v>
          </cell>
          <cell r="T954">
            <v>0</v>
          </cell>
          <cell r="U954">
            <v>0</v>
          </cell>
          <cell r="V954">
            <v>0</v>
          </cell>
          <cell r="W954">
            <v>0</v>
          </cell>
          <cell r="X954">
            <v>0</v>
          </cell>
          <cell r="Y954">
            <v>0</v>
          </cell>
          <cell r="Z954">
            <v>0</v>
          </cell>
          <cell r="AA954">
            <v>0</v>
          </cell>
          <cell r="AB954">
            <v>0</v>
          </cell>
          <cell r="AC954">
            <v>0</v>
          </cell>
        </row>
        <row r="955">
          <cell r="J955">
            <v>0</v>
          </cell>
          <cell r="K955">
            <v>0</v>
          </cell>
          <cell r="L955">
            <v>0</v>
          </cell>
          <cell r="M955">
            <v>0</v>
          </cell>
          <cell r="N955">
            <v>0</v>
          </cell>
          <cell r="O955">
            <v>0</v>
          </cell>
          <cell r="P955">
            <v>0</v>
          </cell>
          <cell r="Q955">
            <v>0</v>
          </cell>
          <cell r="R955">
            <v>0</v>
          </cell>
          <cell r="S955">
            <v>0</v>
          </cell>
          <cell r="T955">
            <v>0</v>
          </cell>
          <cell r="U955">
            <v>0</v>
          </cell>
          <cell r="V955">
            <v>0</v>
          </cell>
          <cell r="W955">
            <v>0</v>
          </cell>
          <cell r="X955">
            <v>0</v>
          </cell>
          <cell r="Y955">
            <v>0</v>
          </cell>
          <cell r="Z955">
            <v>0</v>
          </cell>
          <cell r="AA955">
            <v>0</v>
          </cell>
          <cell r="AB955">
            <v>0</v>
          </cell>
          <cell r="AC955">
            <v>0</v>
          </cell>
        </row>
        <row r="956">
          <cell r="J956">
            <v>0</v>
          </cell>
          <cell r="K956">
            <v>0</v>
          </cell>
          <cell r="L956">
            <v>0</v>
          </cell>
          <cell r="M956">
            <v>0</v>
          </cell>
          <cell r="N956">
            <v>0</v>
          </cell>
          <cell r="O956">
            <v>0</v>
          </cell>
          <cell r="P956">
            <v>0</v>
          </cell>
          <cell r="Q956">
            <v>0</v>
          </cell>
          <cell r="R956">
            <v>0</v>
          </cell>
          <cell r="S956">
            <v>0</v>
          </cell>
          <cell r="T956">
            <v>0</v>
          </cell>
          <cell r="U956">
            <v>0</v>
          </cell>
          <cell r="V956">
            <v>0</v>
          </cell>
          <cell r="W956">
            <v>0</v>
          </cell>
          <cell r="X956">
            <v>0</v>
          </cell>
          <cell r="Y956">
            <v>0</v>
          </cell>
          <cell r="Z956">
            <v>0</v>
          </cell>
          <cell r="AA956">
            <v>0</v>
          </cell>
          <cell r="AB956">
            <v>0</v>
          </cell>
          <cell r="AC956">
            <v>0</v>
          </cell>
        </row>
        <row r="957">
          <cell r="J957">
            <v>0</v>
          </cell>
          <cell r="K957">
            <v>0</v>
          </cell>
          <cell r="L957">
            <v>0</v>
          </cell>
          <cell r="M957">
            <v>0</v>
          </cell>
          <cell r="N957">
            <v>0</v>
          </cell>
          <cell r="O957">
            <v>0</v>
          </cell>
          <cell r="P957">
            <v>0</v>
          </cell>
          <cell r="Q957">
            <v>0</v>
          </cell>
          <cell r="R957">
            <v>0</v>
          </cell>
          <cell r="S957">
            <v>0</v>
          </cell>
          <cell r="T957">
            <v>0</v>
          </cell>
          <cell r="U957">
            <v>0</v>
          </cell>
          <cell r="V957">
            <v>0</v>
          </cell>
          <cell r="W957">
            <v>0</v>
          </cell>
          <cell r="X957">
            <v>0</v>
          </cell>
          <cell r="Y957">
            <v>0</v>
          </cell>
          <cell r="Z957">
            <v>0</v>
          </cell>
          <cell r="AA957">
            <v>0</v>
          </cell>
          <cell r="AB957">
            <v>0</v>
          </cell>
          <cell r="AC957">
            <v>0</v>
          </cell>
        </row>
        <row r="958">
          <cell r="J958">
            <v>0</v>
          </cell>
          <cell r="K958">
            <v>0</v>
          </cell>
          <cell r="L958">
            <v>0</v>
          </cell>
          <cell r="M958">
            <v>0</v>
          </cell>
          <cell r="N958">
            <v>0</v>
          </cell>
          <cell r="O958">
            <v>0</v>
          </cell>
          <cell r="P958">
            <v>0</v>
          </cell>
          <cell r="Q958">
            <v>0</v>
          </cell>
          <cell r="R958">
            <v>0</v>
          </cell>
          <cell r="S958">
            <v>0</v>
          </cell>
          <cell r="T958">
            <v>0</v>
          </cell>
          <cell r="U958">
            <v>0</v>
          </cell>
          <cell r="V958">
            <v>0</v>
          </cell>
          <cell r="W958">
            <v>0</v>
          </cell>
          <cell r="X958">
            <v>0</v>
          </cell>
          <cell r="Y958">
            <v>0</v>
          </cell>
          <cell r="Z958">
            <v>0</v>
          </cell>
          <cell r="AA958">
            <v>0</v>
          </cell>
          <cell r="AB958">
            <v>0</v>
          </cell>
          <cell r="AC958">
            <v>0</v>
          </cell>
        </row>
        <row r="959">
          <cell r="J959">
            <v>0</v>
          </cell>
          <cell r="K959">
            <v>0</v>
          </cell>
          <cell r="L959">
            <v>0</v>
          </cell>
          <cell r="M959">
            <v>0</v>
          </cell>
          <cell r="N959">
            <v>0</v>
          </cell>
          <cell r="O959">
            <v>0</v>
          </cell>
          <cell r="P959">
            <v>0</v>
          </cell>
          <cell r="Q959">
            <v>0</v>
          </cell>
          <cell r="R959">
            <v>0</v>
          </cell>
          <cell r="S959">
            <v>0</v>
          </cell>
          <cell r="T959">
            <v>0</v>
          </cell>
          <cell r="U959">
            <v>0</v>
          </cell>
          <cell r="V959">
            <v>0</v>
          </cell>
          <cell r="W959">
            <v>0</v>
          </cell>
          <cell r="X959">
            <v>0</v>
          </cell>
          <cell r="Y959">
            <v>0</v>
          </cell>
          <cell r="Z959">
            <v>0</v>
          </cell>
          <cell r="AA959">
            <v>0</v>
          </cell>
          <cell r="AB959">
            <v>0</v>
          </cell>
          <cell r="AC959">
            <v>0</v>
          </cell>
        </row>
        <row r="960">
          <cell r="J960">
            <v>0</v>
          </cell>
          <cell r="K960">
            <v>0</v>
          </cell>
          <cell r="L960">
            <v>0</v>
          </cell>
          <cell r="M960">
            <v>0</v>
          </cell>
          <cell r="N960">
            <v>0</v>
          </cell>
          <cell r="O960">
            <v>0</v>
          </cell>
          <cell r="P960">
            <v>0</v>
          </cell>
          <cell r="Q960">
            <v>0</v>
          </cell>
          <cell r="R960">
            <v>0</v>
          </cell>
          <cell r="S960">
            <v>0</v>
          </cell>
          <cell r="T960">
            <v>0</v>
          </cell>
          <cell r="U960">
            <v>0</v>
          </cell>
          <cell r="V960">
            <v>0</v>
          </cell>
          <cell r="W960">
            <v>0</v>
          </cell>
          <cell r="X960">
            <v>0</v>
          </cell>
          <cell r="Y960">
            <v>0</v>
          </cell>
          <cell r="Z960">
            <v>0</v>
          </cell>
          <cell r="AA960">
            <v>0</v>
          </cell>
          <cell r="AB960">
            <v>0</v>
          </cell>
          <cell r="AC960">
            <v>0</v>
          </cell>
        </row>
        <row r="961">
          <cell r="J961">
            <v>0</v>
          </cell>
          <cell r="K961">
            <v>0</v>
          </cell>
          <cell r="L961">
            <v>0</v>
          </cell>
          <cell r="M961">
            <v>0</v>
          </cell>
          <cell r="N961">
            <v>0</v>
          </cell>
          <cell r="O961">
            <v>0</v>
          </cell>
          <cell r="P961">
            <v>0</v>
          </cell>
          <cell r="Q961">
            <v>0</v>
          </cell>
          <cell r="R961">
            <v>0</v>
          </cell>
          <cell r="S961">
            <v>0</v>
          </cell>
          <cell r="T961">
            <v>0</v>
          </cell>
          <cell r="U961">
            <v>0</v>
          </cell>
          <cell r="V961">
            <v>0</v>
          </cell>
          <cell r="W961">
            <v>0</v>
          </cell>
          <cell r="X961">
            <v>0</v>
          </cell>
          <cell r="Y961">
            <v>0</v>
          </cell>
          <cell r="Z961">
            <v>0</v>
          </cell>
          <cell r="AA961">
            <v>0</v>
          </cell>
          <cell r="AB961">
            <v>0</v>
          </cell>
          <cell r="AC961">
            <v>0</v>
          </cell>
        </row>
        <row r="962">
          <cell r="J962">
            <v>0</v>
          </cell>
          <cell r="K962">
            <v>0</v>
          </cell>
          <cell r="L962">
            <v>0</v>
          </cell>
          <cell r="M962">
            <v>0</v>
          </cell>
          <cell r="N962">
            <v>0</v>
          </cell>
          <cell r="O962">
            <v>0</v>
          </cell>
          <cell r="P962">
            <v>0</v>
          </cell>
          <cell r="Q962">
            <v>0</v>
          </cell>
          <cell r="R962">
            <v>0</v>
          </cell>
          <cell r="S962">
            <v>0</v>
          </cell>
          <cell r="T962">
            <v>0</v>
          </cell>
          <cell r="U962">
            <v>0</v>
          </cell>
          <cell r="V962">
            <v>0</v>
          </cell>
          <cell r="W962">
            <v>0</v>
          </cell>
          <cell r="X962">
            <v>0</v>
          </cell>
          <cell r="Y962">
            <v>0</v>
          </cell>
          <cell r="Z962">
            <v>0</v>
          </cell>
          <cell r="AA962">
            <v>0</v>
          </cell>
          <cell r="AB962">
            <v>0</v>
          </cell>
          <cell r="AC962">
            <v>0</v>
          </cell>
        </row>
        <row r="963">
          <cell r="J963">
            <v>0.1</v>
          </cell>
          <cell r="K963">
            <v>0.1</v>
          </cell>
          <cell r="L963">
            <v>0.1</v>
          </cell>
          <cell r="M963">
            <v>0.1</v>
          </cell>
          <cell r="N963">
            <v>0.1</v>
          </cell>
          <cell r="O963">
            <v>0.1</v>
          </cell>
          <cell r="P963">
            <v>0.1</v>
          </cell>
          <cell r="Q963">
            <v>0.1</v>
          </cell>
          <cell r="R963">
            <v>0.1</v>
          </cell>
          <cell r="S963">
            <v>0.1</v>
          </cell>
          <cell r="T963">
            <v>0.1</v>
          </cell>
          <cell r="U963">
            <v>0.1</v>
          </cell>
          <cell r="V963">
            <v>0.1</v>
          </cell>
          <cell r="W963">
            <v>0.1</v>
          </cell>
          <cell r="X963">
            <v>0.1</v>
          </cell>
          <cell r="Y963">
            <v>0.1</v>
          </cell>
          <cell r="Z963">
            <v>0.1</v>
          </cell>
          <cell r="AA963">
            <v>0.1</v>
          </cell>
          <cell r="AB963">
            <v>0.1</v>
          </cell>
          <cell r="AC963">
            <v>0.1</v>
          </cell>
        </row>
        <row r="964">
          <cell r="J964">
            <v>0.4</v>
          </cell>
          <cell r="K964">
            <v>0.4</v>
          </cell>
          <cell r="L964">
            <v>0.4</v>
          </cell>
          <cell r="M964">
            <v>0.4</v>
          </cell>
          <cell r="N964">
            <v>0.4</v>
          </cell>
          <cell r="O964">
            <v>0.4</v>
          </cell>
          <cell r="P964">
            <v>0.4</v>
          </cell>
          <cell r="Q964">
            <v>0.4</v>
          </cell>
          <cell r="R964">
            <v>0.4</v>
          </cell>
          <cell r="S964">
            <v>0.4</v>
          </cell>
          <cell r="T964">
            <v>0.4</v>
          </cell>
          <cell r="U964">
            <v>0.4</v>
          </cell>
          <cell r="V964">
            <v>0.4</v>
          </cell>
          <cell r="W964">
            <v>0.4</v>
          </cell>
          <cell r="X964">
            <v>0.4</v>
          </cell>
          <cell r="Y964">
            <v>0.4</v>
          </cell>
          <cell r="Z964">
            <v>0.4</v>
          </cell>
          <cell r="AA964">
            <v>0.4</v>
          </cell>
          <cell r="AB964">
            <v>0.4</v>
          </cell>
          <cell r="AC964">
            <v>0.4</v>
          </cell>
        </row>
        <row r="965">
          <cell r="J965">
            <v>0</v>
          </cell>
          <cell r="K965">
            <v>0</v>
          </cell>
          <cell r="L965">
            <v>0</v>
          </cell>
          <cell r="M965">
            <v>0</v>
          </cell>
          <cell r="N965">
            <v>0</v>
          </cell>
          <cell r="O965">
            <v>0</v>
          </cell>
          <cell r="P965">
            <v>0</v>
          </cell>
          <cell r="Q965">
            <v>0</v>
          </cell>
          <cell r="R965">
            <v>0</v>
          </cell>
          <cell r="S965">
            <v>0</v>
          </cell>
          <cell r="T965">
            <v>0</v>
          </cell>
          <cell r="U965">
            <v>0</v>
          </cell>
          <cell r="V965">
            <v>0</v>
          </cell>
          <cell r="W965">
            <v>0</v>
          </cell>
          <cell r="X965">
            <v>0</v>
          </cell>
          <cell r="Y965">
            <v>0</v>
          </cell>
          <cell r="Z965">
            <v>0</v>
          </cell>
          <cell r="AA965">
            <v>0</v>
          </cell>
          <cell r="AB965">
            <v>0</v>
          </cell>
          <cell r="AC965">
            <v>0</v>
          </cell>
        </row>
        <row r="966">
          <cell r="J966">
            <v>0</v>
          </cell>
          <cell r="K966">
            <v>0</v>
          </cell>
          <cell r="L966">
            <v>0</v>
          </cell>
          <cell r="M966">
            <v>0</v>
          </cell>
          <cell r="N966">
            <v>0</v>
          </cell>
          <cell r="O966">
            <v>0</v>
          </cell>
          <cell r="P966">
            <v>0</v>
          </cell>
          <cell r="Q966">
            <v>0</v>
          </cell>
          <cell r="R966">
            <v>0</v>
          </cell>
          <cell r="S966">
            <v>0</v>
          </cell>
          <cell r="T966">
            <v>0</v>
          </cell>
          <cell r="U966">
            <v>0</v>
          </cell>
          <cell r="V966">
            <v>0</v>
          </cell>
          <cell r="W966">
            <v>0</v>
          </cell>
          <cell r="X966">
            <v>0</v>
          </cell>
          <cell r="Y966">
            <v>0</v>
          </cell>
          <cell r="Z966">
            <v>0</v>
          </cell>
          <cell r="AA966">
            <v>0</v>
          </cell>
          <cell r="AB966">
            <v>0</v>
          </cell>
          <cell r="AC966">
            <v>0</v>
          </cell>
        </row>
        <row r="967">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row>
        <row r="968">
          <cell r="J968">
            <v>0</v>
          </cell>
          <cell r="K968">
            <v>0</v>
          </cell>
          <cell r="L968">
            <v>0</v>
          </cell>
          <cell r="M968">
            <v>0</v>
          </cell>
          <cell r="N968">
            <v>0</v>
          </cell>
          <cell r="O968">
            <v>0</v>
          </cell>
          <cell r="P968">
            <v>0</v>
          </cell>
          <cell r="Q968">
            <v>0</v>
          </cell>
          <cell r="R968">
            <v>0</v>
          </cell>
          <cell r="S968">
            <v>0</v>
          </cell>
          <cell r="T968">
            <v>0</v>
          </cell>
          <cell r="U968">
            <v>0</v>
          </cell>
          <cell r="V968">
            <v>0</v>
          </cell>
          <cell r="W968">
            <v>0</v>
          </cell>
          <cell r="X968">
            <v>0</v>
          </cell>
          <cell r="Y968">
            <v>0</v>
          </cell>
          <cell r="Z968">
            <v>0</v>
          </cell>
          <cell r="AA968">
            <v>0</v>
          </cell>
          <cell r="AB968">
            <v>0</v>
          </cell>
          <cell r="AC968">
            <v>0</v>
          </cell>
        </row>
        <row r="969">
          <cell r="J969">
            <v>0</v>
          </cell>
          <cell r="K969">
            <v>0</v>
          </cell>
          <cell r="L969">
            <v>0</v>
          </cell>
          <cell r="M969">
            <v>0</v>
          </cell>
          <cell r="N969">
            <v>0</v>
          </cell>
          <cell r="O969">
            <v>0</v>
          </cell>
          <cell r="P969">
            <v>0</v>
          </cell>
          <cell r="Q969">
            <v>0</v>
          </cell>
          <cell r="R969">
            <v>0</v>
          </cell>
          <cell r="S969">
            <v>0</v>
          </cell>
          <cell r="T969">
            <v>0</v>
          </cell>
          <cell r="U969">
            <v>0</v>
          </cell>
          <cell r="V969">
            <v>0</v>
          </cell>
          <cell r="W969">
            <v>0</v>
          </cell>
          <cell r="X969">
            <v>0</v>
          </cell>
          <cell r="Y969">
            <v>0</v>
          </cell>
          <cell r="Z969">
            <v>0</v>
          </cell>
          <cell r="AA969">
            <v>0</v>
          </cell>
          <cell r="AB969">
            <v>0</v>
          </cell>
          <cell r="AC969">
            <v>0</v>
          </cell>
        </row>
        <row r="970">
          <cell r="J970">
            <v>0</v>
          </cell>
          <cell r="K970">
            <v>0</v>
          </cell>
          <cell r="L970">
            <v>0</v>
          </cell>
          <cell r="M970">
            <v>0</v>
          </cell>
          <cell r="N970">
            <v>0</v>
          </cell>
          <cell r="O970">
            <v>0</v>
          </cell>
          <cell r="P970">
            <v>0</v>
          </cell>
          <cell r="Q970">
            <v>0</v>
          </cell>
          <cell r="R970">
            <v>0</v>
          </cell>
          <cell r="S970">
            <v>0</v>
          </cell>
          <cell r="T970">
            <v>0</v>
          </cell>
          <cell r="U970">
            <v>0</v>
          </cell>
          <cell r="V970">
            <v>0</v>
          </cell>
          <cell r="W970">
            <v>0</v>
          </cell>
          <cell r="X970">
            <v>0</v>
          </cell>
          <cell r="Y970">
            <v>0</v>
          </cell>
          <cell r="Z970">
            <v>0</v>
          </cell>
          <cell r="AA970">
            <v>0</v>
          </cell>
          <cell r="AB970">
            <v>0</v>
          </cell>
          <cell r="AC970">
            <v>0</v>
          </cell>
        </row>
        <row r="971">
          <cell r="J971">
            <v>0</v>
          </cell>
          <cell r="K971">
            <v>0</v>
          </cell>
          <cell r="L971">
            <v>0</v>
          </cell>
          <cell r="M971">
            <v>0</v>
          </cell>
          <cell r="N971">
            <v>0</v>
          </cell>
          <cell r="O971">
            <v>0</v>
          </cell>
          <cell r="P971">
            <v>0</v>
          </cell>
          <cell r="Q971">
            <v>0</v>
          </cell>
          <cell r="R971">
            <v>0</v>
          </cell>
          <cell r="S971">
            <v>0</v>
          </cell>
          <cell r="T971">
            <v>0</v>
          </cell>
          <cell r="U971">
            <v>0</v>
          </cell>
          <cell r="V971">
            <v>0</v>
          </cell>
          <cell r="W971">
            <v>0</v>
          </cell>
          <cell r="X971">
            <v>0</v>
          </cell>
          <cell r="Y971">
            <v>0</v>
          </cell>
          <cell r="Z971">
            <v>0</v>
          </cell>
          <cell r="AA971">
            <v>0</v>
          </cell>
          <cell r="AB971">
            <v>0</v>
          </cell>
          <cell r="AC971">
            <v>0</v>
          </cell>
        </row>
        <row r="972">
          <cell r="J972">
            <v>0</v>
          </cell>
          <cell r="K972">
            <v>0</v>
          </cell>
          <cell r="L972">
            <v>0</v>
          </cell>
          <cell r="M972">
            <v>0</v>
          </cell>
          <cell r="N972">
            <v>0</v>
          </cell>
          <cell r="O972">
            <v>0</v>
          </cell>
          <cell r="P972">
            <v>0</v>
          </cell>
          <cell r="Q972">
            <v>0</v>
          </cell>
          <cell r="R972">
            <v>0</v>
          </cell>
          <cell r="S972">
            <v>0</v>
          </cell>
          <cell r="T972">
            <v>0</v>
          </cell>
          <cell r="U972">
            <v>0</v>
          </cell>
          <cell r="V972">
            <v>0</v>
          </cell>
          <cell r="W972">
            <v>0</v>
          </cell>
          <cell r="X972">
            <v>0</v>
          </cell>
          <cell r="Y972">
            <v>0</v>
          </cell>
          <cell r="Z972">
            <v>0</v>
          </cell>
          <cell r="AA972">
            <v>0</v>
          </cell>
          <cell r="AB972">
            <v>0</v>
          </cell>
          <cell r="AC972">
            <v>0</v>
          </cell>
        </row>
        <row r="973">
          <cell r="J973">
            <v>0</v>
          </cell>
          <cell r="K973">
            <v>0</v>
          </cell>
          <cell r="L973">
            <v>0</v>
          </cell>
          <cell r="M973">
            <v>0</v>
          </cell>
          <cell r="N973">
            <v>0</v>
          </cell>
          <cell r="O973">
            <v>0</v>
          </cell>
          <cell r="P973">
            <v>0</v>
          </cell>
          <cell r="Q973">
            <v>0</v>
          </cell>
          <cell r="R973">
            <v>0</v>
          </cell>
          <cell r="S973">
            <v>0</v>
          </cell>
          <cell r="T973">
            <v>0</v>
          </cell>
          <cell r="U973">
            <v>0</v>
          </cell>
          <cell r="V973">
            <v>0</v>
          </cell>
          <cell r="W973">
            <v>0</v>
          </cell>
          <cell r="X973">
            <v>0</v>
          </cell>
          <cell r="Y973">
            <v>0</v>
          </cell>
          <cell r="Z973">
            <v>0</v>
          </cell>
          <cell r="AA973">
            <v>0</v>
          </cell>
          <cell r="AB973">
            <v>0</v>
          </cell>
          <cell r="AC973">
            <v>0</v>
          </cell>
        </row>
        <row r="974">
          <cell r="J974">
            <v>0</v>
          </cell>
          <cell r="K974">
            <v>0</v>
          </cell>
          <cell r="L974">
            <v>0</v>
          </cell>
          <cell r="M974">
            <v>0</v>
          </cell>
          <cell r="N974">
            <v>0</v>
          </cell>
          <cell r="O974">
            <v>0</v>
          </cell>
          <cell r="P974">
            <v>0</v>
          </cell>
          <cell r="Q974">
            <v>0</v>
          </cell>
          <cell r="R974">
            <v>0</v>
          </cell>
          <cell r="S974">
            <v>0</v>
          </cell>
          <cell r="T974">
            <v>0</v>
          </cell>
          <cell r="U974">
            <v>0</v>
          </cell>
          <cell r="V974">
            <v>0</v>
          </cell>
          <cell r="W974">
            <v>0</v>
          </cell>
          <cell r="X974">
            <v>0</v>
          </cell>
          <cell r="Y974">
            <v>0</v>
          </cell>
          <cell r="Z974">
            <v>0</v>
          </cell>
          <cell r="AA974">
            <v>0</v>
          </cell>
          <cell r="AB974">
            <v>0</v>
          </cell>
          <cell r="AC974">
            <v>0</v>
          </cell>
        </row>
        <row r="975">
          <cell r="J975">
            <v>0</v>
          </cell>
          <cell r="K975">
            <v>0</v>
          </cell>
          <cell r="L975">
            <v>0</v>
          </cell>
          <cell r="M975">
            <v>0</v>
          </cell>
          <cell r="N975">
            <v>0</v>
          </cell>
          <cell r="O975">
            <v>0</v>
          </cell>
          <cell r="P975">
            <v>0</v>
          </cell>
          <cell r="Q975">
            <v>0</v>
          </cell>
          <cell r="R975">
            <v>0</v>
          </cell>
          <cell r="S975">
            <v>0</v>
          </cell>
          <cell r="T975">
            <v>0</v>
          </cell>
          <cell r="U975">
            <v>0</v>
          </cell>
          <cell r="V975">
            <v>0</v>
          </cell>
          <cell r="W975">
            <v>0</v>
          </cell>
          <cell r="X975">
            <v>0</v>
          </cell>
          <cell r="Y975">
            <v>0</v>
          </cell>
          <cell r="Z975">
            <v>0</v>
          </cell>
          <cell r="AA975">
            <v>0</v>
          </cell>
          <cell r="AB975">
            <v>0</v>
          </cell>
          <cell r="AC975">
            <v>0</v>
          </cell>
        </row>
        <row r="976">
          <cell r="J976">
            <v>0</v>
          </cell>
          <cell r="K976">
            <v>0</v>
          </cell>
          <cell r="L976">
            <v>0</v>
          </cell>
          <cell r="M976">
            <v>0</v>
          </cell>
          <cell r="N976">
            <v>0</v>
          </cell>
          <cell r="O976">
            <v>0</v>
          </cell>
          <cell r="P976">
            <v>0</v>
          </cell>
          <cell r="Q976">
            <v>0</v>
          </cell>
          <cell r="R976">
            <v>0</v>
          </cell>
          <cell r="S976">
            <v>0</v>
          </cell>
          <cell r="T976">
            <v>0</v>
          </cell>
          <cell r="U976">
            <v>0</v>
          </cell>
          <cell r="V976">
            <v>0</v>
          </cell>
          <cell r="W976">
            <v>0</v>
          </cell>
          <cell r="X976">
            <v>0</v>
          </cell>
          <cell r="Y976">
            <v>0</v>
          </cell>
          <cell r="Z976">
            <v>0</v>
          </cell>
          <cell r="AA976">
            <v>0</v>
          </cell>
          <cell r="AB976">
            <v>0</v>
          </cell>
          <cell r="AC976">
            <v>0</v>
          </cell>
        </row>
        <row r="977">
          <cell r="J977">
            <v>0</v>
          </cell>
          <cell r="K977">
            <v>0</v>
          </cell>
          <cell r="L977">
            <v>0</v>
          </cell>
          <cell r="M977">
            <v>0</v>
          </cell>
          <cell r="N977">
            <v>0</v>
          </cell>
          <cell r="O977">
            <v>0</v>
          </cell>
          <cell r="P977">
            <v>0</v>
          </cell>
          <cell r="Q977">
            <v>0</v>
          </cell>
          <cell r="R977">
            <v>0</v>
          </cell>
          <cell r="S977">
            <v>0</v>
          </cell>
          <cell r="T977">
            <v>0</v>
          </cell>
          <cell r="U977">
            <v>0</v>
          </cell>
          <cell r="V977">
            <v>0</v>
          </cell>
          <cell r="W977">
            <v>0</v>
          </cell>
          <cell r="X977">
            <v>0</v>
          </cell>
          <cell r="Y977">
            <v>0</v>
          </cell>
          <cell r="Z977">
            <v>0</v>
          </cell>
          <cell r="AA977">
            <v>0</v>
          </cell>
          <cell r="AB977">
            <v>0</v>
          </cell>
          <cell r="AC977">
            <v>0</v>
          </cell>
        </row>
        <row r="978">
          <cell r="J978">
            <v>0</v>
          </cell>
          <cell r="K978">
            <v>0</v>
          </cell>
          <cell r="L978">
            <v>0</v>
          </cell>
          <cell r="M978">
            <v>0</v>
          </cell>
          <cell r="N978">
            <v>0</v>
          </cell>
          <cell r="O978">
            <v>0</v>
          </cell>
          <cell r="P978">
            <v>0</v>
          </cell>
          <cell r="Q978">
            <v>0</v>
          </cell>
          <cell r="R978">
            <v>0</v>
          </cell>
          <cell r="S978">
            <v>0</v>
          </cell>
          <cell r="T978">
            <v>0</v>
          </cell>
          <cell r="U978">
            <v>0</v>
          </cell>
          <cell r="V978">
            <v>0</v>
          </cell>
          <cell r="W978">
            <v>0</v>
          </cell>
          <cell r="X978">
            <v>0</v>
          </cell>
          <cell r="Y978">
            <v>0</v>
          </cell>
          <cell r="Z978">
            <v>0</v>
          </cell>
          <cell r="AA978">
            <v>0</v>
          </cell>
          <cell r="AB978">
            <v>0</v>
          </cell>
          <cell r="AC978">
            <v>0</v>
          </cell>
        </row>
        <row r="979">
          <cell r="J979">
            <v>0</v>
          </cell>
          <cell r="K979">
            <v>0</v>
          </cell>
          <cell r="L979">
            <v>0</v>
          </cell>
          <cell r="M979">
            <v>0</v>
          </cell>
          <cell r="N979">
            <v>0</v>
          </cell>
          <cell r="O979">
            <v>0</v>
          </cell>
          <cell r="P979">
            <v>0</v>
          </cell>
          <cell r="Q979">
            <v>0</v>
          </cell>
          <cell r="R979">
            <v>0</v>
          </cell>
          <cell r="S979">
            <v>0</v>
          </cell>
          <cell r="T979">
            <v>0</v>
          </cell>
          <cell r="U979">
            <v>0</v>
          </cell>
          <cell r="V979">
            <v>0</v>
          </cell>
          <cell r="W979">
            <v>0</v>
          </cell>
          <cell r="X979">
            <v>0</v>
          </cell>
          <cell r="Y979">
            <v>0</v>
          </cell>
          <cell r="Z979">
            <v>0</v>
          </cell>
          <cell r="AA979">
            <v>0</v>
          </cell>
          <cell r="AB979">
            <v>0</v>
          </cell>
          <cell r="AC979">
            <v>0</v>
          </cell>
        </row>
        <row r="980">
          <cell r="J980">
            <v>0</v>
          </cell>
          <cell r="K980">
            <v>0</v>
          </cell>
          <cell r="L980">
            <v>0</v>
          </cell>
          <cell r="M980">
            <v>0</v>
          </cell>
          <cell r="N980">
            <v>0</v>
          </cell>
          <cell r="O980">
            <v>0</v>
          </cell>
          <cell r="P980">
            <v>0</v>
          </cell>
          <cell r="Q980">
            <v>0</v>
          </cell>
          <cell r="R980">
            <v>0</v>
          </cell>
          <cell r="S980">
            <v>0</v>
          </cell>
          <cell r="T980">
            <v>0</v>
          </cell>
          <cell r="U980">
            <v>0</v>
          </cell>
          <cell r="V980">
            <v>0</v>
          </cell>
          <cell r="W980">
            <v>0</v>
          </cell>
          <cell r="X980">
            <v>0</v>
          </cell>
          <cell r="Y980">
            <v>0</v>
          </cell>
          <cell r="Z980">
            <v>0</v>
          </cell>
          <cell r="AA980">
            <v>0</v>
          </cell>
          <cell r="AB980">
            <v>0</v>
          </cell>
          <cell r="AC980">
            <v>0</v>
          </cell>
        </row>
        <row r="981">
          <cell r="J981">
            <v>0</v>
          </cell>
          <cell r="K981">
            <v>0</v>
          </cell>
          <cell r="L981">
            <v>0</v>
          </cell>
          <cell r="M981">
            <v>0</v>
          </cell>
          <cell r="N981">
            <v>0</v>
          </cell>
          <cell r="O981">
            <v>0</v>
          </cell>
          <cell r="P981">
            <v>0</v>
          </cell>
          <cell r="Q981">
            <v>0</v>
          </cell>
          <cell r="R981">
            <v>0</v>
          </cell>
          <cell r="S981">
            <v>0</v>
          </cell>
          <cell r="T981">
            <v>0</v>
          </cell>
          <cell r="U981">
            <v>0</v>
          </cell>
          <cell r="V981">
            <v>0</v>
          </cell>
          <cell r="W981">
            <v>0</v>
          </cell>
          <cell r="X981">
            <v>0</v>
          </cell>
          <cell r="Y981">
            <v>0</v>
          </cell>
          <cell r="Z981">
            <v>0</v>
          </cell>
          <cell r="AA981">
            <v>0</v>
          </cell>
          <cell r="AB981">
            <v>0</v>
          </cell>
          <cell r="AC981">
            <v>0</v>
          </cell>
        </row>
        <row r="982">
          <cell r="J982">
            <v>0</v>
          </cell>
          <cell r="K982">
            <v>0</v>
          </cell>
          <cell r="L982">
            <v>0</v>
          </cell>
          <cell r="M982">
            <v>0</v>
          </cell>
          <cell r="N982">
            <v>0</v>
          </cell>
          <cell r="O982">
            <v>0</v>
          </cell>
          <cell r="P982">
            <v>0</v>
          </cell>
          <cell r="Q982">
            <v>0</v>
          </cell>
          <cell r="R982">
            <v>0</v>
          </cell>
          <cell r="S982">
            <v>0</v>
          </cell>
          <cell r="T982">
            <v>0</v>
          </cell>
          <cell r="U982">
            <v>0</v>
          </cell>
          <cell r="V982">
            <v>0</v>
          </cell>
          <cell r="W982">
            <v>0</v>
          </cell>
          <cell r="X982">
            <v>0</v>
          </cell>
          <cell r="Y982">
            <v>0</v>
          </cell>
          <cell r="Z982">
            <v>0</v>
          </cell>
          <cell r="AA982">
            <v>0</v>
          </cell>
          <cell r="AB982">
            <v>0</v>
          </cell>
          <cell r="AC982">
            <v>0</v>
          </cell>
        </row>
        <row r="983">
          <cell r="J983">
            <v>1.4</v>
          </cell>
          <cell r="K983">
            <v>1.4</v>
          </cell>
          <cell r="L983">
            <v>1.4</v>
          </cell>
          <cell r="M983">
            <v>1.4</v>
          </cell>
          <cell r="N983">
            <v>1.4</v>
          </cell>
          <cell r="O983">
            <v>1.4</v>
          </cell>
          <cell r="P983">
            <v>1.4</v>
          </cell>
          <cell r="Q983">
            <v>1.4</v>
          </cell>
          <cell r="R983">
            <v>1.4</v>
          </cell>
          <cell r="S983">
            <v>1.4</v>
          </cell>
          <cell r="T983">
            <v>1.4</v>
          </cell>
          <cell r="U983">
            <v>1.4</v>
          </cell>
          <cell r="V983">
            <v>1.4</v>
          </cell>
          <cell r="W983">
            <v>1.4</v>
          </cell>
          <cell r="X983">
            <v>1.4</v>
          </cell>
          <cell r="Y983">
            <v>1.4</v>
          </cell>
          <cell r="Z983">
            <v>1.4</v>
          </cell>
          <cell r="AA983">
            <v>1.4</v>
          </cell>
          <cell r="AB983">
            <v>1.4</v>
          </cell>
          <cell r="AC983">
            <v>1.4</v>
          </cell>
        </row>
        <row r="984">
          <cell r="J984">
            <v>0</v>
          </cell>
          <cell r="K984">
            <v>0</v>
          </cell>
          <cell r="L984">
            <v>0</v>
          </cell>
          <cell r="M984">
            <v>0</v>
          </cell>
          <cell r="N984">
            <v>0</v>
          </cell>
          <cell r="O984">
            <v>0</v>
          </cell>
          <cell r="P984">
            <v>0</v>
          </cell>
          <cell r="Q984">
            <v>0</v>
          </cell>
          <cell r="R984">
            <v>0</v>
          </cell>
          <cell r="S984">
            <v>0</v>
          </cell>
          <cell r="T984">
            <v>0</v>
          </cell>
          <cell r="U984">
            <v>0</v>
          </cell>
          <cell r="V984">
            <v>0</v>
          </cell>
          <cell r="W984">
            <v>0</v>
          </cell>
          <cell r="X984">
            <v>0</v>
          </cell>
          <cell r="Y984">
            <v>0</v>
          </cell>
          <cell r="Z984">
            <v>0</v>
          </cell>
          <cell r="AA984">
            <v>0</v>
          </cell>
          <cell r="AB984">
            <v>0</v>
          </cell>
          <cell r="AC984">
            <v>0</v>
          </cell>
        </row>
        <row r="985">
          <cell r="J985">
            <v>0</v>
          </cell>
          <cell r="K985">
            <v>0</v>
          </cell>
          <cell r="L985">
            <v>0</v>
          </cell>
          <cell r="M985">
            <v>0</v>
          </cell>
          <cell r="N985">
            <v>0</v>
          </cell>
          <cell r="O985">
            <v>0</v>
          </cell>
          <cell r="P985">
            <v>0</v>
          </cell>
          <cell r="Q985">
            <v>0</v>
          </cell>
          <cell r="R985">
            <v>0</v>
          </cell>
          <cell r="S985">
            <v>0</v>
          </cell>
          <cell r="T985">
            <v>0</v>
          </cell>
          <cell r="U985">
            <v>0</v>
          </cell>
          <cell r="V985">
            <v>0</v>
          </cell>
          <cell r="W985">
            <v>0</v>
          </cell>
          <cell r="X985">
            <v>0</v>
          </cell>
          <cell r="Y985">
            <v>0</v>
          </cell>
          <cell r="Z985">
            <v>0</v>
          </cell>
          <cell r="AA985">
            <v>0</v>
          </cell>
          <cell r="AB985">
            <v>0</v>
          </cell>
          <cell r="AC985">
            <v>0</v>
          </cell>
        </row>
        <row r="986">
          <cell r="J986">
            <v>0</v>
          </cell>
          <cell r="K986">
            <v>0</v>
          </cell>
          <cell r="L986">
            <v>0</v>
          </cell>
          <cell r="M986">
            <v>0</v>
          </cell>
          <cell r="N986">
            <v>0</v>
          </cell>
          <cell r="O986">
            <v>0</v>
          </cell>
          <cell r="P986">
            <v>0</v>
          </cell>
          <cell r="Q986">
            <v>0</v>
          </cell>
          <cell r="R986">
            <v>0</v>
          </cell>
          <cell r="S986">
            <v>0</v>
          </cell>
          <cell r="T986">
            <v>0</v>
          </cell>
          <cell r="U986">
            <v>0</v>
          </cell>
          <cell r="V986">
            <v>0</v>
          </cell>
          <cell r="W986">
            <v>0</v>
          </cell>
          <cell r="X986">
            <v>0</v>
          </cell>
          <cell r="Y986">
            <v>0</v>
          </cell>
          <cell r="Z986">
            <v>0</v>
          </cell>
          <cell r="AA986">
            <v>0</v>
          </cell>
          <cell r="AB986">
            <v>0</v>
          </cell>
          <cell r="AC986">
            <v>0</v>
          </cell>
        </row>
        <row r="987">
          <cell r="J987">
            <v>0</v>
          </cell>
          <cell r="K987">
            <v>0</v>
          </cell>
          <cell r="L987">
            <v>0</v>
          </cell>
          <cell r="M987">
            <v>0</v>
          </cell>
          <cell r="N987">
            <v>0</v>
          </cell>
          <cell r="O987">
            <v>0</v>
          </cell>
          <cell r="P987">
            <v>0</v>
          </cell>
          <cell r="Q987">
            <v>0</v>
          </cell>
          <cell r="R987">
            <v>0</v>
          </cell>
          <cell r="S987">
            <v>0</v>
          </cell>
          <cell r="T987">
            <v>0</v>
          </cell>
          <cell r="U987">
            <v>0</v>
          </cell>
          <cell r="V987">
            <v>0</v>
          </cell>
          <cell r="W987">
            <v>0</v>
          </cell>
          <cell r="X987">
            <v>0</v>
          </cell>
          <cell r="Y987">
            <v>0</v>
          </cell>
          <cell r="Z987">
            <v>0</v>
          </cell>
          <cell r="AA987">
            <v>0</v>
          </cell>
          <cell r="AB987">
            <v>0</v>
          </cell>
          <cell r="AC987">
            <v>0</v>
          </cell>
        </row>
        <row r="988">
          <cell r="J988">
            <v>0</v>
          </cell>
          <cell r="K988">
            <v>0</v>
          </cell>
          <cell r="L988">
            <v>0</v>
          </cell>
          <cell r="M988">
            <v>0</v>
          </cell>
          <cell r="N988">
            <v>0</v>
          </cell>
          <cell r="O988">
            <v>0</v>
          </cell>
          <cell r="P988">
            <v>0</v>
          </cell>
          <cell r="Q988">
            <v>0</v>
          </cell>
          <cell r="R988">
            <v>0</v>
          </cell>
          <cell r="S988">
            <v>0</v>
          </cell>
          <cell r="T988">
            <v>0</v>
          </cell>
          <cell r="U988">
            <v>0</v>
          </cell>
          <cell r="V988">
            <v>0</v>
          </cell>
          <cell r="W988">
            <v>0</v>
          </cell>
          <cell r="X988">
            <v>0</v>
          </cell>
          <cell r="Y988">
            <v>0</v>
          </cell>
          <cell r="Z988">
            <v>0</v>
          </cell>
          <cell r="AA988">
            <v>0</v>
          </cell>
          <cell r="AB988">
            <v>0</v>
          </cell>
          <cell r="AC988">
            <v>0</v>
          </cell>
        </row>
        <row r="989">
          <cell r="J989">
            <v>0</v>
          </cell>
          <cell r="K989">
            <v>0</v>
          </cell>
          <cell r="L989">
            <v>0</v>
          </cell>
          <cell r="M989">
            <v>0</v>
          </cell>
          <cell r="N989">
            <v>0</v>
          </cell>
          <cell r="O989">
            <v>0</v>
          </cell>
          <cell r="P989">
            <v>0</v>
          </cell>
          <cell r="Q989">
            <v>0</v>
          </cell>
          <cell r="R989">
            <v>0</v>
          </cell>
          <cell r="S989">
            <v>0</v>
          </cell>
          <cell r="T989">
            <v>0</v>
          </cell>
          <cell r="U989">
            <v>0</v>
          </cell>
          <cell r="V989">
            <v>0</v>
          </cell>
          <cell r="W989">
            <v>0</v>
          </cell>
          <cell r="X989">
            <v>0</v>
          </cell>
          <cell r="Y989">
            <v>0</v>
          </cell>
          <cell r="Z989">
            <v>0</v>
          </cell>
          <cell r="AA989">
            <v>0</v>
          </cell>
          <cell r="AB989">
            <v>0</v>
          </cell>
          <cell r="AC989">
            <v>0</v>
          </cell>
        </row>
        <row r="990">
          <cell r="J990">
            <v>0</v>
          </cell>
          <cell r="K990">
            <v>0</v>
          </cell>
          <cell r="L990">
            <v>0</v>
          </cell>
          <cell r="M990">
            <v>0</v>
          </cell>
          <cell r="N990">
            <v>0</v>
          </cell>
          <cell r="O990">
            <v>0</v>
          </cell>
          <cell r="P990">
            <v>0</v>
          </cell>
          <cell r="Q990">
            <v>0</v>
          </cell>
          <cell r="R990">
            <v>0</v>
          </cell>
          <cell r="S990">
            <v>0</v>
          </cell>
          <cell r="T990">
            <v>0</v>
          </cell>
          <cell r="U990">
            <v>0</v>
          </cell>
          <cell r="V990">
            <v>0</v>
          </cell>
          <cell r="W990">
            <v>0</v>
          </cell>
          <cell r="X990">
            <v>0</v>
          </cell>
          <cell r="Y990">
            <v>0</v>
          </cell>
          <cell r="Z990">
            <v>0</v>
          </cell>
          <cell r="AA990">
            <v>0</v>
          </cell>
          <cell r="AB990">
            <v>0</v>
          </cell>
          <cell r="AC990">
            <v>0</v>
          </cell>
        </row>
        <row r="991">
          <cell r="J991">
            <v>0</v>
          </cell>
          <cell r="K991">
            <v>0</v>
          </cell>
          <cell r="L991">
            <v>0</v>
          </cell>
          <cell r="M991">
            <v>0</v>
          </cell>
          <cell r="N991">
            <v>0</v>
          </cell>
          <cell r="O991">
            <v>0</v>
          </cell>
          <cell r="P991">
            <v>0</v>
          </cell>
          <cell r="Q991">
            <v>0</v>
          </cell>
          <cell r="R991">
            <v>0</v>
          </cell>
          <cell r="S991">
            <v>0</v>
          </cell>
          <cell r="T991">
            <v>0</v>
          </cell>
          <cell r="U991">
            <v>0</v>
          </cell>
          <cell r="V991">
            <v>0</v>
          </cell>
          <cell r="W991">
            <v>0</v>
          </cell>
          <cell r="X991">
            <v>0</v>
          </cell>
          <cell r="Y991">
            <v>0</v>
          </cell>
          <cell r="Z991">
            <v>0</v>
          </cell>
          <cell r="AA991">
            <v>0</v>
          </cell>
          <cell r="AB991">
            <v>0</v>
          </cell>
          <cell r="AC991">
            <v>0</v>
          </cell>
        </row>
        <row r="992">
          <cell r="J992">
            <v>0</v>
          </cell>
          <cell r="K992">
            <v>0</v>
          </cell>
          <cell r="L992">
            <v>0</v>
          </cell>
          <cell r="M992">
            <v>0</v>
          </cell>
          <cell r="N992">
            <v>0</v>
          </cell>
          <cell r="O992">
            <v>0</v>
          </cell>
          <cell r="P992">
            <v>0</v>
          </cell>
          <cell r="Q992">
            <v>0</v>
          </cell>
          <cell r="R992">
            <v>0</v>
          </cell>
          <cell r="S992">
            <v>0</v>
          </cell>
          <cell r="T992">
            <v>0</v>
          </cell>
          <cell r="U992">
            <v>0</v>
          </cell>
          <cell r="V992">
            <v>0</v>
          </cell>
          <cell r="W992">
            <v>0</v>
          </cell>
          <cell r="X992">
            <v>0</v>
          </cell>
          <cell r="Y992">
            <v>0</v>
          </cell>
          <cell r="Z992">
            <v>0</v>
          </cell>
          <cell r="AA992">
            <v>0</v>
          </cell>
          <cell r="AB992">
            <v>0</v>
          </cell>
          <cell r="AC992">
            <v>0</v>
          </cell>
        </row>
        <row r="993">
          <cell r="J993">
            <v>0</v>
          </cell>
          <cell r="K993">
            <v>0</v>
          </cell>
          <cell r="L993">
            <v>0</v>
          </cell>
          <cell r="M993">
            <v>0</v>
          </cell>
          <cell r="N993">
            <v>0</v>
          </cell>
          <cell r="O993">
            <v>0</v>
          </cell>
          <cell r="P993">
            <v>0</v>
          </cell>
          <cell r="Q993">
            <v>0</v>
          </cell>
          <cell r="R993">
            <v>0</v>
          </cell>
          <cell r="S993">
            <v>0</v>
          </cell>
          <cell r="T993">
            <v>0</v>
          </cell>
          <cell r="U993">
            <v>0</v>
          </cell>
          <cell r="V993">
            <v>0</v>
          </cell>
          <cell r="W993">
            <v>0</v>
          </cell>
          <cell r="X993">
            <v>0</v>
          </cell>
          <cell r="Y993">
            <v>0</v>
          </cell>
          <cell r="Z993">
            <v>0</v>
          </cell>
          <cell r="AA993">
            <v>0</v>
          </cell>
          <cell r="AB993">
            <v>0</v>
          </cell>
          <cell r="AC993">
            <v>0</v>
          </cell>
        </row>
        <row r="994">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row>
        <row r="995">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row>
        <row r="996">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row>
        <row r="997">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row>
        <row r="998">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row>
        <row r="999">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row>
        <row r="1000">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row>
        <row r="1001">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row>
        <row r="1002">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row>
        <row r="1003">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row>
        <row r="1004">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row>
        <row r="1005">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row>
        <row r="1006">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row>
        <row r="1007">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row>
        <row r="1008">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row>
        <row r="1009">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row>
        <row r="1010">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row>
        <row r="1011">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row>
        <row r="1012">
          <cell r="J1012">
            <v>0</v>
          </cell>
          <cell r="K1012">
            <v>0</v>
          </cell>
          <cell r="L1012">
            <v>0</v>
          </cell>
          <cell r="M1012">
            <v>0</v>
          </cell>
          <cell r="N1012">
            <v>0</v>
          </cell>
          <cell r="O1012">
            <v>0</v>
          </cell>
          <cell r="P1012">
            <v>0</v>
          </cell>
          <cell r="Q1012">
            <v>0</v>
          </cell>
          <cell r="R1012">
            <v>0</v>
          </cell>
          <cell r="S1012">
            <v>0</v>
          </cell>
          <cell r="T1012">
            <v>0</v>
          </cell>
          <cell r="U1012">
            <v>0</v>
          </cell>
          <cell r="V1012">
            <v>0</v>
          </cell>
          <cell r="W1012">
            <v>0</v>
          </cell>
          <cell r="X1012">
            <v>0</v>
          </cell>
          <cell r="Y1012">
            <v>0</v>
          </cell>
          <cell r="Z1012">
            <v>0</v>
          </cell>
          <cell r="AA1012">
            <v>0</v>
          </cell>
          <cell r="AB1012">
            <v>0</v>
          </cell>
          <cell r="AC1012">
            <v>0</v>
          </cell>
        </row>
        <row r="1013">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row>
        <row r="1014">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row>
        <row r="1015">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row>
        <row r="1016">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row>
        <row r="1017">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row>
        <row r="1018">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row>
        <row r="1019">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row>
        <row r="1020">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row>
        <row r="1021">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row>
        <row r="1022">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row>
        <row r="1023">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row>
        <row r="1024">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row>
        <row r="1025">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row>
        <row r="1026">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row>
        <row r="1027">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row>
        <row r="1028">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row>
        <row r="1029">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row>
        <row r="1030">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row>
        <row r="1031">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row>
        <row r="1032">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row>
        <row r="1033">
          <cell r="J1033">
            <v>3.9872439030664752</v>
          </cell>
          <cell r="K1033">
            <v>3.9872439030664752</v>
          </cell>
          <cell r="L1033">
            <v>3.9872439030664752</v>
          </cell>
          <cell r="M1033">
            <v>3.9872439030664752</v>
          </cell>
          <cell r="N1033">
            <v>3.9872439030664752</v>
          </cell>
          <cell r="O1033">
            <v>3.9872439030664752</v>
          </cell>
          <cell r="P1033">
            <v>3.9872439030664752</v>
          </cell>
          <cell r="Q1033">
            <v>3.9872439030664752</v>
          </cell>
          <cell r="R1033">
            <v>3.9872439030664752</v>
          </cell>
          <cell r="S1033">
            <v>3.9872439030664752</v>
          </cell>
          <cell r="T1033">
            <v>3.9872439030664752</v>
          </cell>
          <cell r="U1033">
            <v>3.9872439030664752</v>
          </cell>
          <cell r="V1033">
            <v>3.9872439030664752</v>
          </cell>
          <cell r="W1033">
            <v>3.9872439030664752</v>
          </cell>
          <cell r="X1033">
            <v>3.9872439030664752</v>
          </cell>
          <cell r="Y1033">
            <v>3.9872439030664752</v>
          </cell>
          <cell r="Z1033">
            <v>3.9872439030664752</v>
          </cell>
          <cell r="AA1033">
            <v>3.9872439030664752</v>
          </cell>
          <cell r="AB1033">
            <v>3.9872439030664752</v>
          </cell>
          <cell r="AC1033">
            <v>3.9872439030664752</v>
          </cell>
        </row>
        <row r="1034">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row>
        <row r="1035">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row>
        <row r="1036">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row>
        <row r="1037">
          <cell r="J1037">
            <v>0</v>
          </cell>
          <cell r="K1037">
            <v>0</v>
          </cell>
          <cell r="L1037">
            <v>0</v>
          </cell>
          <cell r="M1037">
            <v>0</v>
          </cell>
          <cell r="N1037">
            <v>0</v>
          </cell>
          <cell r="O1037">
            <v>0</v>
          </cell>
          <cell r="P1037">
            <v>0</v>
          </cell>
          <cell r="Q1037">
            <v>0</v>
          </cell>
          <cell r="R1037">
            <v>0</v>
          </cell>
          <cell r="S1037">
            <v>0</v>
          </cell>
          <cell r="T1037">
            <v>0</v>
          </cell>
          <cell r="U1037">
            <v>0</v>
          </cell>
          <cell r="V1037">
            <v>0</v>
          </cell>
          <cell r="W1037">
            <v>0</v>
          </cell>
          <cell r="X1037">
            <v>0</v>
          </cell>
          <cell r="Y1037">
            <v>0</v>
          </cell>
          <cell r="Z1037">
            <v>0</v>
          </cell>
          <cell r="AA1037">
            <v>0</v>
          </cell>
          <cell r="AB1037">
            <v>0</v>
          </cell>
          <cell r="AC1037">
            <v>0</v>
          </cell>
        </row>
        <row r="1038">
          <cell r="J1038">
            <v>0</v>
          </cell>
          <cell r="K1038">
            <v>0</v>
          </cell>
          <cell r="L1038">
            <v>0</v>
          </cell>
          <cell r="M1038">
            <v>0</v>
          </cell>
          <cell r="N1038">
            <v>0</v>
          </cell>
          <cell r="O1038">
            <v>0</v>
          </cell>
          <cell r="P1038">
            <v>0</v>
          </cell>
          <cell r="Q1038">
            <v>0</v>
          </cell>
          <cell r="R1038">
            <v>0</v>
          </cell>
          <cell r="S1038">
            <v>0</v>
          </cell>
          <cell r="T1038">
            <v>0</v>
          </cell>
          <cell r="U1038">
            <v>0</v>
          </cell>
          <cell r="V1038">
            <v>0</v>
          </cell>
          <cell r="W1038">
            <v>0</v>
          </cell>
          <cell r="X1038">
            <v>0</v>
          </cell>
          <cell r="Y1038">
            <v>0</v>
          </cell>
          <cell r="Z1038">
            <v>0</v>
          </cell>
          <cell r="AA1038">
            <v>0</v>
          </cell>
          <cell r="AB1038">
            <v>0</v>
          </cell>
          <cell r="AC1038">
            <v>0</v>
          </cell>
        </row>
        <row r="1039">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row>
        <row r="1040">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row>
        <row r="1041">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row>
        <row r="1042">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row>
        <row r="1043">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row>
        <row r="1044">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row>
        <row r="1045">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row>
        <row r="1046">
          <cell r="J1046">
            <v>0</v>
          </cell>
          <cell r="K1046">
            <v>0</v>
          </cell>
          <cell r="L1046">
            <v>0</v>
          </cell>
          <cell r="M1046">
            <v>0</v>
          </cell>
          <cell r="N1046">
            <v>0</v>
          </cell>
          <cell r="O1046">
            <v>0</v>
          </cell>
          <cell r="P1046">
            <v>0</v>
          </cell>
          <cell r="Q1046">
            <v>0</v>
          </cell>
          <cell r="R1046">
            <v>0</v>
          </cell>
          <cell r="S1046">
            <v>0</v>
          </cell>
          <cell r="T1046">
            <v>0</v>
          </cell>
          <cell r="U1046">
            <v>0</v>
          </cell>
          <cell r="V1046">
            <v>0</v>
          </cell>
          <cell r="W1046">
            <v>0</v>
          </cell>
          <cell r="X1046">
            <v>0</v>
          </cell>
          <cell r="Y1046">
            <v>0</v>
          </cell>
          <cell r="Z1046">
            <v>0</v>
          </cell>
          <cell r="AA1046">
            <v>0</v>
          </cell>
          <cell r="AB1046">
            <v>0</v>
          </cell>
          <cell r="AC1046">
            <v>0</v>
          </cell>
        </row>
        <row r="1047">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0</v>
          </cell>
          <cell r="Y1047">
            <v>0</v>
          </cell>
          <cell r="Z1047">
            <v>0</v>
          </cell>
          <cell r="AA1047">
            <v>0</v>
          </cell>
          <cell r="AB1047">
            <v>0</v>
          </cell>
          <cell r="AC1047">
            <v>0</v>
          </cell>
        </row>
        <row r="1048">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row>
        <row r="1049">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row>
        <row r="1050">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row>
        <row r="1051">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row>
        <row r="1052">
          <cell r="J1052">
            <v>0</v>
          </cell>
          <cell r="K1052">
            <v>0</v>
          </cell>
          <cell r="L1052">
            <v>0</v>
          </cell>
          <cell r="M1052">
            <v>0</v>
          </cell>
          <cell r="N1052">
            <v>0</v>
          </cell>
          <cell r="O1052">
            <v>0</v>
          </cell>
          <cell r="P1052">
            <v>0</v>
          </cell>
          <cell r="Q1052">
            <v>0</v>
          </cell>
          <cell r="R1052">
            <v>0</v>
          </cell>
          <cell r="S1052">
            <v>0</v>
          </cell>
          <cell r="T1052">
            <v>0</v>
          </cell>
          <cell r="U1052">
            <v>0</v>
          </cell>
          <cell r="V1052">
            <v>0</v>
          </cell>
          <cell r="W1052">
            <v>0</v>
          </cell>
          <cell r="X1052">
            <v>0</v>
          </cell>
          <cell r="Y1052">
            <v>0</v>
          </cell>
          <cell r="Z1052">
            <v>0</v>
          </cell>
          <cell r="AA1052">
            <v>0</v>
          </cell>
          <cell r="AB1052">
            <v>0</v>
          </cell>
          <cell r="AC1052">
            <v>0</v>
          </cell>
        </row>
        <row r="1053">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row>
        <row r="1054">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row>
        <row r="1055">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0</v>
          </cell>
          <cell r="Y1055">
            <v>0</v>
          </cell>
          <cell r="Z1055">
            <v>0</v>
          </cell>
          <cell r="AA1055">
            <v>0</v>
          </cell>
          <cell r="AB1055">
            <v>0</v>
          </cell>
          <cell r="AC1055">
            <v>0</v>
          </cell>
        </row>
        <row r="1056">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row>
        <row r="1057">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row>
        <row r="1058">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0</v>
          </cell>
          <cell r="Y1058">
            <v>0</v>
          </cell>
          <cell r="Z1058">
            <v>0</v>
          </cell>
          <cell r="AA1058">
            <v>0</v>
          </cell>
          <cell r="AB1058">
            <v>0</v>
          </cell>
          <cell r="AC1058">
            <v>0</v>
          </cell>
        </row>
        <row r="1059">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row>
        <row r="1060">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row>
        <row r="1061">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0</v>
          </cell>
          <cell r="Y1061">
            <v>0</v>
          </cell>
          <cell r="Z1061">
            <v>0</v>
          </cell>
          <cell r="AA1061">
            <v>0</v>
          </cell>
          <cell r="AB1061">
            <v>0</v>
          </cell>
          <cell r="AC1061">
            <v>0</v>
          </cell>
        </row>
        <row r="1062">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row>
        <row r="1063">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row>
        <row r="1064">
          <cell r="J1064">
            <v>0</v>
          </cell>
          <cell r="K1064">
            <v>0</v>
          </cell>
          <cell r="L1064">
            <v>0</v>
          </cell>
          <cell r="M1064">
            <v>0</v>
          </cell>
          <cell r="N1064">
            <v>0</v>
          </cell>
          <cell r="O1064">
            <v>0</v>
          </cell>
          <cell r="P1064">
            <v>0</v>
          </cell>
          <cell r="Q1064">
            <v>0</v>
          </cell>
          <cell r="R1064">
            <v>0</v>
          </cell>
          <cell r="S1064">
            <v>0</v>
          </cell>
          <cell r="T1064">
            <v>0</v>
          </cell>
          <cell r="U1064">
            <v>0</v>
          </cell>
          <cell r="V1064">
            <v>0</v>
          </cell>
          <cell r="W1064">
            <v>0</v>
          </cell>
          <cell r="X1064">
            <v>0</v>
          </cell>
          <cell r="Y1064">
            <v>0</v>
          </cell>
          <cell r="Z1064">
            <v>0</v>
          </cell>
          <cell r="AA1064">
            <v>0</v>
          </cell>
          <cell r="AB1064">
            <v>0</v>
          </cell>
          <cell r="AC1064">
            <v>0</v>
          </cell>
        </row>
        <row r="1065">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row>
        <row r="1066">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row>
        <row r="1067">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row>
        <row r="1068">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row>
        <row r="1069">
          <cell r="J1069">
            <v>0</v>
          </cell>
          <cell r="K1069">
            <v>0</v>
          </cell>
          <cell r="L1069">
            <v>0</v>
          </cell>
          <cell r="M1069">
            <v>0</v>
          </cell>
          <cell r="N1069">
            <v>0</v>
          </cell>
          <cell r="O1069">
            <v>0</v>
          </cell>
          <cell r="P1069">
            <v>0</v>
          </cell>
          <cell r="Q1069">
            <v>0</v>
          </cell>
          <cell r="R1069">
            <v>0</v>
          </cell>
          <cell r="S1069">
            <v>0</v>
          </cell>
          <cell r="T1069">
            <v>0</v>
          </cell>
          <cell r="U1069">
            <v>0</v>
          </cell>
          <cell r="V1069">
            <v>0</v>
          </cell>
          <cell r="W1069">
            <v>0</v>
          </cell>
          <cell r="X1069">
            <v>0</v>
          </cell>
          <cell r="Y1069">
            <v>0</v>
          </cell>
          <cell r="Z1069">
            <v>0</v>
          </cell>
          <cell r="AA1069">
            <v>0</v>
          </cell>
          <cell r="AB1069">
            <v>0</v>
          </cell>
          <cell r="AC1069">
            <v>0</v>
          </cell>
        </row>
        <row r="1070">
          <cell r="J1070">
            <v>0</v>
          </cell>
          <cell r="K1070">
            <v>0</v>
          </cell>
          <cell r="L1070">
            <v>0</v>
          </cell>
          <cell r="M1070">
            <v>0</v>
          </cell>
          <cell r="N1070">
            <v>0</v>
          </cell>
          <cell r="O1070">
            <v>0</v>
          </cell>
          <cell r="P1070">
            <v>0</v>
          </cell>
          <cell r="Q1070">
            <v>0</v>
          </cell>
          <cell r="R1070">
            <v>0</v>
          </cell>
          <cell r="S1070">
            <v>0</v>
          </cell>
          <cell r="T1070">
            <v>0</v>
          </cell>
          <cell r="U1070">
            <v>0</v>
          </cell>
          <cell r="V1070">
            <v>0</v>
          </cell>
          <cell r="W1070">
            <v>0</v>
          </cell>
          <cell r="X1070">
            <v>0</v>
          </cell>
          <cell r="Y1070">
            <v>0</v>
          </cell>
          <cell r="Z1070">
            <v>0</v>
          </cell>
          <cell r="AA1070">
            <v>0</v>
          </cell>
          <cell r="AB1070">
            <v>0</v>
          </cell>
          <cell r="AC1070">
            <v>0</v>
          </cell>
        </row>
        <row r="1071">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row>
        <row r="1072">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row>
        <row r="1073">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row>
        <row r="1074">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row>
        <row r="1075">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row>
        <row r="1076">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0</v>
          </cell>
          <cell r="AC1076">
            <v>0</v>
          </cell>
        </row>
        <row r="1077">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row>
        <row r="1078">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row>
        <row r="1079">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row>
        <row r="1080">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row>
        <row r="1081">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row>
        <row r="1082">
          <cell r="J1082">
            <v>0</v>
          </cell>
          <cell r="K1082">
            <v>0</v>
          </cell>
          <cell r="L1082">
            <v>0</v>
          </cell>
          <cell r="M1082">
            <v>0</v>
          </cell>
          <cell r="N1082">
            <v>0</v>
          </cell>
          <cell r="O1082">
            <v>0</v>
          </cell>
          <cell r="P1082">
            <v>0</v>
          </cell>
          <cell r="Q1082">
            <v>0</v>
          </cell>
          <cell r="R1082">
            <v>0</v>
          </cell>
          <cell r="S1082">
            <v>0</v>
          </cell>
          <cell r="T1082">
            <v>0</v>
          </cell>
          <cell r="U1082">
            <v>0</v>
          </cell>
          <cell r="V1082">
            <v>0</v>
          </cell>
          <cell r="W1082">
            <v>0</v>
          </cell>
          <cell r="X1082">
            <v>0</v>
          </cell>
          <cell r="Y1082">
            <v>0</v>
          </cell>
          <cell r="Z1082">
            <v>0</v>
          </cell>
          <cell r="AA1082">
            <v>0</v>
          </cell>
          <cell r="AB1082">
            <v>0</v>
          </cell>
          <cell r="AC1082">
            <v>0</v>
          </cell>
        </row>
        <row r="1083">
          <cell r="J1083">
            <v>0</v>
          </cell>
          <cell r="K1083">
            <v>0</v>
          </cell>
          <cell r="L1083">
            <v>0</v>
          </cell>
          <cell r="M1083">
            <v>0</v>
          </cell>
          <cell r="N1083">
            <v>0</v>
          </cell>
          <cell r="O1083">
            <v>0</v>
          </cell>
          <cell r="P1083">
            <v>0</v>
          </cell>
          <cell r="Q1083">
            <v>0</v>
          </cell>
          <cell r="R1083">
            <v>0</v>
          </cell>
          <cell r="S1083">
            <v>0</v>
          </cell>
          <cell r="T1083">
            <v>0</v>
          </cell>
          <cell r="U1083">
            <v>0</v>
          </cell>
          <cell r="V1083">
            <v>0</v>
          </cell>
          <cell r="W1083">
            <v>0</v>
          </cell>
          <cell r="X1083">
            <v>0</v>
          </cell>
          <cell r="Y1083">
            <v>0</v>
          </cell>
          <cell r="Z1083">
            <v>0</v>
          </cell>
          <cell r="AA1083">
            <v>0</v>
          </cell>
          <cell r="AB1083">
            <v>0</v>
          </cell>
          <cell r="AC1083">
            <v>0</v>
          </cell>
        </row>
        <row r="1084">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0</v>
          </cell>
          <cell r="AC1084">
            <v>0</v>
          </cell>
        </row>
        <row r="1085">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row>
        <row r="1086">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row>
        <row r="1087">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row>
        <row r="1088">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row>
        <row r="1089">
          <cell r="J1089">
            <v>0</v>
          </cell>
          <cell r="K1089">
            <v>0</v>
          </cell>
          <cell r="L1089">
            <v>0</v>
          </cell>
          <cell r="M1089">
            <v>0</v>
          </cell>
          <cell r="N1089">
            <v>0</v>
          </cell>
          <cell r="O1089">
            <v>0</v>
          </cell>
          <cell r="P1089">
            <v>0</v>
          </cell>
          <cell r="Q1089">
            <v>0</v>
          </cell>
          <cell r="R1089">
            <v>0</v>
          </cell>
          <cell r="S1089">
            <v>0</v>
          </cell>
          <cell r="T1089">
            <v>0</v>
          </cell>
          <cell r="U1089">
            <v>0</v>
          </cell>
          <cell r="V1089">
            <v>0</v>
          </cell>
          <cell r="W1089">
            <v>0</v>
          </cell>
          <cell r="X1089">
            <v>0</v>
          </cell>
          <cell r="Y1089">
            <v>0</v>
          </cell>
          <cell r="Z1089">
            <v>0</v>
          </cell>
          <cell r="AA1089">
            <v>0</v>
          </cell>
          <cell r="AB1089">
            <v>0</v>
          </cell>
          <cell r="AC1089">
            <v>0</v>
          </cell>
        </row>
        <row r="1090">
          <cell r="J1090">
            <v>0</v>
          </cell>
          <cell r="K1090">
            <v>0</v>
          </cell>
          <cell r="L1090">
            <v>0</v>
          </cell>
          <cell r="M1090">
            <v>0</v>
          </cell>
          <cell r="N1090">
            <v>0</v>
          </cell>
          <cell r="O1090">
            <v>0</v>
          </cell>
          <cell r="P1090">
            <v>0</v>
          </cell>
          <cell r="Q1090">
            <v>0</v>
          </cell>
          <cell r="R1090">
            <v>0</v>
          </cell>
          <cell r="S1090">
            <v>0</v>
          </cell>
          <cell r="T1090">
            <v>0</v>
          </cell>
          <cell r="U1090">
            <v>0</v>
          </cell>
          <cell r="V1090">
            <v>0</v>
          </cell>
          <cell r="W1090">
            <v>0</v>
          </cell>
          <cell r="X1090">
            <v>0</v>
          </cell>
          <cell r="Y1090">
            <v>0</v>
          </cell>
          <cell r="Z1090">
            <v>0</v>
          </cell>
          <cell r="AA1090">
            <v>0</v>
          </cell>
          <cell r="AB1090">
            <v>0</v>
          </cell>
          <cell r="AC1090">
            <v>0</v>
          </cell>
        </row>
        <row r="1091">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row>
        <row r="1092">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row>
        <row r="1093">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row>
        <row r="1094">
          <cell r="J1094">
            <v>0</v>
          </cell>
          <cell r="K1094">
            <v>0</v>
          </cell>
          <cell r="L1094">
            <v>0</v>
          </cell>
          <cell r="M1094">
            <v>0</v>
          </cell>
          <cell r="N1094">
            <v>0</v>
          </cell>
          <cell r="O1094">
            <v>0</v>
          </cell>
          <cell r="P1094">
            <v>0</v>
          </cell>
          <cell r="Q1094">
            <v>0</v>
          </cell>
          <cell r="R1094">
            <v>0</v>
          </cell>
          <cell r="S1094">
            <v>0</v>
          </cell>
          <cell r="T1094">
            <v>0</v>
          </cell>
          <cell r="U1094">
            <v>0</v>
          </cell>
          <cell r="V1094">
            <v>0</v>
          </cell>
          <cell r="W1094">
            <v>0</v>
          </cell>
          <cell r="X1094">
            <v>0</v>
          </cell>
          <cell r="Y1094">
            <v>0</v>
          </cell>
          <cell r="Z1094">
            <v>0</v>
          </cell>
          <cell r="AA1094">
            <v>0</v>
          </cell>
          <cell r="AB1094">
            <v>0</v>
          </cell>
          <cell r="AC1094">
            <v>0</v>
          </cell>
        </row>
        <row r="1095">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0</v>
          </cell>
          <cell r="Y1095">
            <v>0</v>
          </cell>
          <cell r="Z1095">
            <v>0</v>
          </cell>
          <cell r="AA1095">
            <v>0</v>
          </cell>
          <cell r="AB1095">
            <v>0</v>
          </cell>
          <cell r="AC1095">
            <v>0</v>
          </cell>
        </row>
        <row r="1096">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row>
        <row r="1097">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0</v>
          </cell>
          <cell r="AC1097">
            <v>0</v>
          </cell>
        </row>
        <row r="1098">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row>
        <row r="1099">
          <cell r="J1099">
            <v>29.749999999999993</v>
          </cell>
          <cell r="K1099">
            <v>29.749999999999993</v>
          </cell>
          <cell r="L1099">
            <v>29.749999999999993</v>
          </cell>
          <cell r="M1099">
            <v>29.749999999999993</v>
          </cell>
          <cell r="N1099">
            <v>29.749999999999993</v>
          </cell>
          <cell r="O1099">
            <v>29.749999999999993</v>
          </cell>
          <cell r="P1099">
            <v>29.749999999999993</v>
          </cell>
          <cell r="Q1099">
            <v>29.749999999999993</v>
          </cell>
          <cell r="R1099">
            <v>29.749999999999993</v>
          </cell>
          <cell r="S1099">
            <v>29.749999999999993</v>
          </cell>
          <cell r="T1099">
            <v>29.749999999999993</v>
          </cell>
          <cell r="U1099">
            <v>29.749999999999993</v>
          </cell>
          <cell r="V1099">
            <v>29.749999999999993</v>
          </cell>
          <cell r="W1099">
            <v>29.749999999999993</v>
          </cell>
          <cell r="X1099">
            <v>29.749999999999993</v>
          </cell>
          <cell r="Y1099">
            <v>29.749999999999993</v>
          </cell>
          <cell r="Z1099">
            <v>29.749999999999993</v>
          </cell>
          <cell r="AA1099">
            <v>29.749999999999993</v>
          </cell>
          <cell r="AB1099">
            <v>29.749999999999993</v>
          </cell>
          <cell r="AC1099">
            <v>29.749999999999993</v>
          </cell>
        </row>
        <row r="1100">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row>
        <row r="1101">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row>
        <row r="1102">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row>
        <row r="1103">
          <cell r="J1103">
            <v>4.8960000000000008</v>
          </cell>
          <cell r="K1103">
            <v>4.8960000000000008</v>
          </cell>
          <cell r="L1103">
            <v>4.8960000000000008</v>
          </cell>
          <cell r="M1103">
            <v>4.8960000000000008</v>
          </cell>
          <cell r="N1103">
            <v>4.8960000000000008</v>
          </cell>
          <cell r="O1103">
            <v>4.8960000000000008</v>
          </cell>
          <cell r="P1103">
            <v>4.8960000000000008</v>
          </cell>
          <cell r="Q1103">
            <v>4.8960000000000008</v>
          </cell>
          <cell r="R1103">
            <v>4.8960000000000008</v>
          </cell>
          <cell r="S1103">
            <v>4.8960000000000008</v>
          </cell>
          <cell r="T1103">
            <v>4.8960000000000008</v>
          </cell>
          <cell r="U1103">
            <v>4.8960000000000008</v>
          </cell>
          <cell r="V1103">
            <v>4.8960000000000008</v>
          </cell>
          <cell r="W1103">
            <v>4.8960000000000008</v>
          </cell>
          <cell r="X1103">
            <v>4.8960000000000008</v>
          </cell>
          <cell r="Y1103">
            <v>4.8960000000000008</v>
          </cell>
          <cell r="Z1103">
            <v>4.8960000000000008</v>
          </cell>
          <cell r="AA1103">
            <v>4.8960000000000008</v>
          </cell>
          <cell r="AB1103">
            <v>4.8960000000000008</v>
          </cell>
          <cell r="AC1103">
            <v>4.8960000000000008</v>
          </cell>
        </row>
        <row r="1104">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row>
        <row r="1105">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row>
        <row r="1106">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row>
        <row r="1107">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row>
        <row r="1108">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row>
        <row r="1109">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row>
        <row r="1110">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row>
        <row r="1111">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row>
        <row r="1112">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row>
        <row r="1113">
          <cell r="J1113">
            <v>0.1</v>
          </cell>
          <cell r="K1113">
            <v>0.1</v>
          </cell>
          <cell r="L1113">
            <v>0.1</v>
          </cell>
          <cell r="M1113">
            <v>0.1</v>
          </cell>
          <cell r="N1113">
            <v>0.1</v>
          </cell>
          <cell r="O1113">
            <v>0.1</v>
          </cell>
          <cell r="P1113">
            <v>0.1</v>
          </cell>
          <cell r="Q1113">
            <v>0.1</v>
          </cell>
          <cell r="R1113">
            <v>0.1</v>
          </cell>
          <cell r="S1113">
            <v>0.1</v>
          </cell>
          <cell r="T1113">
            <v>0.1</v>
          </cell>
          <cell r="U1113">
            <v>0.1</v>
          </cell>
          <cell r="V1113">
            <v>0.1</v>
          </cell>
          <cell r="W1113">
            <v>0.1</v>
          </cell>
          <cell r="X1113">
            <v>0.1</v>
          </cell>
          <cell r="Y1113">
            <v>0.1</v>
          </cell>
          <cell r="Z1113">
            <v>0.1</v>
          </cell>
          <cell r="AA1113">
            <v>0.1</v>
          </cell>
          <cell r="AB1113">
            <v>0.1</v>
          </cell>
          <cell r="AC1113">
            <v>0.1</v>
          </cell>
        </row>
        <row r="1114">
          <cell r="J1114">
            <v>0.4</v>
          </cell>
          <cell r="K1114">
            <v>0.4</v>
          </cell>
          <cell r="L1114">
            <v>0.4</v>
          </cell>
          <cell r="M1114">
            <v>0.4</v>
          </cell>
          <cell r="N1114">
            <v>0.4</v>
          </cell>
          <cell r="O1114">
            <v>0.4</v>
          </cell>
          <cell r="P1114">
            <v>0.4</v>
          </cell>
          <cell r="Q1114">
            <v>0.4</v>
          </cell>
          <cell r="R1114">
            <v>0.4</v>
          </cell>
          <cell r="S1114">
            <v>0.4</v>
          </cell>
          <cell r="T1114">
            <v>0.4</v>
          </cell>
          <cell r="U1114">
            <v>0.4</v>
          </cell>
          <cell r="V1114">
            <v>0.4</v>
          </cell>
          <cell r="W1114">
            <v>0.4</v>
          </cell>
          <cell r="X1114">
            <v>0.4</v>
          </cell>
          <cell r="Y1114">
            <v>0.4</v>
          </cell>
          <cell r="Z1114">
            <v>0.4</v>
          </cell>
          <cell r="AA1114">
            <v>0.4</v>
          </cell>
          <cell r="AB1114">
            <v>0.4</v>
          </cell>
          <cell r="AC1114">
            <v>0.4</v>
          </cell>
        </row>
        <row r="1115">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row>
        <row r="1116">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row>
        <row r="1117">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row>
        <row r="1118">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row>
        <row r="1119">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row>
        <row r="1120">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row>
        <row r="1121">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row>
        <row r="1122">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row>
        <row r="1123">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row>
        <row r="1124">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row>
        <row r="1125">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row>
        <row r="1126">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row>
        <row r="1127">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row>
        <row r="1128">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row>
        <row r="1129">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row>
        <row r="1130">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row>
        <row r="1131">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row>
        <row r="1132">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row>
        <row r="1133">
          <cell r="J1133">
            <v>1.4</v>
          </cell>
          <cell r="K1133">
            <v>1.4</v>
          </cell>
          <cell r="L1133">
            <v>1.4</v>
          </cell>
          <cell r="M1133">
            <v>1.4</v>
          </cell>
          <cell r="N1133">
            <v>1.4</v>
          </cell>
          <cell r="O1133">
            <v>1.4</v>
          </cell>
          <cell r="P1133">
            <v>1.4</v>
          </cell>
          <cell r="Q1133">
            <v>1.4</v>
          </cell>
          <cell r="R1133">
            <v>1.4</v>
          </cell>
          <cell r="S1133">
            <v>1.4</v>
          </cell>
          <cell r="T1133">
            <v>1.4</v>
          </cell>
          <cell r="U1133">
            <v>1.4</v>
          </cell>
          <cell r="V1133">
            <v>1.4</v>
          </cell>
          <cell r="W1133">
            <v>1.4</v>
          </cell>
          <cell r="X1133">
            <v>1.4</v>
          </cell>
          <cell r="Y1133">
            <v>1.4</v>
          </cell>
          <cell r="Z1133">
            <v>1.4</v>
          </cell>
          <cell r="AA1133">
            <v>1.4</v>
          </cell>
          <cell r="AB1133">
            <v>1.4</v>
          </cell>
          <cell r="AC1133">
            <v>1.4</v>
          </cell>
        </row>
        <row r="1134">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row>
        <row r="1135">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row>
        <row r="1136">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row>
        <row r="1137">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row>
        <row r="1138">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row>
        <row r="1139">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row>
        <row r="1140">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row>
        <row r="1141">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row>
        <row r="1142">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row>
        <row r="1143">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row>
        <row r="1144">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row>
        <row r="1145">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row>
        <row r="1146">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row>
        <row r="1147">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row>
        <row r="1148">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row>
        <row r="1149">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row>
        <row r="1150">
          <cell r="J1150">
            <v>0</v>
          </cell>
          <cell r="K1150">
            <v>0</v>
          </cell>
          <cell r="L1150">
            <v>0</v>
          </cell>
          <cell r="M1150">
            <v>0</v>
          </cell>
          <cell r="N1150">
            <v>0</v>
          </cell>
          <cell r="O1150">
            <v>0</v>
          </cell>
          <cell r="P1150">
            <v>0</v>
          </cell>
          <cell r="Q1150">
            <v>0</v>
          </cell>
          <cell r="R1150">
            <v>0</v>
          </cell>
          <cell r="S1150">
            <v>0</v>
          </cell>
          <cell r="T1150">
            <v>0</v>
          </cell>
          <cell r="U1150">
            <v>0</v>
          </cell>
          <cell r="V1150">
            <v>0</v>
          </cell>
          <cell r="W1150">
            <v>0</v>
          </cell>
          <cell r="X1150">
            <v>0</v>
          </cell>
          <cell r="Y1150">
            <v>0</v>
          </cell>
          <cell r="Z1150">
            <v>0</v>
          </cell>
          <cell r="AA1150">
            <v>0</v>
          </cell>
          <cell r="AB1150">
            <v>0</v>
          </cell>
          <cell r="AC1150">
            <v>0</v>
          </cell>
        </row>
        <row r="1151">
          <cell r="J1151">
            <v>0</v>
          </cell>
          <cell r="K1151">
            <v>0</v>
          </cell>
          <cell r="L1151">
            <v>0</v>
          </cell>
          <cell r="M1151">
            <v>0</v>
          </cell>
          <cell r="N1151">
            <v>0</v>
          </cell>
          <cell r="O1151">
            <v>0</v>
          </cell>
          <cell r="P1151">
            <v>0</v>
          </cell>
          <cell r="Q1151">
            <v>0</v>
          </cell>
          <cell r="R1151">
            <v>0</v>
          </cell>
          <cell r="S1151">
            <v>0</v>
          </cell>
          <cell r="T1151">
            <v>0</v>
          </cell>
          <cell r="U1151">
            <v>0</v>
          </cell>
          <cell r="V1151">
            <v>0</v>
          </cell>
          <cell r="W1151">
            <v>0</v>
          </cell>
          <cell r="X1151">
            <v>0</v>
          </cell>
          <cell r="Y1151">
            <v>0</v>
          </cell>
          <cell r="Z1151">
            <v>0</v>
          </cell>
          <cell r="AA1151">
            <v>0</v>
          </cell>
          <cell r="AB1151">
            <v>0</v>
          </cell>
          <cell r="AC1151">
            <v>0</v>
          </cell>
        </row>
        <row r="1152">
          <cell r="J1152">
            <v>0</v>
          </cell>
          <cell r="K1152">
            <v>0</v>
          </cell>
          <cell r="L1152">
            <v>0</v>
          </cell>
          <cell r="M1152">
            <v>0</v>
          </cell>
          <cell r="N1152">
            <v>0</v>
          </cell>
          <cell r="O1152">
            <v>0</v>
          </cell>
          <cell r="P1152">
            <v>0</v>
          </cell>
          <cell r="Q1152">
            <v>0</v>
          </cell>
          <cell r="R1152">
            <v>0</v>
          </cell>
          <cell r="S1152">
            <v>0</v>
          </cell>
          <cell r="T1152">
            <v>0</v>
          </cell>
          <cell r="U1152">
            <v>0</v>
          </cell>
          <cell r="V1152">
            <v>0</v>
          </cell>
          <cell r="W1152">
            <v>0</v>
          </cell>
          <cell r="X1152">
            <v>0</v>
          </cell>
          <cell r="Y1152">
            <v>0</v>
          </cell>
          <cell r="Z1152">
            <v>0</v>
          </cell>
          <cell r="AA1152">
            <v>0</v>
          </cell>
          <cell r="AB1152">
            <v>0</v>
          </cell>
          <cell r="AC1152">
            <v>0</v>
          </cell>
        </row>
        <row r="1153">
          <cell r="J1153">
            <v>0</v>
          </cell>
          <cell r="K1153">
            <v>0</v>
          </cell>
          <cell r="L1153">
            <v>0</v>
          </cell>
          <cell r="M1153">
            <v>0</v>
          </cell>
          <cell r="N1153">
            <v>0</v>
          </cell>
          <cell r="O1153">
            <v>0</v>
          </cell>
          <cell r="P1153">
            <v>0</v>
          </cell>
          <cell r="Q1153">
            <v>0</v>
          </cell>
          <cell r="R1153">
            <v>0</v>
          </cell>
          <cell r="S1153">
            <v>0</v>
          </cell>
          <cell r="T1153">
            <v>0</v>
          </cell>
          <cell r="U1153">
            <v>0</v>
          </cell>
          <cell r="V1153">
            <v>0</v>
          </cell>
          <cell r="W1153">
            <v>0</v>
          </cell>
          <cell r="X1153">
            <v>0</v>
          </cell>
          <cell r="Y1153">
            <v>0</v>
          </cell>
          <cell r="Z1153">
            <v>0</v>
          </cell>
          <cell r="AA1153">
            <v>0</v>
          </cell>
          <cell r="AB1153">
            <v>0</v>
          </cell>
          <cell r="AC1153">
            <v>0</v>
          </cell>
        </row>
        <row r="1154">
          <cell r="J1154">
            <v>0</v>
          </cell>
          <cell r="K1154">
            <v>0</v>
          </cell>
          <cell r="L1154">
            <v>0</v>
          </cell>
          <cell r="M1154">
            <v>0</v>
          </cell>
          <cell r="N1154">
            <v>0</v>
          </cell>
          <cell r="O1154">
            <v>0</v>
          </cell>
          <cell r="P1154">
            <v>0</v>
          </cell>
          <cell r="Q1154">
            <v>0</v>
          </cell>
          <cell r="R1154">
            <v>0</v>
          </cell>
          <cell r="S1154">
            <v>0</v>
          </cell>
          <cell r="T1154">
            <v>0</v>
          </cell>
          <cell r="U1154">
            <v>0</v>
          </cell>
          <cell r="V1154">
            <v>0</v>
          </cell>
          <cell r="W1154">
            <v>0</v>
          </cell>
          <cell r="X1154">
            <v>0</v>
          </cell>
          <cell r="Y1154">
            <v>0</v>
          </cell>
          <cell r="Z1154">
            <v>0</v>
          </cell>
          <cell r="AA1154">
            <v>0</v>
          </cell>
          <cell r="AB1154">
            <v>0</v>
          </cell>
          <cell r="AC1154">
            <v>0</v>
          </cell>
        </row>
        <row r="1155">
          <cell r="J1155">
            <v>0</v>
          </cell>
          <cell r="K1155">
            <v>0</v>
          </cell>
          <cell r="L1155">
            <v>0</v>
          </cell>
          <cell r="M1155">
            <v>0</v>
          </cell>
          <cell r="N1155">
            <v>0</v>
          </cell>
          <cell r="O1155">
            <v>0</v>
          </cell>
          <cell r="P1155">
            <v>0</v>
          </cell>
          <cell r="Q1155">
            <v>0</v>
          </cell>
          <cell r="R1155">
            <v>0</v>
          </cell>
          <cell r="S1155">
            <v>0</v>
          </cell>
          <cell r="T1155">
            <v>0</v>
          </cell>
          <cell r="U1155">
            <v>0</v>
          </cell>
          <cell r="V1155">
            <v>0</v>
          </cell>
          <cell r="W1155">
            <v>0</v>
          </cell>
          <cell r="X1155">
            <v>0</v>
          </cell>
          <cell r="Y1155">
            <v>0</v>
          </cell>
          <cell r="Z1155">
            <v>0</v>
          </cell>
          <cell r="AA1155">
            <v>0</v>
          </cell>
          <cell r="AB1155">
            <v>0</v>
          </cell>
          <cell r="AC1155">
            <v>0</v>
          </cell>
        </row>
        <row r="1156">
          <cell r="J1156">
            <v>0</v>
          </cell>
          <cell r="K1156">
            <v>0</v>
          </cell>
          <cell r="L1156">
            <v>0</v>
          </cell>
          <cell r="M1156">
            <v>0</v>
          </cell>
          <cell r="N1156">
            <v>0</v>
          </cell>
          <cell r="O1156">
            <v>0</v>
          </cell>
          <cell r="P1156">
            <v>0</v>
          </cell>
          <cell r="Q1156">
            <v>0</v>
          </cell>
          <cell r="R1156">
            <v>0</v>
          </cell>
          <cell r="S1156">
            <v>0</v>
          </cell>
          <cell r="T1156">
            <v>0</v>
          </cell>
          <cell r="U1156">
            <v>0</v>
          </cell>
          <cell r="V1156">
            <v>0</v>
          </cell>
          <cell r="W1156">
            <v>0</v>
          </cell>
          <cell r="X1156">
            <v>0</v>
          </cell>
          <cell r="Y1156">
            <v>0</v>
          </cell>
          <cell r="Z1156">
            <v>0</v>
          </cell>
          <cell r="AA1156">
            <v>0</v>
          </cell>
          <cell r="AB1156">
            <v>0</v>
          </cell>
          <cell r="AC1156">
            <v>0</v>
          </cell>
        </row>
        <row r="1157">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row>
        <row r="1158">
          <cell r="J1158">
            <v>0</v>
          </cell>
          <cell r="K1158">
            <v>0</v>
          </cell>
          <cell r="L1158">
            <v>0</v>
          </cell>
          <cell r="M1158">
            <v>0</v>
          </cell>
          <cell r="N1158">
            <v>0</v>
          </cell>
          <cell r="O1158">
            <v>0</v>
          </cell>
          <cell r="P1158">
            <v>0</v>
          </cell>
          <cell r="Q1158">
            <v>0</v>
          </cell>
          <cell r="R1158">
            <v>0</v>
          </cell>
          <cell r="S1158">
            <v>0</v>
          </cell>
          <cell r="T1158">
            <v>0</v>
          </cell>
          <cell r="U1158">
            <v>0</v>
          </cell>
          <cell r="V1158">
            <v>0</v>
          </cell>
          <cell r="W1158">
            <v>0</v>
          </cell>
          <cell r="X1158">
            <v>0</v>
          </cell>
          <cell r="Y1158">
            <v>0</v>
          </cell>
          <cell r="Z1158">
            <v>0</v>
          </cell>
          <cell r="AA1158">
            <v>0</v>
          </cell>
          <cell r="AB1158">
            <v>0</v>
          </cell>
          <cell r="AC1158">
            <v>0</v>
          </cell>
        </row>
        <row r="1159">
          <cell r="J1159">
            <v>0</v>
          </cell>
          <cell r="K1159">
            <v>0</v>
          </cell>
          <cell r="L1159">
            <v>0</v>
          </cell>
          <cell r="M1159">
            <v>0</v>
          </cell>
          <cell r="N1159">
            <v>0</v>
          </cell>
          <cell r="O1159">
            <v>0</v>
          </cell>
          <cell r="P1159">
            <v>0</v>
          </cell>
          <cell r="Q1159">
            <v>0</v>
          </cell>
          <cell r="R1159">
            <v>0</v>
          </cell>
          <cell r="S1159">
            <v>0</v>
          </cell>
          <cell r="T1159">
            <v>0</v>
          </cell>
          <cell r="U1159">
            <v>0</v>
          </cell>
          <cell r="V1159">
            <v>0</v>
          </cell>
          <cell r="W1159">
            <v>0</v>
          </cell>
          <cell r="X1159">
            <v>0</v>
          </cell>
          <cell r="Y1159">
            <v>0</v>
          </cell>
          <cell r="Z1159">
            <v>0</v>
          </cell>
          <cell r="AA1159">
            <v>0</v>
          </cell>
          <cell r="AB1159">
            <v>0</v>
          </cell>
          <cell r="AC1159">
            <v>0</v>
          </cell>
        </row>
        <row r="1160">
          <cell r="J1160">
            <v>0</v>
          </cell>
          <cell r="K1160">
            <v>0</v>
          </cell>
          <cell r="L1160">
            <v>0</v>
          </cell>
          <cell r="M1160">
            <v>0</v>
          </cell>
          <cell r="N1160">
            <v>0</v>
          </cell>
          <cell r="O1160">
            <v>0</v>
          </cell>
          <cell r="P1160">
            <v>0</v>
          </cell>
          <cell r="Q1160">
            <v>0</v>
          </cell>
          <cell r="R1160">
            <v>0</v>
          </cell>
          <cell r="S1160">
            <v>0</v>
          </cell>
          <cell r="T1160">
            <v>0</v>
          </cell>
          <cell r="U1160">
            <v>0</v>
          </cell>
          <cell r="V1160">
            <v>0</v>
          </cell>
          <cell r="W1160">
            <v>0</v>
          </cell>
          <cell r="X1160">
            <v>0</v>
          </cell>
          <cell r="Y1160">
            <v>0</v>
          </cell>
          <cell r="Z1160">
            <v>0</v>
          </cell>
          <cell r="AA1160">
            <v>0</v>
          </cell>
          <cell r="AB1160">
            <v>0</v>
          </cell>
          <cell r="AC1160">
            <v>0</v>
          </cell>
        </row>
        <row r="1161">
          <cell r="J1161">
            <v>0</v>
          </cell>
          <cell r="K1161">
            <v>0</v>
          </cell>
          <cell r="L1161">
            <v>0</v>
          </cell>
          <cell r="M1161">
            <v>0</v>
          </cell>
          <cell r="N1161">
            <v>0</v>
          </cell>
          <cell r="O1161">
            <v>0</v>
          </cell>
          <cell r="P1161">
            <v>0</v>
          </cell>
          <cell r="Q1161">
            <v>0</v>
          </cell>
          <cell r="R1161">
            <v>0</v>
          </cell>
          <cell r="S1161">
            <v>0</v>
          </cell>
          <cell r="T1161">
            <v>0</v>
          </cell>
          <cell r="U1161">
            <v>0</v>
          </cell>
          <cell r="V1161">
            <v>0</v>
          </cell>
          <cell r="W1161">
            <v>0</v>
          </cell>
          <cell r="X1161">
            <v>0</v>
          </cell>
          <cell r="Y1161">
            <v>0</v>
          </cell>
          <cell r="Z1161">
            <v>0</v>
          </cell>
          <cell r="AA1161">
            <v>0</v>
          </cell>
          <cell r="AB1161">
            <v>0</v>
          </cell>
          <cell r="AC1161">
            <v>0</v>
          </cell>
        </row>
        <row r="1162">
          <cell r="J1162">
            <v>0</v>
          </cell>
          <cell r="K1162">
            <v>0</v>
          </cell>
          <cell r="L1162">
            <v>0</v>
          </cell>
          <cell r="M1162">
            <v>0</v>
          </cell>
          <cell r="N1162">
            <v>0</v>
          </cell>
          <cell r="O1162">
            <v>0</v>
          </cell>
          <cell r="P1162">
            <v>0</v>
          </cell>
          <cell r="Q1162">
            <v>0</v>
          </cell>
          <cell r="R1162">
            <v>0</v>
          </cell>
          <cell r="S1162">
            <v>0</v>
          </cell>
          <cell r="T1162">
            <v>0</v>
          </cell>
          <cell r="U1162">
            <v>0</v>
          </cell>
          <cell r="V1162">
            <v>0</v>
          </cell>
          <cell r="W1162">
            <v>0</v>
          </cell>
          <cell r="X1162">
            <v>0</v>
          </cell>
          <cell r="Y1162">
            <v>0</v>
          </cell>
          <cell r="Z1162">
            <v>0</v>
          </cell>
          <cell r="AA1162">
            <v>0</v>
          </cell>
          <cell r="AB1162">
            <v>0</v>
          </cell>
          <cell r="AC1162">
            <v>0</v>
          </cell>
        </row>
        <row r="1163">
          <cell r="J1163">
            <v>0</v>
          </cell>
          <cell r="K1163">
            <v>0</v>
          </cell>
          <cell r="L1163">
            <v>0</v>
          </cell>
          <cell r="M1163">
            <v>0</v>
          </cell>
          <cell r="N1163">
            <v>0</v>
          </cell>
          <cell r="O1163">
            <v>0</v>
          </cell>
          <cell r="P1163">
            <v>0</v>
          </cell>
          <cell r="Q1163">
            <v>0</v>
          </cell>
          <cell r="R1163">
            <v>0</v>
          </cell>
          <cell r="S1163">
            <v>0</v>
          </cell>
          <cell r="T1163">
            <v>0</v>
          </cell>
          <cell r="U1163">
            <v>0</v>
          </cell>
          <cell r="V1163">
            <v>0</v>
          </cell>
          <cell r="W1163">
            <v>0</v>
          </cell>
          <cell r="X1163">
            <v>0</v>
          </cell>
          <cell r="Y1163">
            <v>0</v>
          </cell>
          <cell r="Z1163">
            <v>0</v>
          </cell>
          <cell r="AA1163">
            <v>0</v>
          </cell>
          <cell r="AB1163">
            <v>0</v>
          </cell>
          <cell r="AC1163">
            <v>0</v>
          </cell>
        </row>
        <row r="1164">
          <cell r="J1164">
            <v>0</v>
          </cell>
          <cell r="K1164">
            <v>0</v>
          </cell>
          <cell r="L1164">
            <v>0</v>
          </cell>
          <cell r="M1164">
            <v>0</v>
          </cell>
          <cell r="N1164">
            <v>0</v>
          </cell>
          <cell r="O1164">
            <v>0</v>
          </cell>
          <cell r="P1164">
            <v>0</v>
          </cell>
          <cell r="Q1164">
            <v>0</v>
          </cell>
          <cell r="R1164">
            <v>0</v>
          </cell>
          <cell r="S1164">
            <v>0</v>
          </cell>
          <cell r="T1164">
            <v>0</v>
          </cell>
          <cell r="U1164">
            <v>0</v>
          </cell>
          <cell r="V1164">
            <v>0</v>
          </cell>
          <cell r="W1164">
            <v>0</v>
          </cell>
          <cell r="X1164">
            <v>0</v>
          </cell>
          <cell r="Y1164">
            <v>0</v>
          </cell>
          <cell r="Z1164">
            <v>0</v>
          </cell>
          <cell r="AA1164">
            <v>0</v>
          </cell>
          <cell r="AB1164">
            <v>0</v>
          </cell>
          <cell r="AC1164">
            <v>0</v>
          </cell>
        </row>
        <row r="1165">
          <cell r="J1165">
            <v>0</v>
          </cell>
          <cell r="K1165">
            <v>0</v>
          </cell>
          <cell r="L1165">
            <v>0</v>
          </cell>
          <cell r="M1165">
            <v>0</v>
          </cell>
          <cell r="N1165">
            <v>0</v>
          </cell>
          <cell r="O1165">
            <v>0</v>
          </cell>
          <cell r="P1165">
            <v>0</v>
          </cell>
          <cell r="Q1165">
            <v>0</v>
          </cell>
          <cell r="R1165">
            <v>0</v>
          </cell>
          <cell r="S1165">
            <v>0</v>
          </cell>
          <cell r="T1165">
            <v>0</v>
          </cell>
          <cell r="U1165">
            <v>0</v>
          </cell>
          <cell r="V1165">
            <v>0</v>
          </cell>
          <cell r="W1165">
            <v>0</v>
          </cell>
          <cell r="X1165">
            <v>0</v>
          </cell>
          <cell r="Y1165">
            <v>0</v>
          </cell>
          <cell r="Z1165">
            <v>0</v>
          </cell>
          <cell r="AA1165">
            <v>0</v>
          </cell>
          <cell r="AB1165">
            <v>0</v>
          </cell>
          <cell r="AC1165">
            <v>0</v>
          </cell>
        </row>
        <row r="1166">
          <cell r="J1166">
            <v>0</v>
          </cell>
          <cell r="K1166">
            <v>0</v>
          </cell>
          <cell r="L1166">
            <v>0</v>
          </cell>
          <cell r="M1166">
            <v>0</v>
          </cell>
          <cell r="N1166">
            <v>0</v>
          </cell>
          <cell r="O1166">
            <v>0</v>
          </cell>
          <cell r="P1166">
            <v>0</v>
          </cell>
          <cell r="Q1166">
            <v>0</v>
          </cell>
          <cell r="R1166">
            <v>0</v>
          </cell>
          <cell r="S1166">
            <v>0</v>
          </cell>
          <cell r="T1166">
            <v>0</v>
          </cell>
          <cell r="U1166">
            <v>0</v>
          </cell>
          <cell r="V1166">
            <v>0</v>
          </cell>
          <cell r="W1166">
            <v>0</v>
          </cell>
          <cell r="X1166">
            <v>0</v>
          </cell>
          <cell r="Y1166">
            <v>0</v>
          </cell>
          <cell r="Z1166">
            <v>0</v>
          </cell>
          <cell r="AA1166">
            <v>0</v>
          </cell>
          <cell r="AB1166">
            <v>0</v>
          </cell>
          <cell r="AC1166">
            <v>0</v>
          </cell>
        </row>
        <row r="1167">
          <cell r="J1167">
            <v>0</v>
          </cell>
          <cell r="K1167">
            <v>0</v>
          </cell>
          <cell r="L1167">
            <v>0</v>
          </cell>
          <cell r="M1167">
            <v>0</v>
          </cell>
          <cell r="N1167">
            <v>0</v>
          </cell>
          <cell r="O1167">
            <v>0</v>
          </cell>
          <cell r="P1167">
            <v>0</v>
          </cell>
          <cell r="Q1167">
            <v>0</v>
          </cell>
          <cell r="R1167">
            <v>0</v>
          </cell>
          <cell r="S1167">
            <v>0</v>
          </cell>
          <cell r="T1167">
            <v>0</v>
          </cell>
          <cell r="U1167">
            <v>0</v>
          </cell>
          <cell r="V1167">
            <v>0</v>
          </cell>
          <cell r="W1167">
            <v>0</v>
          </cell>
          <cell r="X1167">
            <v>0</v>
          </cell>
          <cell r="Y1167">
            <v>0</v>
          </cell>
          <cell r="Z1167">
            <v>0</v>
          </cell>
          <cell r="AA1167">
            <v>0</v>
          </cell>
          <cell r="AB1167">
            <v>0</v>
          </cell>
          <cell r="AC1167">
            <v>0</v>
          </cell>
        </row>
        <row r="1168">
          <cell r="J1168">
            <v>0</v>
          </cell>
          <cell r="K1168">
            <v>0</v>
          </cell>
          <cell r="L1168">
            <v>0</v>
          </cell>
          <cell r="M1168">
            <v>0</v>
          </cell>
          <cell r="N1168">
            <v>0</v>
          </cell>
          <cell r="O1168">
            <v>0</v>
          </cell>
          <cell r="P1168">
            <v>0</v>
          </cell>
          <cell r="Q1168">
            <v>0</v>
          </cell>
          <cell r="R1168">
            <v>0</v>
          </cell>
          <cell r="S1168">
            <v>0</v>
          </cell>
          <cell r="T1168">
            <v>0</v>
          </cell>
          <cell r="U1168">
            <v>0</v>
          </cell>
          <cell r="V1168">
            <v>0</v>
          </cell>
          <cell r="W1168">
            <v>0</v>
          </cell>
          <cell r="X1168">
            <v>0</v>
          </cell>
          <cell r="Y1168">
            <v>0</v>
          </cell>
          <cell r="Z1168">
            <v>0</v>
          </cell>
          <cell r="AA1168">
            <v>0</v>
          </cell>
          <cell r="AB1168">
            <v>0</v>
          </cell>
          <cell r="AC1168">
            <v>0</v>
          </cell>
        </row>
        <row r="1169">
          <cell r="J1169">
            <v>0</v>
          </cell>
          <cell r="K1169">
            <v>0</v>
          </cell>
          <cell r="L1169">
            <v>0</v>
          </cell>
          <cell r="M1169">
            <v>0</v>
          </cell>
          <cell r="N1169">
            <v>0</v>
          </cell>
          <cell r="O1169">
            <v>0</v>
          </cell>
          <cell r="P1169">
            <v>0</v>
          </cell>
          <cell r="Q1169">
            <v>0</v>
          </cell>
          <cell r="R1169">
            <v>0</v>
          </cell>
          <cell r="S1169">
            <v>0</v>
          </cell>
          <cell r="T1169">
            <v>0</v>
          </cell>
          <cell r="U1169">
            <v>0</v>
          </cell>
          <cell r="V1169">
            <v>0</v>
          </cell>
          <cell r="W1169">
            <v>0</v>
          </cell>
          <cell r="X1169">
            <v>0</v>
          </cell>
          <cell r="Y1169">
            <v>0</v>
          </cell>
          <cell r="Z1169">
            <v>0</v>
          </cell>
          <cell r="AA1169">
            <v>0</v>
          </cell>
          <cell r="AB1169">
            <v>0</v>
          </cell>
          <cell r="AC1169">
            <v>0</v>
          </cell>
        </row>
        <row r="1170">
          <cell r="J1170">
            <v>0</v>
          </cell>
          <cell r="K1170">
            <v>0</v>
          </cell>
          <cell r="L1170">
            <v>0</v>
          </cell>
          <cell r="M1170">
            <v>0</v>
          </cell>
          <cell r="N1170">
            <v>0</v>
          </cell>
          <cell r="O1170">
            <v>0</v>
          </cell>
          <cell r="P1170">
            <v>0</v>
          </cell>
          <cell r="Q1170">
            <v>0</v>
          </cell>
          <cell r="R1170">
            <v>0</v>
          </cell>
          <cell r="S1170">
            <v>0</v>
          </cell>
          <cell r="T1170">
            <v>0</v>
          </cell>
          <cell r="U1170">
            <v>0</v>
          </cell>
          <cell r="V1170">
            <v>0</v>
          </cell>
          <cell r="W1170">
            <v>0</v>
          </cell>
          <cell r="X1170">
            <v>0</v>
          </cell>
          <cell r="Y1170">
            <v>0</v>
          </cell>
          <cell r="Z1170">
            <v>0</v>
          </cell>
          <cell r="AA1170">
            <v>0</v>
          </cell>
          <cell r="AB1170">
            <v>0</v>
          </cell>
          <cell r="AC1170">
            <v>0</v>
          </cell>
        </row>
        <row r="1171">
          <cell r="J1171">
            <v>0</v>
          </cell>
          <cell r="K1171">
            <v>0</v>
          </cell>
          <cell r="L1171">
            <v>0</v>
          </cell>
          <cell r="M1171">
            <v>0</v>
          </cell>
          <cell r="N1171">
            <v>0</v>
          </cell>
          <cell r="O1171">
            <v>0</v>
          </cell>
          <cell r="P1171">
            <v>0</v>
          </cell>
          <cell r="Q1171">
            <v>0</v>
          </cell>
          <cell r="R1171">
            <v>0</v>
          </cell>
          <cell r="S1171">
            <v>0</v>
          </cell>
          <cell r="T1171">
            <v>0</v>
          </cell>
          <cell r="U1171">
            <v>0</v>
          </cell>
          <cell r="V1171">
            <v>0</v>
          </cell>
          <cell r="W1171">
            <v>0</v>
          </cell>
          <cell r="X1171">
            <v>0</v>
          </cell>
          <cell r="Y1171">
            <v>0</v>
          </cell>
          <cell r="Z1171">
            <v>0</v>
          </cell>
          <cell r="AA1171">
            <v>0</v>
          </cell>
          <cell r="AB1171">
            <v>0</v>
          </cell>
          <cell r="AC1171">
            <v>0</v>
          </cell>
        </row>
        <row r="1172">
          <cell r="J1172">
            <v>0</v>
          </cell>
          <cell r="K1172">
            <v>0</v>
          </cell>
          <cell r="L1172">
            <v>0</v>
          </cell>
          <cell r="M1172">
            <v>0</v>
          </cell>
          <cell r="N1172">
            <v>0</v>
          </cell>
          <cell r="O1172">
            <v>0</v>
          </cell>
          <cell r="P1172">
            <v>0</v>
          </cell>
          <cell r="Q1172">
            <v>0</v>
          </cell>
          <cell r="R1172">
            <v>0</v>
          </cell>
          <cell r="S1172">
            <v>0</v>
          </cell>
          <cell r="T1172">
            <v>0</v>
          </cell>
          <cell r="U1172">
            <v>0</v>
          </cell>
          <cell r="V1172">
            <v>0</v>
          </cell>
          <cell r="W1172">
            <v>0</v>
          </cell>
          <cell r="X1172">
            <v>0</v>
          </cell>
          <cell r="Y1172">
            <v>0</v>
          </cell>
          <cell r="Z1172">
            <v>0</v>
          </cell>
          <cell r="AA1172">
            <v>0</v>
          </cell>
          <cell r="AB1172">
            <v>0</v>
          </cell>
          <cell r="AC1172">
            <v>0</v>
          </cell>
        </row>
        <row r="1173">
          <cell r="J1173">
            <v>0</v>
          </cell>
          <cell r="K1173">
            <v>0</v>
          </cell>
          <cell r="L1173">
            <v>0</v>
          </cell>
          <cell r="M1173">
            <v>0</v>
          </cell>
          <cell r="N1173">
            <v>0</v>
          </cell>
          <cell r="O1173">
            <v>0</v>
          </cell>
          <cell r="P1173">
            <v>0</v>
          </cell>
          <cell r="Q1173">
            <v>0</v>
          </cell>
          <cell r="R1173">
            <v>0</v>
          </cell>
          <cell r="S1173">
            <v>0</v>
          </cell>
          <cell r="T1173">
            <v>0</v>
          </cell>
          <cell r="U1173">
            <v>0</v>
          </cell>
          <cell r="V1173">
            <v>0</v>
          </cell>
          <cell r="W1173">
            <v>0</v>
          </cell>
          <cell r="X1173">
            <v>0</v>
          </cell>
          <cell r="Y1173">
            <v>0</v>
          </cell>
          <cell r="Z1173">
            <v>0</v>
          </cell>
          <cell r="AA1173">
            <v>0</v>
          </cell>
          <cell r="AB1173">
            <v>0</v>
          </cell>
          <cell r="AC1173">
            <v>0</v>
          </cell>
        </row>
        <row r="1174">
          <cell r="J1174">
            <v>0</v>
          </cell>
          <cell r="K1174">
            <v>0</v>
          </cell>
          <cell r="L1174">
            <v>0</v>
          </cell>
          <cell r="M1174">
            <v>0</v>
          </cell>
          <cell r="N1174">
            <v>0</v>
          </cell>
          <cell r="O1174">
            <v>0</v>
          </cell>
          <cell r="P1174">
            <v>0</v>
          </cell>
          <cell r="Q1174">
            <v>0</v>
          </cell>
          <cell r="R1174">
            <v>0</v>
          </cell>
          <cell r="S1174">
            <v>0</v>
          </cell>
          <cell r="T1174">
            <v>0</v>
          </cell>
          <cell r="U1174">
            <v>0</v>
          </cell>
          <cell r="V1174">
            <v>0</v>
          </cell>
          <cell r="W1174">
            <v>0</v>
          </cell>
          <cell r="X1174">
            <v>0</v>
          </cell>
          <cell r="Y1174">
            <v>0</v>
          </cell>
          <cell r="Z1174">
            <v>0</v>
          </cell>
          <cell r="AA1174">
            <v>0</v>
          </cell>
          <cell r="AB1174">
            <v>0</v>
          </cell>
          <cell r="AC1174">
            <v>0</v>
          </cell>
        </row>
        <row r="1175">
          <cell r="J1175">
            <v>0</v>
          </cell>
          <cell r="K1175">
            <v>0</v>
          </cell>
          <cell r="L1175">
            <v>0</v>
          </cell>
          <cell r="M1175">
            <v>0</v>
          </cell>
          <cell r="N1175">
            <v>0</v>
          </cell>
          <cell r="O1175">
            <v>0</v>
          </cell>
          <cell r="P1175">
            <v>0</v>
          </cell>
          <cell r="Q1175">
            <v>0</v>
          </cell>
          <cell r="R1175">
            <v>0</v>
          </cell>
          <cell r="S1175">
            <v>0</v>
          </cell>
          <cell r="T1175">
            <v>0</v>
          </cell>
          <cell r="U1175">
            <v>0</v>
          </cell>
          <cell r="V1175">
            <v>0</v>
          </cell>
          <cell r="W1175">
            <v>0</v>
          </cell>
          <cell r="X1175">
            <v>0</v>
          </cell>
          <cell r="Y1175">
            <v>0</v>
          </cell>
          <cell r="Z1175">
            <v>0</v>
          </cell>
          <cell r="AA1175">
            <v>0</v>
          </cell>
          <cell r="AB1175">
            <v>0</v>
          </cell>
          <cell r="AC1175">
            <v>0</v>
          </cell>
        </row>
        <row r="1176">
          <cell r="J1176">
            <v>0</v>
          </cell>
          <cell r="K1176">
            <v>0</v>
          </cell>
          <cell r="L1176">
            <v>0</v>
          </cell>
          <cell r="M1176">
            <v>0</v>
          </cell>
          <cell r="N1176">
            <v>0</v>
          </cell>
          <cell r="O1176">
            <v>0</v>
          </cell>
          <cell r="P1176">
            <v>0</v>
          </cell>
          <cell r="Q1176">
            <v>0</v>
          </cell>
          <cell r="R1176">
            <v>0</v>
          </cell>
          <cell r="S1176">
            <v>0</v>
          </cell>
          <cell r="T1176">
            <v>0</v>
          </cell>
          <cell r="U1176">
            <v>0</v>
          </cell>
          <cell r="V1176">
            <v>0</v>
          </cell>
          <cell r="W1176">
            <v>0</v>
          </cell>
          <cell r="X1176">
            <v>0</v>
          </cell>
          <cell r="Y1176">
            <v>0</v>
          </cell>
          <cell r="Z1176">
            <v>0</v>
          </cell>
          <cell r="AA1176">
            <v>0</v>
          </cell>
          <cell r="AB1176">
            <v>0</v>
          </cell>
          <cell r="AC1176">
            <v>0</v>
          </cell>
        </row>
        <row r="1177">
          <cell r="J1177">
            <v>0</v>
          </cell>
          <cell r="K1177">
            <v>0</v>
          </cell>
          <cell r="L1177">
            <v>0</v>
          </cell>
          <cell r="M1177">
            <v>0</v>
          </cell>
          <cell r="N1177">
            <v>0</v>
          </cell>
          <cell r="O1177">
            <v>0</v>
          </cell>
          <cell r="P1177">
            <v>0</v>
          </cell>
          <cell r="Q1177">
            <v>0</v>
          </cell>
          <cell r="R1177">
            <v>0</v>
          </cell>
          <cell r="S1177">
            <v>0</v>
          </cell>
          <cell r="T1177">
            <v>0</v>
          </cell>
          <cell r="U1177">
            <v>0</v>
          </cell>
          <cell r="V1177">
            <v>0</v>
          </cell>
          <cell r="W1177">
            <v>0</v>
          </cell>
          <cell r="X1177">
            <v>0</v>
          </cell>
          <cell r="Y1177">
            <v>0</v>
          </cell>
          <cell r="Z1177">
            <v>0</v>
          </cell>
          <cell r="AA1177">
            <v>0</v>
          </cell>
          <cell r="AB1177">
            <v>0</v>
          </cell>
          <cell r="AC1177">
            <v>0</v>
          </cell>
        </row>
        <row r="1178">
          <cell r="J1178">
            <v>0</v>
          </cell>
          <cell r="K1178">
            <v>0</v>
          </cell>
          <cell r="L1178">
            <v>0</v>
          </cell>
          <cell r="M1178">
            <v>0</v>
          </cell>
          <cell r="N1178">
            <v>0</v>
          </cell>
          <cell r="O1178">
            <v>0</v>
          </cell>
          <cell r="P1178">
            <v>0</v>
          </cell>
          <cell r="Q1178">
            <v>0</v>
          </cell>
          <cell r="R1178">
            <v>0</v>
          </cell>
          <cell r="S1178">
            <v>0</v>
          </cell>
          <cell r="T1178">
            <v>0</v>
          </cell>
          <cell r="U1178">
            <v>0</v>
          </cell>
          <cell r="V1178">
            <v>0</v>
          </cell>
          <cell r="W1178">
            <v>0</v>
          </cell>
          <cell r="X1178">
            <v>0</v>
          </cell>
          <cell r="Y1178">
            <v>0</v>
          </cell>
          <cell r="Z1178">
            <v>0</v>
          </cell>
          <cell r="AA1178">
            <v>0</v>
          </cell>
          <cell r="AB1178">
            <v>0</v>
          </cell>
          <cell r="AC1178">
            <v>0</v>
          </cell>
        </row>
        <row r="1179">
          <cell r="J1179">
            <v>0</v>
          </cell>
          <cell r="K1179">
            <v>0</v>
          </cell>
          <cell r="L1179">
            <v>0</v>
          </cell>
          <cell r="M1179">
            <v>0</v>
          </cell>
          <cell r="N1179">
            <v>0</v>
          </cell>
          <cell r="O1179">
            <v>0</v>
          </cell>
          <cell r="P1179">
            <v>0</v>
          </cell>
          <cell r="Q1179">
            <v>0</v>
          </cell>
          <cell r="R1179">
            <v>0</v>
          </cell>
          <cell r="S1179">
            <v>0</v>
          </cell>
          <cell r="T1179">
            <v>0</v>
          </cell>
          <cell r="U1179">
            <v>0</v>
          </cell>
          <cell r="V1179">
            <v>0</v>
          </cell>
          <cell r="W1179">
            <v>0</v>
          </cell>
          <cell r="X1179">
            <v>0</v>
          </cell>
          <cell r="Y1179">
            <v>0</v>
          </cell>
          <cell r="Z1179">
            <v>0</v>
          </cell>
          <cell r="AA1179">
            <v>0</v>
          </cell>
          <cell r="AB1179">
            <v>0</v>
          </cell>
          <cell r="AC1179">
            <v>0</v>
          </cell>
        </row>
        <row r="1180">
          <cell r="J1180">
            <v>0</v>
          </cell>
          <cell r="K1180">
            <v>0</v>
          </cell>
          <cell r="L1180">
            <v>0</v>
          </cell>
          <cell r="M1180">
            <v>0</v>
          </cell>
          <cell r="N1180">
            <v>0</v>
          </cell>
          <cell r="O1180">
            <v>0</v>
          </cell>
          <cell r="P1180">
            <v>0</v>
          </cell>
          <cell r="Q1180">
            <v>0</v>
          </cell>
          <cell r="R1180">
            <v>0</v>
          </cell>
          <cell r="S1180">
            <v>0</v>
          </cell>
          <cell r="T1180">
            <v>0</v>
          </cell>
          <cell r="U1180">
            <v>0</v>
          </cell>
          <cell r="V1180">
            <v>0</v>
          </cell>
          <cell r="W1180">
            <v>0</v>
          </cell>
          <cell r="X1180">
            <v>0</v>
          </cell>
          <cell r="Y1180">
            <v>0</v>
          </cell>
          <cell r="Z1180">
            <v>0</v>
          </cell>
          <cell r="AA1180">
            <v>0</v>
          </cell>
          <cell r="AB1180">
            <v>0</v>
          </cell>
          <cell r="AC1180">
            <v>0</v>
          </cell>
        </row>
        <row r="1181">
          <cell r="J1181">
            <v>0</v>
          </cell>
          <cell r="K1181">
            <v>0</v>
          </cell>
          <cell r="L1181">
            <v>0</v>
          </cell>
          <cell r="M1181">
            <v>0</v>
          </cell>
          <cell r="N1181">
            <v>0</v>
          </cell>
          <cell r="O1181">
            <v>0</v>
          </cell>
          <cell r="P1181">
            <v>0</v>
          </cell>
          <cell r="Q1181">
            <v>0</v>
          </cell>
          <cell r="R1181">
            <v>0</v>
          </cell>
          <cell r="S1181">
            <v>0</v>
          </cell>
          <cell r="T1181">
            <v>0</v>
          </cell>
          <cell r="U1181">
            <v>0</v>
          </cell>
          <cell r="V1181">
            <v>0</v>
          </cell>
          <cell r="W1181">
            <v>0</v>
          </cell>
          <cell r="X1181">
            <v>0</v>
          </cell>
          <cell r="Y1181">
            <v>0</v>
          </cell>
          <cell r="Z1181">
            <v>0</v>
          </cell>
          <cell r="AA1181">
            <v>0</v>
          </cell>
          <cell r="AB1181">
            <v>0</v>
          </cell>
          <cell r="AC1181">
            <v>0</v>
          </cell>
        </row>
        <row r="1182">
          <cell r="J1182">
            <v>0</v>
          </cell>
          <cell r="K1182">
            <v>0</v>
          </cell>
          <cell r="L1182">
            <v>0</v>
          </cell>
          <cell r="M1182">
            <v>0</v>
          </cell>
          <cell r="N1182">
            <v>0</v>
          </cell>
          <cell r="O1182">
            <v>0</v>
          </cell>
          <cell r="P1182">
            <v>0</v>
          </cell>
          <cell r="Q1182">
            <v>0</v>
          </cell>
          <cell r="R1182">
            <v>0</v>
          </cell>
          <cell r="S1182">
            <v>0</v>
          </cell>
          <cell r="T1182">
            <v>0</v>
          </cell>
          <cell r="U1182">
            <v>0</v>
          </cell>
          <cell r="V1182">
            <v>0</v>
          </cell>
          <cell r="W1182">
            <v>0</v>
          </cell>
          <cell r="X1182">
            <v>0</v>
          </cell>
          <cell r="Y1182">
            <v>0</v>
          </cell>
          <cell r="Z1182">
            <v>0</v>
          </cell>
          <cell r="AA1182">
            <v>0</v>
          </cell>
          <cell r="AB1182">
            <v>0</v>
          </cell>
          <cell r="AC1182">
            <v>0</v>
          </cell>
        </row>
        <row r="1183">
          <cell r="J1183">
            <v>3.9872439030664752</v>
          </cell>
          <cell r="K1183">
            <v>3.9872439030664752</v>
          </cell>
          <cell r="L1183">
            <v>3.9872439030664752</v>
          </cell>
          <cell r="M1183">
            <v>3.9872439030664752</v>
          </cell>
          <cell r="N1183">
            <v>3.9872439030664752</v>
          </cell>
          <cell r="O1183">
            <v>3.9872439030664752</v>
          </cell>
          <cell r="P1183">
            <v>3.9872439030664752</v>
          </cell>
          <cell r="Q1183">
            <v>3.9872439030664752</v>
          </cell>
          <cell r="R1183">
            <v>3.9872439030664752</v>
          </cell>
          <cell r="S1183">
            <v>3.9872439030664752</v>
          </cell>
          <cell r="T1183">
            <v>3.9872439030664752</v>
          </cell>
          <cell r="U1183">
            <v>3.9872439030664752</v>
          </cell>
          <cell r="V1183">
            <v>3.9872439030664752</v>
          </cell>
          <cell r="W1183">
            <v>3.9872439030664752</v>
          </cell>
          <cell r="X1183">
            <v>3.9872439030664752</v>
          </cell>
          <cell r="Y1183">
            <v>3.9872439030664752</v>
          </cell>
          <cell r="Z1183">
            <v>3.9872439030664752</v>
          </cell>
          <cell r="AA1183">
            <v>3.9872439030664752</v>
          </cell>
          <cell r="AB1183">
            <v>3.9872439030664752</v>
          </cell>
          <cell r="AC1183">
            <v>3.9872439030664752</v>
          </cell>
        </row>
        <row r="1184">
          <cell r="J1184">
            <v>0</v>
          </cell>
          <cell r="K1184">
            <v>0</v>
          </cell>
          <cell r="L1184">
            <v>0</v>
          </cell>
          <cell r="M1184">
            <v>0</v>
          </cell>
          <cell r="N1184">
            <v>0</v>
          </cell>
          <cell r="O1184">
            <v>0</v>
          </cell>
          <cell r="P1184">
            <v>0</v>
          </cell>
          <cell r="Q1184">
            <v>0</v>
          </cell>
          <cell r="R1184">
            <v>0</v>
          </cell>
          <cell r="S1184">
            <v>0</v>
          </cell>
          <cell r="T1184">
            <v>0</v>
          </cell>
          <cell r="U1184">
            <v>0</v>
          </cell>
          <cell r="V1184">
            <v>0</v>
          </cell>
          <cell r="W1184">
            <v>0</v>
          </cell>
          <cell r="X1184">
            <v>0</v>
          </cell>
          <cell r="Y1184">
            <v>0</v>
          </cell>
          <cell r="Z1184">
            <v>0</v>
          </cell>
          <cell r="AA1184">
            <v>0</v>
          </cell>
          <cell r="AB1184">
            <v>0</v>
          </cell>
          <cell r="AC1184">
            <v>0</v>
          </cell>
        </row>
        <row r="1185">
          <cell r="J1185">
            <v>0</v>
          </cell>
          <cell r="K1185">
            <v>0</v>
          </cell>
          <cell r="L1185">
            <v>0</v>
          </cell>
          <cell r="M1185">
            <v>0</v>
          </cell>
          <cell r="N1185">
            <v>0</v>
          </cell>
          <cell r="O1185">
            <v>0</v>
          </cell>
          <cell r="P1185">
            <v>0</v>
          </cell>
          <cell r="Q1185">
            <v>0</v>
          </cell>
          <cell r="R1185">
            <v>0</v>
          </cell>
          <cell r="S1185">
            <v>0</v>
          </cell>
          <cell r="T1185">
            <v>0</v>
          </cell>
          <cell r="U1185">
            <v>0</v>
          </cell>
          <cell r="V1185">
            <v>0</v>
          </cell>
          <cell r="W1185">
            <v>0</v>
          </cell>
          <cell r="X1185">
            <v>0</v>
          </cell>
          <cell r="Y1185">
            <v>0</v>
          </cell>
          <cell r="Z1185">
            <v>0</v>
          </cell>
          <cell r="AA1185">
            <v>0</v>
          </cell>
          <cell r="AB1185">
            <v>0</v>
          </cell>
          <cell r="AC1185">
            <v>0</v>
          </cell>
        </row>
        <row r="1186">
          <cell r="J1186">
            <v>0</v>
          </cell>
          <cell r="K1186">
            <v>0</v>
          </cell>
          <cell r="L1186">
            <v>0</v>
          </cell>
          <cell r="M1186">
            <v>0</v>
          </cell>
          <cell r="N1186">
            <v>0</v>
          </cell>
          <cell r="O1186">
            <v>0</v>
          </cell>
          <cell r="P1186">
            <v>0</v>
          </cell>
          <cell r="Q1186">
            <v>0</v>
          </cell>
          <cell r="R1186">
            <v>0</v>
          </cell>
          <cell r="S1186">
            <v>0</v>
          </cell>
          <cell r="T1186">
            <v>0</v>
          </cell>
          <cell r="U1186">
            <v>0</v>
          </cell>
          <cell r="V1186">
            <v>0</v>
          </cell>
          <cell r="W1186">
            <v>0</v>
          </cell>
          <cell r="X1186">
            <v>0</v>
          </cell>
          <cell r="Y1186">
            <v>0</v>
          </cell>
          <cell r="Z1186">
            <v>0</v>
          </cell>
          <cell r="AA1186">
            <v>0</v>
          </cell>
          <cell r="AB1186">
            <v>0</v>
          </cell>
          <cell r="AC1186">
            <v>0</v>
          </cell>
        </row>
        <row r="1187">
          <cell r="J1187">
            <v>0</v>
          </cell>
          <cell r="K1187">
            <v>0</v>
          </cell>
          <cell r="L1187">
            <v>0</v>
          </cell>
          <cell r="M1187">
            <v>0</v>
          </cell>
          <cell r="N1187">
            <v>0</v>
          </cell>
          <cell r="O1187">
            <v>0</v>
          </cell>
          <cell r="P1187">
            <v>0</v>
          </cell>
          <cell r="Q1187">
            <v>0</v>
          </cell>
          <cell r="R1187">
            <v>0</v>
          </cell>
          <cell r="S1187">
            <v>0</v>
          </cell>
          <cell r="T1187">
            <v>0</v>
          </cell>
          <cell r="U1187">
            <v>0</v>
          </cell>
          <cell r="V1187">
            <v>0</v>
          </cell>
          <cell r="W1187">
            <v>0</v>
          </cell>
          <cell r="X1187">
            <v>0</v>
          </cell>
          <cell r="Y1187">
            <v>0</v>
          </cell>
          <cell r="Z1187">
            <v>0</v>
          </cell>
          <cell r="AA1187">
            <v>0</v>
          </cell>
          <cell r="AB1187">
            <v>0</v>
          </cell>
          <cell r="AC1187">
            <v>0</v>
          </cell>
        </row>
        <row r="1188">
          <cell r="J1188">
            <v>0</v>
          </cell>
          <cell r="K1188">
            <v>0</v>
          </cell>
          <cell r="L1188">
            <v>0</v>
          </cell>
          <cell r="M1188">
            <v>0</v>
          </cell>
          <cell r="N1188">
            <v>0</v>
          </cell>
          <cell r="O1188">
            <v>0</v>
          </cell>
          <cell r="P1188">
            <v>0</v>
          </cell>
          <cell r="Q1188">
            <v>0</v>
          </cell>
          <cell r="R1188">
            <v>0</v>
          </cell>
          <cell r="S1188">
            <v>0</v>
          </cell>
          <cell r="T1188">
            <v>0</v>
          </cell>
          <cell r="U1188">
            <v>0</v>
          </cell>
          <cell r="V1188">
            <v>0</v>
          </cell>
          <cell r="W1188">
            <v>0</v>
          </cell>
          <cell r="X1188">
            <v>0</v>
          </cell>
          <cell r="Y1188">
            <v>0</v>
          </cell>
          <cell r="Z1188">
            <v>0</v>
          </cell>
          <cell r="AA1188">
            <v>0</v>
          </cell>
          <cell r="AB1188">
            <v>0</v>
          </cell>
          <cell r="AC1188">
            <v>0</v>
          </cell>
        </row>
        <row r="1189">
          <cell r="J1189">
            <v>0</v>
          </cell>
          <cell r="K1189">
            <v>0</v>
          </cell>
          <cell r="L1189">
            <v>0</v>
          </cell>
          <cell r="M1189">
            <v>0</v>
          </cell>
          <cell r="N1189">
            <v>0</v>
          </cell>
          <cell r="O1189">
            <v>0</v>
          </cell>
          <cell r="P1189">
            <v>0</v>
          </cell>
          <cell r="Q1189">
            <v>0</v>
          </cell>
          <cell r="R1189">
            <v>0</v>
          </cell>
          <cell r="S1189">
            <v>0</v>
          </cell>
          <cell r="T1189">
            <v>0</v>
          </cell>
          <cell r="U1189">
            <v>0</v>
          </cell>
          <cell r="V1189">
            <v>0</v>
          </cell>
          <cell r="W1189">
            <v>0</v>
          </cell>
          <cell r="X1189">
            <v>0</v>
          </cell>
          <cell r="Y1189">
            <v>0</v>
          </cell>
          <cell r="Z1189">
            <v>0</v>
          </cell>
          <cell r="AA1189">
            <v>0</v>
          </cell>
          <cell r="AB1189">
            <v>0</v>
          </cell>
          <cell r="AC1189">
            <v>0</v>
          </cell>
        </row>
        <row r="1190">
          <cell r="J1190">
            <v>0</v>
          </cell>
          <cell r="K1190">
            <v>0</v>
          </cell>
          <cell r="L1190">
            <v>0</v>
          </cell>
          <cell r="M1190">
            <v>0</v>
          </cell>
          <cell r="N1190">
            <v>0</v>
          </cell>
          <cell r="O1190">
            <v>0</v>
          </cell>
          <cell r="P1190">
            <v>0</v>
          </cell>
          <cell r="Q1190">
            <v>0</v>
          </cell>
          <cell r="R1190">
            <v>0</v>
          </cell>
          <cell r="S1190">
            <v>0</v>
          </cell>
          <cell r="T1190">
            <v>0</v>
          </cell>
          <cell r="U1190">
            <v>0</v>
          </cell>
          <cell r="V1190">
            <v>0</v>
          </cell>
          <cell r="W1190">
            <v>0</v>
          </cell>
          <cell r="X1190">
            <v>0</v>
          </cell>
          <cell r="Y1190">
            <v>0</v>
          </cell>
          <cell r="Z1190">
            <v>0</v>
          </cell>
          <cell r="AA1190">
            <v>0</v>
          </cell>
          <cell r="AB1190">
            <v>0</v>
          </cell>
          <cell r="AC1190">
            <v>0</v>
          </cell>
        </row>
        <row r="1191">
          <cell r="J1191">
            <v>0</v>
          </cell>
          <cell r="K1191">
            <v>0</v>
          </cell>
          <cell r="L1191">
            <v>0</v>
          </cell>
          <cell r="M1191">
            <v>0</v>
          </cell>
          <cell r="N1191">
            <v>0</v>
          </cell>
          <cell r="O1191">
            <v>0</v>
          </cell>
          <cell r="P1191">
            <v>0</v>
          </cell>
          <cell r="Q1191">
            <v>0</v>
          </cell>
          <cell r="R1191">
            <v>0</v>
          </cell>
          <cell r="S1191">
            <v>0</v>
          </cell>
          <cell r="T1191">
            <v>0</v>
          </cell>
          <cell r="U1191">
            <v>0</v>
          </cell>
          <cell r="V1191">
            <v>0</v>
          </cell>
          <cell r="W1191">
            <v>0</v>
          </cell>
          <cell r="X1191">
            <v>0</v>
          </cell>
          <cell r="Y1191">
            <v>0</v>
          </cell>
          <cell r="Z1191">
            <v>0</v>
          </cell>
          <cell r="AA1191">
            <v>0</v>
          </cell>
          <cell r="AB1191">
            <v>0</v>
          </cell>
          <cell r="AC1191">
            <v>0</v>
          </cell>
        </row>
        <row r="1192">
          <cell r="J1192">
            <v>0</v>
          </cell>
          <cell r="K1192">
            <v>0</v>
          </cell>
          <cell r="L1192">
            <v>0</v>
          </cell>
          <cell r="M1192">
            <v>0</v>
          </cell>
          <cell r="N1192">
            <v>0</v>
          </cell>
          <cell r="O1192">
            <v>0</v>
          </cell>
          <cell r="P1192">
            <v>0</v>
          </cell>
          <cell r="Q1192">
            <v>0</v>
          </cell>
          <cell r="R1192">
            <v>0</v>
          </cell>
          <cell r="S1192">
            <v>0</v>
          </cell>
          <cell r="T1192">
            <v>0</v>
          </cell>
          <cell r="U1192">
            <v>0</v>
          </cell>
          <cell r="V1192">
            <v>0</v>
          </cell>
          <cell r="W1192">
            <v>0</v>
          </cell>
          <cell r="X1192">
            <v>0</v>
          </cell>
          <cell r="Y1192">
            <v>0</v>
          </cell>
          <cell r="Z1192">
            <v>0</v>
          </cell>
          <cell r="AA1192">
            <v>0</v>
          </cell>
          <cell r="AB1192">
            <v>0</v>
          </cell>
          <cell r="AC1192">
            <v>0</v>
          </cell>
        </row>
        <row r="1193">
          <cell r="J1193">
            <v>0</v>
          </cell>
          <cell r="K1193">
            <v>0</v>
          </cell>
          <cell r="L1193">
            <v>0</v>
          </cell>
          <cell r="M1193">
            <v>0</v>
          </cell>
          <cell r="N1193">
            <v>0</v>
          </cell>
          <cell r="O1193">
            <v>0</v>
          </cell>
          <cell r="P1193">
            <v>0</v>
          </cell>
          <cell r="Q1193">
            <v>0</v>
          </cell>
          <cell r="R1193">
            <v>0</v>
          </cell>
          <cell r="S1193">
            <v>0</v>
          </cell>
          <cell r="T1193">
            <v>0</v>
          </cell>
          <cell r="U1193">
            <v>0</v>
          </cell>
          <cell r="V1193">
            <v>0</v>
          </cell>
          <cell r="W1193">
            <v>0</v>
          </cell>
          <cell r="X1193">
            <v>0</v>
          </cell>
          <cell r="Y1193">
            <v>0</v>
          </cell>
          <cell r="Z1193">
            <v>0</v>
          </cell>
          <cell r="AA1193">
            <v>0</v>
          </cell>
          <cell r="AB1193">
            <v>0</v>
          </cell>
          <cell r="AC1193">
            <v>0</v>
          </cell>
        </row>
        <row r="1194">
          <cell r="J1194">
            <v>0</v>
          </cell>
          <cell r="K1194">
            <v>0</v>
          </cell>
          <cell r="L1194">
            <v>0</v>
          </cell>
          <cell r="M1194">
            <v>0</v>
          </cell>
          <cell r="N1194">
            <v>0</v>
          </cell>
          <cell r="O1194">
            <v>0</v>
          </cell>
          <cell r="P1194">
            <v>0</v>
          </cell>
          <cell r="Q1194">
            <v>0</v>
          </cell>
          <cell r="R1194">
            <v>0</v>
          </cell>
          <cell r="S1194">
            <v>0</v>
          </cell>
          <cell r="T1194">
            <v>0</v>
          </cell>
          <cell r="U1194">
            <v>0</v>
          </cell>
          <cell r="V1194">
            <v>0</v>
          </cell>
          <cell r="W1194">
            <v>0</v>
          </cell>
          <cell r="X1194">
            <v>0</v>
          </cell>
          <cell r="Y1194">
            <v>0</v>
          </cell>
          <cell r="Z1194">
            <v>0</v>
          </cell>
          <cell r="AA1194">
            <v>0</v>
          </cell>
          <cell r="AB1194">
            <v>0</v>
          </cell>
          <cell r="AC1194">
            <v>0</v>
          </cell>
        </row>
        <row r="1195">
          <cell r="J1195">
            <v>0</v>
          </cell>
          <cell r="K1195">
            <v>0</v>
          </cell>
          <cell r="L1195">
            <v>0</v>
          </cell>
          <cell r="M1195">
            <v>0</v>
          </cell>
          <cell r="N1195">
            <v>0</v>
          </cell>
          <cell r="O1195">
            <v>0</v>
          </cell>
          <cell r="P1195">
            <v>0</v>
          </cell>
          <cell r="Q1195">
            <v>0</v>
          </cell>
          <cell r="R1195">
            <v>0</v>
          </cell>
          <cell r="S1195">
            <v>0</v>
          </cell>
          <cell r="T1195">
            <v>0</v>
          </cell>
          <cell r="U1195">
            <v>0</v>
          </cell>
          <cell r="V1195">
            <v>0</v>
          </cell>
          <cell r="W1195">
            <v>0</v>
          </cell>
          <cell r="X1195">
            <v>0</v>
          </cell>
          <cell r="Y1195">
            <v>0</v>
          </cell>
          <cell r="Z1195">
            <v>0</v>
          </cell>
          <cell r="AA1195">
            <v>0</v>
          </cell>
          <cell r="AB1195">
            <v>0</v>
          </cell>
          <cell r="AC1195">
            <v>0</v>
          </cell>
        </row>
        <row r="1196">
          <cell r="J1196">
            <v>0</v>
          </cell>
          <cell r="K1196">
            <v>0</v>
          </cell>
          <cell r="L1196">
            <v>0</v>
          </cell>
          <cell r="M1196">
            <v>0</v>
          </cell>
          <cell r="N1196">
            <v>0</v>
          </cell>
          <cell r="O1196">
            <v>0</v>
          </cell>
          <cell r="P1196">
            <v>0</v>
          </cell>
          <cell r="Q1196">
            <v>0</v>
          </cell>
          <cell r="R1196">
            <v>0</v>
          </cell>
          <cell r="S1196">
            <v>0</v>
          </cell>
          <cell r="T1196">
            <v>0</v>
          </cell>
          <cell r="U1196">
            <v>0</v>
          </cell>
          <cell r="V1196">
            <v>0</v>
          </cell>
          <cell r="W1196">
            <v>0</v>
          </cell>
          <cell r="X1196">
            <v>0</v>
          </cell>
          <cell r="Y1196">
            <v>0</v>
          </cell>
          <cell r="Z1196">
            <v>0</v>
          </cell>
          <cell r="AA1196">
            <v>0</v>
          </cell>
          <cell r="AB1196">
            <v>0</v>
          </cell>
          <cell r="AC1196">
            <v>0</v>
          </cell>
        </row>
        <row r="1197">
          <cell r="J1197">
            <v>0</v>
          </cell>
          <cell r="K1197">
            <v>0</v>
          </cell>
          <cell r="L1197">
            <v>0</v>
          </cell>
          <cell r="M1197">
            <v>0</v>
          </cell>
          <cell r="N1197">
            <v>0</v>
          </cell>
          <cell r="O1197">
            <v>0</v>
          </cell>
          <cell r="P1197">
            <v>0</v>
          </cell>
          <cell r="Q1197">
            <v>0</v>
          </cell>
          <cell r="R1197">
            <v>0</v>
          </cell>
          <cell r="S1197">
            <v>0</v>
          </cell>
          <cell r="T1197">
            <v>0</v>
          </cell>
          <cell r="U1197">
            <v>0</v>
          </cell>
          <cell r="V1197">
            <v>0</v>
          </cell>
          <cell r="W1197">
            <v>0</v>
          </cell>
          <cell r="X1197">
            <v>0</v>
          </cell>
          <cell r="Y1197">
            <v>0</v>
          </cell>
          <cell r="Z1197">
            <v>0</v>
          </cell>
          <cell r="AA1197">
            <v>0</v>
          </cell>
          <cell r="AB1197">
            <v>0</v>
          </cell>
          <cell r="AC1197">
            <v>0</v>
          </cell>
        </row>
        <row r="1198">
          <cell r="J1198">
            <v>0</v>
          </cell>
          <cell r="K1198">
            <v>0</v>
          </cell>
          <cell r="L1198">
            <v>0</v>
          </cell>
          <cell r="M1198">
            <v>0</v>
          </cell>
          <cell r="N1198">
            <v>0</v>
          </cell>
          <cell r="O1198">
            <v>0</v>
          </cell>
          <cell r="P1198">
            <v>0</v>
          </cell>
          <cell r="Q1198">
            <v>0</v>
          </cell>
          <cell r="R1198">
            <v>0</v>
          </cell>
          <cell r="S1198">
            <v>0</v>
          </cell>
          <cell r="T1198">
            <v>0</v>
          </cell>
          <cell r="U1198">
            <v>0</v>
          </cell>
          <cell r="V1198">
            <v>0</v>
          </cell>
          <cell r="W1198">
            <v>0</v>
          </cell>
          <cell r="X1198">
            <v>0</v>
          </cell>
          <cell r="Y1198">
            <v>0</v>
          </cell>
          <cell r="Z1198">
            <v>0</v>
          </cell>
          <cell r="AA1198">
            <v>0</v>
          </cell>
          <cell r="AB1198">
            <v>0</v>
          </cell>
          <cell r="AC1198">
            <v>0</v>
          </cell>
        </row>
        <row r="1199">
          <cell r="J1199">
            <v>0</v>
          </cell>
          <cell r="K1199">
            <v>0</v>
          </cell>
          <cell r="L1199">
            <v>0</v>
          </cell>
          <cell r="M1199">
            <v>0</v>
          </cell>
          <cell r="N1199">
            <v>0</v>
          </cell>
          <cell r="O1199">
            <v>0</v>
          </cell>
          <cell r="P1199">
            <v>0</v>
          </cell>
          <cell r="Q1199">
            <v>0</v>
          </cell>
          <cell r="R1199">
            <v>0</v>
          </cell>
          <cell r="S1199">
            <v>0</v>
          </cell>
          <cell r="T1199">
            <v>0</v>
          </cell>
          <cell r="U1199">
            <v>0</v>
          </cell>
          <cell r="V1199">
            <v>0</v>
          </cell>
          <cell r="W1199">
            <v>0</v>
          </cell>
          <cell r="X1199">
            <v>0</v>
          </cell>
          <cell r="Y1199">
            <v>0</v>
          </cell>
          <cell r="Z1199">
            <v>0</v>
          </cell>
          <cell r="AA1199">
            <v>0</v>
          </cell>
          <cell r="AB1199">
            <v>0</v>
          </cell>
          <cell r="AC1199">
            <v>0</v>
          </cell>
        </row>
        <row r="1200">
          <cell r="J1200">
            <v>0</v>
          </cell>
          <cell r="K1200">
            <v>0</v>
          </cell>
          <cell r="L1200">
            <v>0</v>
          </cell>
          <cell r="M1200">
            <v>0</v>
          </cell>
          <cell r="N1200">
            <v>0</v>
          </cell>
          <cell r="O1200">
            <v>0</v>
          </cell>
          <cell r="P1200">
            <v>0</v>
          </cell>
          <cell r="Q1200">
            <v>0</v>
          </cell>
          <cell r="R1200">
            <v>0</v>
          </cell>
          <cell r="S1200">
            <v>0</v>
          </cell>
          <cell r="T1200">
            <v>0</v>
          </cell>
          <cell r="U1200">
            <v>0</v>
          </cell>
          <cell r="V1200">
            <v>0</v>
          </cell>
          <cell r="W1200">
            <v>0</v>
          </cell>
          <cell r="X1200">
            <v>0</v>
          </cell>
          <cell r="Y1200">
            <v>0</v>
          </cell>
          <cell r="Z1200">
            <v>0</v>
          </cell>
          <cell r="AA1200">
            <v>0</v>
          </cell>
          <cell r="AB1200">
            <v>0</v>
          </cell>
          <cell r="AC1200">
            <v>0</v>
          </cell>
        </row>
        <row r="1201">
          <cell r="J1201">
            <v>0</v>
          </cell>
          <cell r="K1201">
            <v>0</v>
          </cell>
          <cell r="L1201">
            <v>0</v>
          </cell>
          <cell r="M1201">
            <v>0</v>
          </cell>
          <cell r="N1201">
            <v>0</v>
          </cell>
          <cell r="O1201">
            <v>0</v>
          </cell>
          <cell r="P1201">
            <v>0</v>
          </cell>
          <cell r="Q1201">
            <v>0</v>
          </cell>
          <cell r="R1201">
            <v>0</v>
          </cell>
          <cell r="S1201">
            <v>0</v>
          </cell>
          <cell r="T1201">
            <v>0</v>
          </cell>
          <cell r="U1201">
            <v>0</v>
          </cell>
          <cell r="V1201">
            <v>0</v>
          </cell>
          <cell r="W1201">
            <v>0</v>
          </cell>
          <cell r="X1201">
            <v>0</v>
          </cell>
          <cell r="Y1201">
            <v>0</v>
          </cell>
          <cell r="Z1201">
            <v>0</v>
          </cell>
          <cell r="AA1201">
            <v>0</v>
          </cell>
          <cell r="AB1201">
            <v>0</v>
          </cell>
          <cell r="AC1201">
            <v>0</v>
          </cell>
        </row>
        <row r="1202">
          <cell r="J1202">
            <v>0</v>
          </cell>
          <cell r="K1202">
            <v>0</v>
          </cell>
          <cell r="L1202">
            <v>0</v>
          </cell>
          <cell r="M1202">
            <v>0</v>
          </cell>
          <cell r="N1202">
            <v>0</v>
          </cell>
          <cell r="O1202">
            <v>0</v>
          </cell>
          <cell r="P1202">
            <v>0</v>
          </cell>
          <cell r="Q1202">
            <v>0</v>
          </cell>
          <cell r="R1202">
            <v>0</v>
          </cell>
          <cell r="S1202">
            <v>0</v>
          </cell>
          <cell r="T1202">
            <v>0</v>
          </cell>
          <cell r="U1202">
            <v>0</v>
          </cell>
          <cell r="V1202">
            <v>0</v>
          </cell>
          <cell r="W1202">
            <v>0</v>
          </cell>
          <cell r="X1202">
            <v>0</v>
          </cell>
          <cell r="Y1202">
            <v>0</v>
          </cell>
          <cell r="Z1202">
            <v>0</v>
          </cell>
          <cell r="AA1202">
            <v>0</v>
          </cell>
          <cell r="AB1202">
            <v>0</v>
          </cell>
          <cell r="AC1202">
            <v>0</v>
          </cell>
        </row>
        <row r="1203">
          <cell r="J1203">
            <v>0</v>
          </cell>
          <cell r="K1203">
            <v>0</v>
          </cell>
          <cell r="L1203">
            <v>0</v>
          </cell>
          <cell r="M1203">
            <v>0</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row>
        <row r="1204">
          <cell r="J1204">
            <v>0</v>
          </cell>
          <cell r="K1204">
            <v>0</v>
          </cell>
          <cell r="L1204">
            <v>0</v>
          </cell>
          <cell r="M1204">
            <v>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row>
        <row r="1205">
          <cell r="J1205">
            <v>0</v>
          </cell>
          <cell r="K1205">
            <v>0</v>
          </cell>
          <cell r="L1205">
            <v>0</v>
          </cell>
          <cell r="M1205">
            <v>0</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row>
        <row r="1206">
          <cell r="J1206">
            <v>0</v>
          </cell>
          <cell r="K1206">
            <v>0</v>
          </cell>
          <cell r="L1206">
            <v>0</v>
          </cell>
          <cell r="M1206">
            <v>0</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row>
        <row r="1207">
          <cell r="J1207">
            <v>0</v>
          </cell>
          <cell r="K1207">
            <v>0</v>
          </cell>
          <cell r="L1207">
            <v>0</v>
          </cell>
          <cell r="M1207">
            <v>0</v>
          </cell>
          <cell r="N1207">
            <v>0</v>
          </cell>
          <cell r="O1207">
            <v>0</v>
          </cell>
          <cell r="P1207">
            <v>0</v>
          </cell>
          <cell r="Q1207">
            <v>0</v>
          </cell>
          <cell r="R1207">
            <v>0</v>
          </cell>
          <cell r="S1207">
            <v>0</v>
          </cell>
          <cell r="T1207">
            <v>0</v>
          </cell>
          <cell r="U1207">
            <v>0</v>
          </cell>
          <cell r="V1207">
            <v>0</v>
          </cell>
          <cell r="W1207">
            <v>0</v>
          </cell>
          <cell r="X1207">
            <v>0</v>
          </cell>
          <cell r="Y1207">
            <v>0</v>
          </cell>
          <cell r="Z1207">
            <v>0</v>
          </cell>
          <cell r="AA1207">
            <v>0</v>
          </cell>
          <cell r="AB1207">
            <v>0</v>
          </cell>
          <cell r="AC1207">
            <v>0</v>
          </cell>
        </row>
        <row r="1208">
          <cell r="J1208">
            <v>0</v>
          </cell>
          <cell r="K1208">
            <v>0</v>
          </cell>
          <cell r="L1208">
            <v>0</v>
          </cell>
          <cell r="M1208">
            <v>0</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row>
        <row r="1209">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row>
        <row r="1210">
          <cell r="J1210">
            <v>0</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row>
        <row r="1211">
          <cell r="J1211">
            <v>0</v>
          </cell>
          <cell r="K1211">
            <v>0</v>
          </cell>
          <cell r="L1211">
            <v>0</v>
          </cell>
          <cell r="M1211">
            <v>0</v>
          </cell>
          <cell r="N1211">
            <v>0</v>
          </cell>
          <cell r="O1211">
            <v>0</v>
          </cell>
          <cell r="P1211">
            <v>0</v>
          </cell>
          <cell r="Q1211">
            <v>0</v>
          </cell>
          <cell r="R1211">
            <v>0</v>
          </cell>
          <cell r="S1211">
            <v>0</v>
          </cell>
          <cell r="T1211">
            <v>0</v>
          </cell>
          <cell r="U1211">
            <v>0</v>
          </cell>
          <cell r="V1211">
            <v>0</v>
          </cell>
          <cell r="W1211">
            <v>0</v>
          </cell>
          <cell r="X1211">
            <v>0</v>
          </cell>
          <cell r="Y1211">
            <v>0</v>
          </cell>
          <cell r="Z1211">
            <v>0</v>
          </cell>
          <cell r="AA1211">
            <v>0</v>
          </cell>
          <cell r="AB1211">
            <v>0</v>
          </cell>
          <cell r="AC1211">
            <v>0</v>
          </cell>
        </row>
        <row r="1212">
          <cell r="J1212">
            <v>0</v>
          </cell>
          <cell r="K1212">
            <v>0</v>
          </cell>
          <cell r="L1212">
            <v>0</v>
          </cell>
          <cell r="M1212">
            <v>0</v>
          </cell>
          <cell r="N1212">
            <v>0</v>
          </cell>
          <cell r="O1212">
            <v>0</v>
          </cell>
          <cell r="P1212">
            <v>0</v>
          </cell>
          <cell r="Q1212">
            <v>0</v>
          </cell>
          <cell r="R1212">
            <v>0</v>
          </cell>
          <cell r="S1212">
            <v>0</v>
          </cell>
          <cell r="T1212">
            <v>0</v>
          </cell>
          <cell r="U1212">
            <v>0</v>
          </cell>
          <cell r="V1212">
            <v>0</v>
          </cell>
          <cell r="W1212">
            <v>0</v>
          </cell>
          <cell r="X1212">
            <v>0</v>
          </cell>
          <cell r="Y1212">
            <v>0</v>
          </cell>
          <cell r="Z1212">
            <v>0</v>
          </cell>
          <cell r="AA1212">
            <v>0</v>
          </cell>
          <cell r="AB1212">
            <v>0</v>
          </cell>
          <cell r="AC1212">
            <v>0</v>
          </cell>
        </row>
        <row r="1213">
          <cell r="J1213">
            <v>0</v>
          </cell>
          <cell r="K1213">
            <v>0</v>
          </cell>
          <cell r="L1213">
            <v>0</v>
          </cell>
          <cell r="M1213">
            <v>0</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row>
        <row r="1214">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row>
        <row r="1215">
          <cell r="J1215">
            <v>0</v>
          </cell>
          <cell r="K1215">
            <v>0</v>
          </cell>
          <cell r="L1215">
            <v>0</v>
          </cell>
          <cell r="M1215">
            <v>0</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row>
        <row r="1216">
          <cell r="J1216">
            <v>0</v>
          </cell>
          <cell r="K1216">
            <v>0</v>
          </cell>
          <cell r="L1216">
            <v>0</v>
          </cell>
          <cell r="M1216">
            <v>0</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row>
        <row r="1217">
          <cell r="J1217">
            <v>0</v>
          </cell>
          <cell r="K1217">
            <v>0</v>
          </cell>
          <cell r="L1217">
            <v>0</v>
          </cell>
          <cell r="M1217">
            <v>0</v>
          </cell>
          <cell r="N1217">
            <v>0</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row>
        <row r="1218">
          <cell r="J1218">
            <v>0</v>
          </cell>
          <cell r="K1218">
            <v>0</v>
          </cell>
          <cell r="L1218">
            <v>0</v>
          </cell>
          <cell r="M1218">
            <v>0</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row>
        <row r="1219">
          <cell r="J1219">
            <v>0</v>
          </cell>
          <cell r="K1219">
            <v>0</v>
          </cell>
          <cell r="L1219">
            <v>0</v>
          </cell>
          <cell r="M1219">
            <v>0</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row>
        <row r="1220">
          <cell r="J1220">
            <v>0</v>
          </cell>
          <cell r="K1220">
            <v>0</v>
          </cell>
          <cell r="L1220">
            <v>0</v>
          </cell>
          <cell r="M1220">
            <v>0</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row>
        <row r="1221">
          <cell r="J1221">
            <v>0</v>
          </cell>
          <cell r="K1221">
            <v>0</v>
          </cell>
          <cell r="L1221">
            <v>0</v>
          </cell>
          <cell r="M1221">
            <v>0</v>
          </cell>
          <cell r="N1221">
            <v>0</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row>
        <row r="1222">
          <cell r="J1222">
            <v>0</v>
          </cell>
          <cell r="K1222">
            <v>0</v>
          </cell>
          <cell r="L1222">
            <v>0</v>
          </cell>
          <cell r="M1222">
            <v>0</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row>
        <row r="1223">
          <cell r="J1223">
            <v>0</v>
          </cell>
          <cell r="K1223">
            <v>0</v>
          </cell>
          <cell r="L1223">
            <v>0</v>
          </cell>
          <cell r="M1223">
            <v>0</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row>
        <row r="1224">
          <cell r="J1224">
            <v>0</v>
          </cell>
          <cell r="K1224">
            <v>0</v>
          </cell>
          <cell r="L1224">
            <v>0</v>
          </cell>
          <cell r="M1224">
            <v>0</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row>
        <row r="1225">
          <cell r="J1225">
            <v>0</v>
          </cell>
          <cell r="K1225">
            <v>0</v>
          </cell>
          <cell r="L1225">
            <v>0</v>
          </cell>
          <cell r="M1225">
            <v>0</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row>
        <row r="1226">
          <cell r="J1226">
            <v>0</v>
          </cell>
          <cell r="K1226">
            <v>0</v>
          </cell>
          <cell r="L1226">
            <v>0</v>
          </cell>
          <cell r="M1226">
            <v>0</v>
          </cell>
          <cell r="N1226">
            <v>0</v>
          </cell>
          <cell r="O1226">
            <v>0</v>
          </cell>
          <cell r="P1226">
            <v>0</v>
          </cell>
          <cell r="Q1226">
            <v>0</v>
          </cell>
          <cell r="R1226">
            <v>0</v>
          </cell>
          <cell r="S1226">
            <v>0</v>
          </cell>
          <cell r="T1226">
            <v>0</v>
          </cell>
          <cell r="U1226">
            <v>0</v>
          </cell>
          <cell r="V1226">
            <v>0</v>
          </cell>
          <cell r="W1226">
            <v>0</v>
          </cell>
          <cell r="X1226">
            <v>0</v>
          </cell>
          <cell r="Y1226">
            <v>0</v>
          </cell>
          <cell r="Z1226">
            <v>0</v>
          </cell>
          <cell r="AA1226">
            <v>0</v>
          </cell>
          <cell r="AB1226">
            <v>0</v>
          </cell>
          <cell r="AC1226">
            <v>0</v>
          </cell>
        </row>
        <row r="1227">
          <cell r="J1227">
            <v>0</v>
          </cell>
          <cell r="K1227">
            <v>0</v>
          </cell>
          <cell r="L1227">
            <v>0</v>
          </cell>
          <cell r="M1227">
            <v>0</v>
          </cell>
          <cell r="N1227">
            <v>0</v>
          </cell>
          <cell r="O1227">
            <v>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row>
        <row r="1228">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row>
        <row r="1229">
          <cell r="J1229">
            <v>0</v>
          </cell>
          <cell r="K1229">
            <v>0</v>
          </cell>
          <cell r="L1229">
            <v>0</v>
          </cell>
          <cell r="M1229">
            <v>0</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row>
        <row r="1230">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row>
        <row r="1231">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row>
        <row r="1232">
          <cell r="J1232">
            <v>0</v>
          </cell>
          <cell r="K1232">
            <v>0</v>
          </cell>
          <cell r="L1232">
            <v>0</v>
          </cell>
          <cell r="M1232">
            <v>0</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row>
        <row r="1233">
          <cell r="J1233">
            <v>0</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row>
        <row r="1234">
          <cell r="J1234">
            <v>0</v>
          </cell>
          <cell r="K1234">
            <v>0</v>
          </cell>
          <cell r="L1234">
            <v>0</v>
          </cell>
          <cell r="M1234">
            <v>0</v>
          </cell>
          <cell r="N1234">
            <v>0</v>
          </cell>
          <cell r="O1234">
            <v>0</v>
          </cell>
          <cell r="P1234">
            <v>0</v>
          </cell>
          <cell r="Q1234">
            <v>0</v>
          </cell>
          <cell r="R1234">
            <v>0</v>
          </cell>
          <cell r="S1234">
            <v>0</v>
          </cell>
          <cell r="T1234">
            <v>0</v>
          </cell>
          <cell r="U1234">
            <v>0</v>
          </cell>
          <cell r="V1234">
            <v>0</v>
          </cell>
          <cell r="W1234">
            <v>0</v>
          </cell>
          <cell r="X1234">
            <v>0</v>
          </cell>
          <cell r="Y1234">
            <v>0</v>
          </cell>
          <cell r="Z1234">
            <v>0</v>
          </cell>
          <cell r="AA1234">
            <v>0</v>
          </cell>
          <cell r="AB1234">
            <v>0</v>
          </cell>
          <cell r="AC1234">
            <v>0</v>
          </cell>
        </row>
        <row r="1235">
          <cell r="J1235">
            <v>0</v>
          </cell>
          <cell r="K1235">
            <v>0</v>
          </cell>
          <cell r="L1235">
            <v>0</v>
          </cell>
          <cell r="M1235">
            <v>0</v>
          </cell>
          <cell r="N1235">
            <v>0</v>
          </cell>
          <cell r="O1235">
            <v>0</v>
          </cell>
          <cell r="P1235">
            <v>0</v>
          </cell>
          <cell r="Q1235">
            <v>0</v>
          </cell>
          <cell r="R1235">
            <v>0</v>
          </cell>
          <cell r="S1235">
            <v>0</v>
          </cell>
          <cell r="T1235">
            <v>0</v>
          </cell>
          <cell r="U1235">
            <v>0</v>
          </cell>
          <cell r="V1235">
            <v>0</v>
          </cell>
          <cell r="W1235">
            <v>0</v>
          </cell>
          <cell r="X1235">
            <v>0</v>
          </cell>
          <cell r="Y1235">
            <v>0</v>
          </cell>
          <cell r="Z1235">
            <v>0</v>
          </cell>
          <cell r="AA1235">
            <v>0</v>
          </cell>
          <cell r="AB1235">
            <v>0</v>
          </cell>
          <cell r="AC1235">
            <v>0</v>
          </cell>
        </row>
        <row r="1236">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row>
        <row r="1237">
          <cell r="J1237">
            <v>0</v>
          </cell>
          <cell r="K1237">
            <v>0</v>
          </cell>
          <cell r="L1237">
            <v>0</v>
          </cell>
          <cell r="M1237">
            <v>0</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row>
        <row r="1238">
          <cell r="J1238">
            <v>0</v>
          </cell>
          <cell r="K1238">
            <v>0</v>
          </cell>
          <cell r="L1238">
            <v>0</v>
          </cell>
          <cell r="M1238">
            <v>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row>
        <row r="1239">
          <cell r="J1239">
            <v>0</v>
          </cell>
          <cell r="K1239">
            <v>0</v>
          </cell>
          <cell r="L1239">
            <v>0</v>
          </cell>
          <cell r="M1239">
            <v>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row>
        <row r="1240">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row>
        <row r="1241">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row>
        <row r="1242">
          <cell r="J1242">
            <v>0</v>
          </cell>
          <cell r="K1242">
            <v>0</v>
          </cell>
          <cell r="L1242">
            <v>0</v>
          </cell>
          <cell r="M1242">
            <v>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row>
        <row r="1243">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row>
        <row r="1244">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row>
        <row r="1245">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row>
        <row r="1246">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row>
        <row r="1247">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row>
        <row r="1248">
          <cell r="J1248">
            <v>0</v>
          </cell>
          <cell r="K1248">
            <v>0</v>
          </cell>
          <cell r="L1248">
            <v>0</v>
          </cell>
          <cell r="M1248">
            <v>0</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row>
        <row r="1249">
          <cell r="J1249">
            <v>0</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row>
        <row r="1250">
          <cell r="J1250">
            <v>0</v>
          </cell>
          <cell r="K1250">
            <v>0</v>
          </cell>
          <cell r="L1250">
            <v>0</v>
          </cell>
          <cell r="M1250">
            <v>0</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0</v>
          </cell>
          <cell r="AC1250">
            <v>0</v>
          </cell>
        </row>
        <row r="1251">
          <cell r="J1251">
            <v>0</v>
          </cell>
          <cell r="K1251">
            <v>0</v>
          </cell>
          <cell r="L1251">
            <v>0</v>
          </cell>
          <cell r="M1251">
            <v>0</v>
          </cell>
          <cell r="N1251">
            <v>0</v>
          </cell>
          <cell r="O1251">
            <v>0</v>
          </cell>
          <cell r="P1251">
            <v>0</v>
          </cell>
          <cell r="Q1251">
            <v>0</v>
          </cell>
          <cell r="R1251">
            <v>0</v>
          </cell>
          <cell r="S1251">
            <v>0</v>
          </cell>
          <cell r="T1251">
            <v>0</v>
          </cell>
          <cell r="U1251">
            <v>0</v>
          </cell>
          <cell r="V1251">
            <v>0</v>
          </cell>
          <cell r="W1251">
            <v>0</v>
          </cell>
          <cell r="X1251">
            <v>0</v>
          </cell>
          <cell r="Y1251">
            <v>0</v>
          </cell>
          <cell r="Z1251">
            <v>0</v>
          </cell>
          <cell r="AA1251">
            <v>0</v>
          </cell>
          <cell r="AB1251">
            <v>0</v>
          </cell>
          <cell r="AC1251">
            <v>0</v>
          </cell>
        </row>
        <row r="1252">
          <cell r="J1252">
            <v>0</v>
          </cell>
          <cell r="K1252">
            <v>0</v>
          </cell>
          <cell r="L1252">
            <v>0</v>
          </cell>
          <cell r="M1252">
            <v>0</v>
          </cell>
          <cell r="N1252">
            <v>0</v>
          </cell>
          <cell r="O1252">
            <v>0</v>
          </cell>
          <cell r="P1252">
            <v>0</v>
          </cell>
          <cell r="Q1252">
            <v>0</v>
          </cell>
          <cell r="R1252">
            <v>0</v>
          </cell>
          <cell r="S1252">
            <v>0</v>
          </cell>
          <cell r="T1252">
            <v>0</v>
          </cell>
          <cell r="U1252">
            <v>0</v>
          </cell>
          <cell r="V1252">
            <v>0</v>
          </cell>
          <cell r="W1252">
            <v>0</v>
          </cell>
          <cell r="X1252">
            <v>0</v>
          </cell>
          <cell r="Y1252">
            <v>0</v>
          </cell>
          <cell r="Z1252">
            <v>0</v>
          </cell>
          <cell r="AA1252">
            <v>0</v>
          </cell>
          <cell r="AB1252">
            <v>0</v>
          </cell>
          <cell r="AC1252">
            <v>0</v>
          </cell>
        </row>
        <row r="1253">
          <cell r="J1253">
            <v>4.08</v>
          </cell>
          <cell r="K1253">
            <v>4.08</v>
          </cell>
          <cell r="L1253">
            <v>4.08</v>
          </cell>
          <cell r="M1253">
            <v>4.08</v>
          </cell>
          <cell r="N1253">
            <v>4.08</v>
          </cell>
          <cell r="O1253">
            <v>4.08</v>
          </cell>
          <cell r="P1253">
            <v>4.08</v>
          </cell>
          <cell r="Q1253">
            <v>4.08</v>
          </cell>
          <cell r="R1253">
            <v>4.08</v>
          </cell>
          <cell r="S1253">
            <v>4.08</v>
          </cell>
          <cell r="T1253">
            <v>4.08</v>
          </cell>
          <cell r="U1253">
            <v>4.08</v>
          </cell>
          <cell r="V1253">
            <v>4.08</v>
          </cell>
          <cell r="W1253">
            <v>4.08</v>
          </cell>
          <cell r="X1253">
            <v>4.08</v>
          </cell>
          <cell r="Y1253">
            <v>4.08</v>
          </cell>
          <cell r="Z1253">
            <v>4.08</v>
          </cell>
          <cell r="AA1253">
            <v>4.08</v>
          </cell>
          <cell r="AB1253">
            <v>4.08</v>
          </cell>
          <cell r="AC1253">
            <v>4.08</v>
          </cell>
        </row>
        <row r="1254">
          <cell r="J1254">
            <v>0</v>
          </cell>
          <cell r="K1254">
            <v>0</v>
          </cell>
          <cell r="L1254">
            <v>0</v>
          </cell>
          <cell r="M1254">
            <v>0</v>
          </cell>
          <cell r="N1254">
            <v>0</v>
          </cell>
          <cell r="O1254">
            <v>0</v>
          </cell>
          <cell r="P1254">
            <v>0</v>
          </cell>
          <cell r="Q1254">
            <v>0</v>
          </cell>
          <cell r="R1254">
            <v>0</v>
          </cell>
          <cell r="S1254">
            <v>0</v>
          </cell>
          <cell r="T1254">
            <v>0</v>
          </cell>
          <cell r="U1254">
            <v>0</v>
          </cell>
          <cell r="V1254">
            <v>0</v>
          </cell>
          <cell r="W1254">
            <v>0</v>
          </cell>
          <cell r="X1254">
            <v>0</v>
          </cell>
          <cell r="Y1254">
            <v>0</v>
          </cell>
          <cell r="Z1254">
            <v>0</v>
          </cell>
          <cell r="AA1254">
            <v>0</v>
          </cell>
          <cell r="AB1254">
            <v>0</v>
          </cell>
          <cell r="AC1254">
            <v>0</v>
          </cell>
        </row>
        <row r="1255">
          <cell r="J1255">
            <v>0</v>
          </cell>
          <cell r="K1255">
            <v>0</v>
          </cell>
          <cell r="L1255">
            <v>0</v>
          </cell>
          <cell r="M1255">
            <v>0</v>
          </cell>
          <cell r="N1255">
            <v>0</v>
          </cell>
          <cell r="O1255">
            <v>0</v>
          </cell>
          <cell r="P1255">
            <v>0</v>
          </cell>
          <cell r="Q1255">
            <v>0</v>
          </cell>
          <cell r="R1255">
            <v>0</v>
          </cell>
          <cell r="S1255">
            <v>0</v>
          </cell>
          <cell r="T1255">
            <v>0</v>
          </cell>
          <cell r="U1255">
            <v>0</v>
          </cell>
          <cell r="V1255">
            <v>0</v>
          </cell>
          <cell r="W1255">
            <v>0</v>
          </cell>
          <cell r="X1255">
            <v>0</v>
          </cell>
          <cell r="Y1255">
            <v>0</v>
          </cell>
          <cell r="Z1255">
            <v>0</v>
          </cell>
          <cell r="AA1255">
            <v>0</v>
          </cell>
          <cell r="AB1255">
            <v>0</v>
          </cell>
          <cell r="AC1255">
            <v>0</v>
          </cell>
        </row>
        <row r="1256">
          <cell r="J1256">
            <v>0</v>
          </cell>
          <cell r="K1256">
            <v>0</v>
          </cell>
          <cell r="L1256">
            <v>0</v>
          </cell>
          <cell r="M1256">
            <v>0</v>
          </cell>
          <cell r="N1256">
            <v>0</v>
          </cell>
          <cell r="O1256">
            <v>0</v>
          </cell>
          <cell r="P1256">
            <v>0</v>
          </cell>
          <cell r="Q1256">
            <v>0</v>
          </cell>
          <cell r="R1256">
            <v>0</v>
          </cell>
          <cell r="S1256">
            <v>0</v>
          </cell>
          <cell r="T1256">
            <v>0</v>
          </cell>
          <cell r="U1256">
            <v>0</v>
          </cell>
          <cell r="V1256">
            <v>0</v>
          </cell>
          <cell r="W1256">
            <v>0</v>
          </cell>
          <cell r="X1256">
            <v>0</v>
          </cell>
          <cell r="Y1256">
            <v>0</v>
          </cell>
          <cell r="Z1256">
            <v>0</v>
          </cell>
          <cell r="AA1256">
            <v>0</v>
          </cell>
          <cell r="AB1256">
            <v>0</v>
          </cell>
          <cell r="AC1256">
            <v>0</v>
          </cell>
        </row>
        <row r="1257">
          <cell r="J1257">
            <v>0</v>
          </cell>
          <cell r="K1257">
            <v>0</v>
          </cell>
          <cell r="L1257">
            <v>0</v>
          </cell>
          <cell r="M1257">
            <v>0</v>
          </cell>
          <cell r="N1257">
            <v>0</v>
          </cell>
          <cell r="O1257">
            <v>0</v>
          </cell>
          <cell r="P1257">
            <v>0</v>
          </cell>
          <cell r="Q1257">
            <v>0</v>
          </cell>
          <cell r="R1257">
            <v>0</v>
          </cell>
          <cell r="S1257">
            <v>0</v>
          </cell>
          <cell r="T1257">
            <v>0</v>
          </cell>
          <cell r="U1257">
            <v>0</v>
          </cell>
          <cell r="V1257">
            <v>0</v>
          </cell>
          <cell r="W1257">
            <v>0</v>
          </cell>
          <cell r="X1257">
            <v>0</v>
          </cell>
          <cell r="Y1257">
            <v>0</v>
          </cell>
          <cell r="Z1257">
            <v>0</v>
          </cell>
          <cell r="AA1257">
            <v>0</v>
          </cell>
          <cell r="AB1257">
            <v>0</v>
          </cell>
          <cell r="AC1257">
            <v>0</v>
          </cell>
        </row>
        <row r="1258">
          <cell r="J1258">
            <v>0</v>
          </cell>
          <cell r="K1258">
            <v>0</v>
          </cell>
          <cell r="L1258">
            <v>0</v>
          </cell>
          <cell r="M1258">
            <v>0</v>
          </cell>
          <cell r="N1258">
            <v>0</v>
          </cell>
          <cell r="O1258">
            <v>0</v>
          </cell>
          <cell r="P1258">
            <v>0</v>
          </cell>
          <cell r="Q1258">
            <v>0</v>
          </cell>
          <cell r="R1258">
            <v>0</v>
          </cell>
          <cell r="S1258">
            <v>0</v>
          </cell>
          <cell r="T1258">
            <v>0</v>
          </cell>
          <cell r="U1258">
            <v>0</v>
          </cell>
          <cell r="V1258">
            <v>0</v>
          </cell>
          <cell r="W1258">
            <v>0</v>
          </cell>
          <cell r="X1258">
            <v>0</v>
          </cell>
          <cell r="Y1258">
            <v>0</v>
          </cell>
          <cell r="Z1258">
            <v>0</v>
          </cell>
          <cell r="AA1258">
            <v>0</v>
          </cell>
          <cell r="AB1258">
            <v>0</v>
          </cell>
          <cell r="AC1258">
            <v>0</v>
          </cell>
        </row>
        <row r="1259">
          <cell r="J1259">
            <v>0</v>
          </cell>
          <cell r="K1259">
            <v>0</v>
          </cell>
          <cell r="L1259">
            <v>0</v>
          </cell>
          <cell r="M1259">
            <v>0</v>
          </cell>
          <cell r="N1259">
            <v>0</v>
          </cell>
          <cell r="O1259">
            <v>0</v>
          </cell>
          <cell r="P1259">
            <v>0</v>
          </cell>
          <cell r="Q1259">
            <v>0</v>
          </cell>
          <cell r="R1259">
            <v>0</v>
          </cell>
          <cell r="S1259">
            <v>0</v>
          </cell>
          <cell r="T1259">
            <v>0</v>
          </cell>
          <cell r="U1259">
            <v>0</v>
          </cell>
          <cell r="V1259">
            <v>0</v>
          </cell>
          <cell r="W1259">
            <v>0</v>
          </cell>
          <cell r="X1259">
            <v>0</v>
          </cell>
          <cell r="Y1259">
            <v>0</v>
          </cell>
          <cell r="Z1259">
            <v>0</v>
          </cell>
          <cell r="AA1259">
            <v>0</v>
          </cell>
          <cell r="AB1259">
            <v>0</v>
          </cell>
          <cell r="AC1259">
            <v>0</v>
          </cell>
        </row>
        <row r="1260">
          <cell r="J1260">
            <v>0</v>
          </cell>
          <cell r="K1260">
            <v>0</v>
          </cell>
          <cell r="L1260">
            <v>0</v>
          </cell>
          <cell r="M1260">
            <v>0</v>
          </cell>
          <cell r="N1260">
            <v>0</v>
          </cell>
          <cell r="O1260">
            <v>0</v>
          </cell>
          <cell r="P1260">
            <v>0</v>
          </cell>
          <cell r="Q1260">
            <v>0</v>
          </cell>
          <cell r="R1260">
            <v>0</v>
          </cell>
          <cell r="S1260">
            <v>0</v>
          </cell>
          <cell r="T1260">
            <v>0</v>
          </cell>
          <cell r="U1260">
            <v>0</v>
          </cell>
          <cell r="V1260">
            <v>0</v>
          </cell>
          <cell r="W1260">
            <v>0</v>
          </cell>
          <cell r="X1260">
            <v>0</v>
          </cell>
          <cell r="Y1260">
            <v>0</v>
          </cell>
          <cell r="Z1260">
            <v>0</v>
          </cell>
          <cell r="AA1260">
            <v>0</v>
          </cell>
          <cell r="AB1260">
            <v>0</v>
          </cell>
          <cell r="AC1260">
            <v>0</v>
          </cell>
        </row>
        <row r="1261">
          <cell r="J1261">
            <v>0</v>
          </cell>
          <cell r="K1261">
            <v>0</v>
          </cell>
          <cell r="L1261">
            <v>0</v>
          </cell>
          <cell r="M1261">
            <v>0</v>
          </cell>
          <cell r="N1261">
            <v>0</v>
          </cell>
          <cell r="O1261">
            <v>0</v>
          </cell>
          <cell r="P1261">
            <v>0</v>
          </cell>
          <cell r="Q1261">
            <v>0</v>
          </cell>
          <cell r="R1261">
            <v>0</v>
          </cell>
          <cell r="S1261">
            <v>0</v>
          </cell>
          <cell r="T1261">
            <v>0</v>
          </cell>
          <cell r="U1261">
            <v>0</v>
          </cell>
          <cell r="V1261">
            <v>0</v>
          </cell>
          <cell r="W1261">
            <v>0</v>
          </cell>
          <cell r="X1261">
            <v>0</v>
          </cell>
          <cell r="Y1261">
            <v>0</v>
          </cell>
          <cell r="Z1261">
            <v>0</v>
          </cell>
          <cell r="AA1261">
            <v>0</v>
          </cell>
          <cell r="AB1261">
            <v>0</v>
          </cell>
          <cell r="AC1261">
            <v>0</v>
          </cell>
        </row>
        <row r="1262">
          <cell r="J1262">
            <v>0</v>
          </cell>
          <cell r="K1262">
            <v>0</v>
          </cell>
          <cell r="L1262">
            <v>0</v>
          </cell>
          <cell r="M1262">
            <v>0</v>
          </cell>
          <cell r="N1262">
            <v>0</v>
          </cell>
          <cell r="O1262">
            <v>0</v>
          </cell>
          <cell r="P1262">
            <v>0</v>
          </cell>
          <cell r="Q1262">
            <v>0</v>
          </cell>
          <cell r="R1262">
            <v>0</v>
          </cell>
          <cell r="S1262">
            <v>0</v>
          </cell>
          <cell r="T1262">
            <v>0</v>
          </cell>
          <cell r="U1262">
            <v>0</v>
          </cell>
          <cell r="V1262">
            <v>0</v>
          </cell>
          <cell r="W1262">
            <v>0</v>
          </cell>
          <cell r="X1262">
            <v>0</v>
          </cell>
          <cell r="Y1262">
            <v>0</v>
          </cell>
          <cell r="Z1262">
            <v>0</v>
          </cell>
          <cell r="AA1262">
            <v>0</v>
          </cell>
          <cell r="AB1262">
            <v>0</v>
          </cell>
          <cell r="AC1262">
            <v>0</v>
          </cell>
        </row>
        <row r="1263">
          <cell r="J1263">
            <v>0</v>
          </cell>
          <cell r="K1263">
            <v>0</v>
          </cell>
          <cell r="L1263">
            <v>0</v>
          </cell>
          <cell r="M1263">
            <v>0</v>
          </cell>
          <cell r="N1263">
            <v>0</v>
          </cell>
          <cell r="O1263">
            <v>0</v>
          </cell>
          <cell r="P1263">
            <v>0</v>
          </cell>
          <cell r="Q1263">
            <v>0</v>
          </cell>
          <cell r="R1263">
            <v>0</v>
          </cell>
          <cell r="S1263">
            <v>0</v>
          </cell>
          <cell r="T1263">
            <v>0</v>
          </cell>
          <cell r="U1263">
            <v>0</v>
          </cell>
          <cell r="V1263">
            <v>0</v>
          </cell>
          <cell r="W1263">
            <v>0</v>
          </cell>
          <cell r="X1263">
            <v>0</v>
          </cell>
          <cell r="Y1263">
            <v>0</v>
          </cell>
          <cell r="Z1263">
            <v>0</v>
          </cell>
          <cell r="AA1263">
            <v>0</v>
          </cell>
          <cell r="AB1263">
            <v>0</v>
          </cell>
          <cell r="AC1263">
            <v>0</v>
          </cell>
        </row>
        <row r="1264">
          <cell r="J1264">
            <v>0</v>
          </cell>
          <cell r="K1264">
            <v>0</v>
          </cell>
          <cell r="L1264">
            <v>0</v>
          </cell>
          <cell r="M1264">
            <v>0</v>
          </cell>
          <cell r="N1264">
            <v>0</v>
          </cell>
          <cell r="O1264">
            <v>0</v>
          </cell>
          <cell r="P1264">
            <v>0</v>
          </cell>
          <cell r="Q1264">
            <v>0</v>
          </cell>
          <cell r="R1264">
            <v>0</v>
          </cell>
          <cell r="S1264">
            <v>0</v>
          </cell>
          <cell r="T1264">
            <v>0</v>
          </cell>
          <cell r="U1264">
            <v>0</v>
          </cell>
          <cell r="V1264">
            <v>0</v>
          </cell>
          <cell r="W1264">
            <v>0</v>
          </cell>
          <cell r="X1264">
            <v>0</v>
          </cell>
          <cell r="Y1264">
            <v>0</v>
          </cell>
          <cell r="Z1264">
            <v>0</v>
          </cell>
          <cell r="AA1264">
            <v>0</v>
          </cell>
          <cell r="AB1264">
            <v>0</v>
          </cell>
          <cell r="AC1264">
            <v>0</v>
          </cell>
        </row>
        <row r="1265">
          <cell r="J1265">
            <v>0</v>
          </cell>
          <cell r="K1265">
            <v>0</v>
          </cell>
          <cell r="L1265">
            <v>0</v>
          </cell>
          <cell r="M1265">
            <v>0</v>
          </cell>
          <cell r="N1265">
            <v>0</v>
          </cell>
          <cell r="O1265">
            <v>0</v>
          </cell>
          <cell r="P1265">
            <v>0</v>
          </cell>
          <cell r="Q1265">
            <v>0</v>
          </cell>
          <cell r="R1265">
            <v>0</v>
          </cell>
          <cell r="S1265">
            <v>0</v>
          </cell>
          <cell r="T1265">
            <v>0</v>
          </cell>
          <cell r="U1265">
            <v>0</v>
          </cell>
          <cell r="V1265">
            <v>0</v>
          </cell>
          <cell r="W1265">
            <v>0</v>
          </cell>
          <cell r="X1265">
            <v>0</v>
          </cell>
          <cell r="Y1265">
            <v>0</v>
          </cell>
          <cell r="Z1265">
            <v>0</v>
          </cell>
          <cell r="AA1265">
            <v>0</v>
          </cell>
          <cell r="AB1265">
            <v>0</v>
          </cell>
          <cell r="AC1265">
            <v>0</v>
          </cell>
        </row>
        <row r="1266">
          <cell r="J1266">
            <v>0</v>
          </cell>
          <cell r="K1266">
            <v>0</v>
          </cell>
          <cell r="L1266">
            <v>0</v>
          </cell>
          <cell r="M1266">
            <v>0</v>
          </cell>
          <cell r="N1266">
            <v>0</v>
          </cell>
          <cell r="O1266">
            <v>0</v>
          </cell>
          <cell r="P1266">
            <v>0</v>
          </cell>
          <cell r="Q1266">
            <v>0</v>
          </cell>
          <cell r="R1266">
            <v>0</v>
          </cell>
          <cell r="S1266">
            <v>0</v>
          </cell>
          <cell r="T1266">
            <v>0</v>
          </cell>
          <cell r="U1266">
            <v>0</v>
          </cell>
          <cell r="V1266">
            <v>0</v>
          </cell>
          <cell r="W1266">
            <v>0</v>
          </cell>
          <cell r="X1266">
            <v>0</v>
          </cell>
          <cell r="Y1266">
            <v>0</v>
          </cell>
          <cell r="Z1266">
            <v>0</v>
          </cell>
          <cell r="AA1266">
            <v>0</v>
          </cell>
          <cell r="AB1266">
            <v>0</v>
          </cell>
          <cell r="AC1266">
            <v>0</v>
          </cell>
        </row>
        <row r="1267">
          <cell r="J1267">
            <v>0</v>
          </cell>
          <cell r="K1267">
            <v>0</v>
          </cell>
          <cell r="L1267">
            <v>0</v>
          </cell>
          <cell r="M1267">
            <v>0</v>
          </cell>
          <cell r="N1267">
            <v>0</v>
          </cell>
          <cell r="O1267">
            <v>0</v>
          </cell>
          <cell r="P1267">
            <v>0</v>
          </cell>
          <cell r="Q1267">
            <v>0</v>
          </cell>
          <cell r="R1267">
            <v>0</v>
          </cell>
          <cell r="S1267">
            <v>0</v>
          </cell>
          <cell r="T1267">
            <v>0</v>
          </cell>
          <cell r="U1267">
            <v>0</v>
          </cell>
          <cell r="V1267">
            <v>0</v>
          </cell>
          <cell r="W1267">
            <v>0</v>
          </cell>
          <cell r="X1267">
            <v>0</v>
          </cell>
          <cell r="Y1267">
            <v>0</v>
          </cell>
          <cell r="Z1267">
            <v>0</v>
          </cell>
          <cell r="AA1267">
            <v>0</v>
          </cell>
          <cell r="AB1267">
            <v>0</v>
          </cell>
          <cell r="AC1267">
            <v>0</v>
          </cell>
        </row>
        <row r="1268">
          <cell r="J1268">
            <v>0</v>
          </cell>
          <cell r="K1268">
            <v>0</v>
          </cell>
          <cell r="L1268">
            <v>0</v>
          </cell>
          <cell r="M1268">
            <v>0</v>
          </cell>
          <cell r="N1268">
            <v>0</v>
          </cell>
          <cell r="O1268">
            <v>0</v>
          </cell>
          <cell r="P1268">
            <v>0</v>
          </cell>
          <cell r="Q1268">
            <v>0</v>
          </cell>
          <cell r="R1268">
            <v>0</v>
          </cell>
          <cell r="S1268">
            <v>0</v>
          </cell>
          <cell r="T1268">
            <v>0</v>
          </cell>
          <cell r="U1268">
            <v>0</v>
          </cell>
          <cell r="V1268">
            <v>0</v>
          </cell>
          <cell r="W1268">
            <v>0</v>
          </cell>
          <cell r="X1268">
            <v>0</v>
          </cell>
          <cell r="Y1268">
            <v>0</v>
          </cell>
          <cell r="Z1268">
            <v>0</v>
          </cell>
          <cell r="AA1268">
            <v>0</v>
          </cell>
          <cell r="AB1268">
            <v>0</v>
          </cell>
          <cell r="AC1268">
            <v>0</v>
          </cell>
        </row>
        <row r="1269">
          <cell r="J1269">
            <v>0</v>
          </cell>
          <cell r="K1269">
            <v>0</v>
          </cell>
          <cell r="L1269">
            <v>0</v>
          </cell>
          <cell r="M1269">
            <v>0</v>
          </cell>
          <cell r="N1269">
            <v>0</v>
          </cell>
          <cell r="O1269">
            <v>0</v>
          </cell>
          <cell r="P1269">
            <v>0</v>
          </cell>
          <cell r="Q1269">
            <v>0</v>
          </cell>
          <cell r="R1269">
            <v>0</v>
          </cell>
          <cell r="S1269">
            <v>0</v>
          </cell>
          <cell r="T1269">
            <v>0</v>
          </cell>
          <cell r="U1269">
            <v>0</v>
          </cell>
          <cell r="V1269">
            <v>0</v>
          </cell>
          <cell r="W1269">
            <v>0</v>
          </cell>
          <cell r="X1269">
            <v>0</v>
          </cell>
          <cell r="Y1269">
            <v>0</v>
          </cell>
          <cell r="Z1269">
            <v>0</v>
          </cell>
          <cell r="AA1269">
            <v>0</v>
          </cell>
          <cell r="AB1269">
            <v>0</v>
          </cell>
          <cell r="AC1269">
            <v>0</v>
          </cell>
        </row>
        <row r="1270">
          <cell r="J1270">
            <v>0</v>
          </cell>
          <cell r="K1270">
            <v>0</v>
          </cell>
          <cell r="L1270">
            <v>0</v>
          </cell>
          <cell r="M1270">
            <v>0</v>
          </cell>
          <cell r="N1270">
            <v>0</v>
          </cell>
          <cell r="O1270">
            <v>0</v>
          </cell>
          <cell r="P1270">
            <v>0</v>
          </cell>
          <cell r="Q1270">
            <v>0</v>
          </cell>
          <cell r="R1270">
            <v>0</v>
          </cell>
          <cell r="S1270">
            <v>0</v>
          </cell>
          <cell r="T1270">
            <v>0</v>
          </cell>
          <cell r="U1270">
            <v>0</v>
          </cell>
          <cell r="V1270">
            <v>0</v>
          </cell>
          <cell r="W1270">
            <v>0</v>
          </cell>
          <cell r="X1270">
            <v>0</v>
          </cell>
          <cell r="Y1270">
            <v>0</v>
          </cell>
          <cell r="Z1270">
            <v>0</v>
          </cell>
          <cell r="AA1270">
            <v>0</v>
          </cell>
          <cell r="AB1270">
            <v>0</v>
          </cell>
          <cell r="AC1270">
            <v>0</v>
          </cell>
        </row>
        <row r="1271">
          <cell r="J1271">
            <v>0</v>
          </cell>
          <cell r="K1271">
            <v>0</v>
          </cell>
          <cell r="L1271">
            <v>0</v>
          </cell>
          <cell r="M1271">
            <v>0</v>
          </cell>
          <cell r="N1271">
            <v>0</v>
          </cell>
          <cell r="O1271">
            <v>0</v>
          </cell>
          <cell r="P1271">
            <v>0</v>
          </cell>
          <cell r="Q1271">
            <v>0</v>
          </cell>
          <cell r="R1271">
            <v>0</v>
          </cell>
          <cell r="S1271">
            <v>0</v>
          </cell>
          <cell r="T1271">
            <v>0</v>
          </cell>
          <cell r="U1271">
            <v>0</v>
          </cell>
          <cell r="V1271">
            <v>0</v>
          </cell>
          <cell r="W1271">
            <v>0</v>
          </cell>
          <cell r="X1271">
            <v>0</v>
          </cell>
          <cell r="Y1271">
            <v>0</v>
          </cell>
          <cell r="Z1271">
            <v>0</v>
          </cell>
          <cell r="AA1271">
            <v>0</v>
          </cell>
          <cell r="AB1271">
            <v>0</v>
          </cell>
          <cell r="AC1271">
            <v>0</v>
          </cell>
        </row>
        <row r="1272">
          <cell r="J1272">
            <v>0</v>
          </cell>
          <cell r="K1272">
            <v>0</v>
          </cell>
          <cell r="L1272">
            <v>0</v>
          </cell>
          <cell r="M1272">
            <v>0</v>
          </cell>
          <cell r="N1272">
            <v>0</v>
          </cell>
          <cell r="O1272">
            <v>0</v>
          </cell>
          <cell r="P1272">
            <v>0</v>
          </cell>
          <cell r="Q1272">
            <v>0</v>
          </cell>
          <cell r="R1272">
            <v>0</v>
          </cell>
          <cell r="S1272">
            <v>0</v>
          </cell>
          <cell r="T1272">
            <v>0</v>
          </cell>
          <cell r="U1272">
            <v>0</v>
          </cell>
          <cell r="V1272">
            <v>0</v>
          </cell>
          <cell r="W1272">
            <v>0</v>
          </cell>
          <cell r="X1272">
            <v>0</v>
          </cell>
          <cell r="Y1272">
            <v>0</v>
          </cell>
          <cell r="Z1272">
            <v>0</v>
          </cell>
          <cell r="AA1272">
            <v>0</v>
          </cell>
          <cell r="AB1272">
            <v>0</v>
          </cell>
          <cell r="AC1272">
            <v>0</v>
          </cell>
        </row>
        <row r="1273">
          <cell r="J1273">
            <v>0</v>
          </cell>
          <cell r="K1273">
            <v>0</v>
          </cell>
          <cell r="L1273">
            <v>0</v>
          </cell>
          <cell r="M1273">
            <v>0</v>
          </cell>
          <cell r="N1273">
            <v>0</v>
          </cell>
          <cell r="O1273">
            <v>0</v>
          </cell>
          <cell r="P1273">
            <v>0</v>
          </cell>
          <cell r="Q1273">
            <v>0</v>
          </cell>
          <cell r="R1273">
            <v>0</v>
          </cell>
          <cell r="S1273">
            <v>0</v>
          </cell>
          <cell r="T1273">
            <v>0</v>
          </cell>
          <cell r="U1273">
            <v>0</v>
          </cell>
          <cell r="V1273">
            <v>0</v>
          </cell>
          <cell r="W1273">
            <v>0</v>
          </cell>
          <cell r="X1273">
            <v>0</v>
          </cell>
          <cell r="Y1273">
            <v>0</v>
          </cell>
          <cell r="Z1273">
            <v>0</v>
          </cell>
          <cell r="AA1273">
            <v>0</v>
          </cell>
          <cell r="AB1273">
            <v>0</v>
          </cell>
          <cell r="AC1273">
            <v>0</v>
          </cell>
        </row>
        <row r="1274">
          <cell r="J1274">
            <v>0</v>
          </cell>
          <cell r="K1274">
            <v>0</v>
          </cell>
          <cell r="L1274">
            <v>0</v>
          </cell>
          <cell r="M1274">
            <v>0</v>
          </cell>
          <cell r="N1274">
            <v>0</v>
          </cell>
          <cell r="O1274">
            <v>0</v>
          </cell>
          <cell r="P1274">
            <v>0</v>
          </cell>
          <cell r="Q1274">
            <v>0</v>
          </cell>
          <cell r="R1274">
            <v>0</v>
          </cell>
          <cell r="S1274">
            <v>0</v>
          </cell>
          <cell r="T1274">
            <v>0</v>
          </cell>
          <cell r="U1274">
            <v>0</v>
          </cell>
          <cell r="V1274">
            <v>0</v>
          </cell>
          <cell r="W1274">
            <v>0</v>
          </cell>
          <cell r="X1274">
            <v>0</v>
          </cell>
          <cell r="Y1274">
            <v>0</v>
          </cell>
          <cell r="Z1274">
            <v>0</v>
          </cell>
          <cell r="AA1274">
            <v>0</v>
          </cell>
          <cell r="AB1274">
            <v>0</v>
          </cell>
          <cell r="AC1274">
            <v>0</v>
          </cell>
        </row>
        <row r="1275">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0</v>
          </cell>
          <cell r="Y1275">
            <v>0</v>
          </cell>
          <cell r="Z1275">
            <v>0</v>
          </cell>
          <cell r="AA1275">
            <v>0</v>
          </cell>
          <cell r="AB1275">
            <v>0</v>
          </cell>
          <cell r="AC1275">
            <v>0</v>
          </cell>
        </row>
        <row r="1276">
          <cell r="J1276">
            <v>0</v>
          </cell>
          <cell r="K1276">
            <v>0</v>
          </cell>
          <cell r="L1276">
            <v>0</v>
          </cell>
          <cell r="M1276">
            <v>0</v>
          </cell>
          <cell r="N1276">
            <v>0</v>
          </cell>
          <cell r="O1276">
            <v>0</v>
          </cell>
          <cell r="P1276">
            <v>0</v>
          </cell>
          <cell r="Q1276">
            <v>0</v>
          </cell>
          <cell r="R1276">
            <v>0</v>
          </cell>
          <cell r="S1276">
            <v>0</v>
          </cell>
          <cell r="T1276">
            <v>0</v>
          </cell>
          <cell r="U1276">
            <v>0</v>
          </cell>
          <cell r="V1276">
            <v>0</v>
          </cell>
          <cell r="W1276">
            <v>0</v>
          </cell>
          <cell r="X1276">
            <v>0</v>
          </cell>
          <cell r="Y1276">
            <v>0</v>
          </cell>
          <cell r="Z1276">
            <v>0</v>
          </cell>
          <cell r="AA1276">
            <v>0</v>
          </cell>
          <cell r="AB1276">
            <v>0</v>
          </cell>
          <cell r="AC1276">
            <v>0</v>
          </cell>
        </row>
        <row r="1277">
          <cell r="J1277">
            <v>0</v>
          </cell>
          <cell r="K1277">
            <v>0</v>
          </cell>
          <cell r="L1277">
            <v>0</v>
          </cell>
          <cell r="M1277">
            <v>0</v>
          </cell>
          <cell r="N1277">
            <v>0</v>
          </cell>
          <cell r="O1277">
            <v>0</v>
          </cell>
          <cell r="P1277">
            <v>0</v>
          </cell>
          <cell r="Q1277">
            <v>0</v>
          </cell>
          <cell r="R1277">
            <v>0</v>
          </cell>
          <cell r="S1277">
            <v>0</v>
          </cell>
          <cell r="T1277">
            <v>0</v>
          </cell>
          <cell r="U1277">
            <v>0</v>
          </cell>
          <cell r="V1277">
            <v>0</v>
          </cell>
          <cell r="W1277">
            <v>0</v>
          </cell>
          <cell r="X1277">
            <v>0</v>
          </cell>
          <cell r="Y1277">
            <v>0</v>
          </cell>
          <cell r="Z1277">
            <v>0</v>
          </cell>
          <cell r="AA1277">
            <v>0</v>
          </cell>
          <cell r="AB1277">
            <v>0</v>
          </cell>
          <cell r="AC1277">
            <v>0</v>
          </cell>
        </row>
        <row r="1278">
          <cell r="J1278">
            <v>0</v>
          </cell>
          <cell r="K1278">
            <v>0</v>
          </cell>
          <cell r="L1278">
            <v>0</v>
          </cell>
          <cell r="M1278">
            <v>0</v>
          </cell>
          <cell r="N1278">
            <v>0</v>
          </cell>
          <cell r="O1278">
            <v>0</v>
          </cell>
          <cell r="P1278">
            <v>0</v>
          </cell>
          <cell r="Q1278">
            <v>0</v>
          </cell>
          <cell r="R1278">
            <v>0</v>
          </cell>
          <cell r="S1278">
            <v>0</v>
          </cell>
          <cell r="T1278">
            <v>0</v>
          </cell>
          <cell r="U1278">
            <v>0</v>
          </cell>
          <cell r="V1278">
            <v>0</v>
          </cell>
          <cell r="W1278">
            <v>0</v>
          </cell>
          <cell r="X1278">
            <v>0</v>
          </cell>
          <cell r="Y1278">
            <v>0</v>
          </cell>
          <cell r="Z1278">
            <v>0</v>
          </cell>
          <cell r="AA1278">
            <v>0</v>
          </cell>
          <cell r="AB1278">
            <v>0</v>
          </cell>
          <cell r="AC1278">
            <v>0</v>
          </cell>
        </row>
        <row r="1279">
          <cell r="J1279">
            <v>0</v>
          </cell>
          <cell r="K1279">
            <v>0</v>
          </cell>
          <cell r="L1279">
            <v>0</v>
          </cell>
          <cell r="M1279">
            <v>0</v>
          </cell>
          <cell r="N1279">
            <v>0</v>
          </cell>
          <cell r="O1279">
            <v>0</v>
          </cell>
          <cell r="P1279">
            <v>0</v>
          </cell>
          <cell r="Q1279">
            <v>0</v>
          </cell>
          <cell r="R1279">
            <v>0</v>
          </cell>
          <cell r="S1279">
            <v>0</v>
          </cell>
          <cell r="T1279">
            <v>0</v>
          </cell>
          <cell r="U1279">
            <v>0</v>
          </cell>
          <cell r="V1279">
            <v>0</v>
          </cell>
          <cell r="W1279">
            <v>0</v>
          </cell>
          <cell r="X1279">
            <v>0</v>
          </cell>
          <cell r="Y1279">
            <v>0</v>
          </cell>
          <cell r="Z1279">
            <v>0</v>
          </cell>
          <cell r="AA1279">
            <v>0</v>
          </cell>
          <cell r="AB1279">
            <v>0</v>
          </cell>
          <cell r="AC1279">
            <v>0</v>
          </cell>
        </row>
        <row r="1280">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row>
        <row r="1281">
          <cell r="J1281">
            <v>0</v>
          </cell>
          <cell r="K1281">
            <v>0</v>
          </cell>
          <cell r="L1281">
            <v>0</v>
          </cell>
          <cell r="M1281">
            <v>0</v>
          </cell>
          <cell r="N1281">
            <v>0</v>
          </cell>
          <cell r="O1281">
            <v>0</v>
          </cell>
          <cell r="P1281">
            <v>0</v>
          </cell>
          <cell r="Q1281">
            <v>0</v>
          </cell>
          <cell r="R1281">
            <v>0</v>
          </cell>
          <cell r="S1281">
            <v>0</v>
          </cell>
          <cell r="T1281">
            <v>0</v>
          </cell>
          <cell r="U1281">
            <v>0</v>
          </cell>
          <cell r="V1281">
            <v>0</v>
          </cell>
          <cell r="W1281">
            <v>0</v>
          </cell>
          <cell r="X1281">
            <v>0</v>
          </cell>
          <cell r="Y1281">
            <v>0</v>
          </cell>
          <cell r="Z1281">
            <v>0</v>
          </cell>
          <cell r="AA1281">
            <v>0</v>
          </cell>
          <cell r="AB1281">
            <v>0</v>
          </cell>
          <cell r="AC1281">
            <v>0</v>
          </cell>
        </row>
        <row r="1282">
          <cell r="J1282">
            <v>0</v>
          </cell>
          <cell r="K1282">
            <v>0</v>
          </cell>
          <cell r="L1282">
            <v>0</v>
          </cell>
          <cell r="M1282">
            <v>0</v>
          </cell>
          <cell r="N1282">
            <v>0</v>
          </cell>
          <cell r="O1282">
            <v>0</v>
          </cell>
          <cell r="P1282">
            <v>0</v>
          </cell>
          <cell r="Q1282">
            <v>0</v>
          </cell>
          <cell r="R1282">
            <v>0</v>
          </cell>
          <cell r="S1282">
            <v>0</v>
          </cell>
          <cell r="T1282">
            <v>0</v>
          </cell>
          <cell r="U1282">
            <v>0</v>
          </cell>
          <cell r="V1282">
            <v>0</v>
          </cell>
          <cell r="W1282">
            <v>0</v>
          </cell>
          <cell r="X1282">
            <v>0</v>
          </cell>
          <cell r="Y1282">
            <v>0</v>
          </cell>
          <cell r="Z1282">
            <v>0</v>
          </cell>
          <cell r="AA1282">
            <v>0</v>
          </cell>
          <cell r="AB1282">
            <v>0</v>
          </cell>
          <cell r="AC1282">
            <v>0</v>
          </cell>
        </row>
        <row r="1283">
          <cell r="J1283">
            <v>0</v>
          </cell>
          <cell r="K1283">
            <v>0</v>
          </cell>
          <cell r="L1283">
            <v>0</v>
          </cell>
          <cell r="M1283">
            <v>0</v>
          </cell>
          <cell r="N1283">
            <v>0</v>
          </cell>
          <cell r="O1283">
            <v>0</v>
          </cell>
          <cell r="P1283">
            <v>0</v>
          </cell>
          <cell r="Q1283">
            <v>0</v>
          </cell>
          <cell r="R1283">
            <v>0</v>
          </cell>
          <cell r="S1283">
            <v>0</v>
          </cell>
          <cell r="T1283">
            <v>0</v>
          </cell>
          <cell r="U1283">
            <v>0</v>
          </cell>
          <cell r="V1283">
            <v>0</v>
          </cell>
          <cell r="W1283">
            <v>0</v>
          </cell>
          <cell r="X1283">
            <v>0</v>
          </cell>
          <cell r="Y1283">
            <v>0</v>
          </cell>
          <cell r="Z1283">
            <v>0</v>
          </cell>
          <cell r="AA1283">
            <v>0</v>
          </cell>
          <cell r="AB1283">
            <v>0</v>
          </cell>
          <cell r="AC1283">
            <v>0</v>
          </cell>
        </row>
        <row r="1284">
          <cell r="J1284">
            <v>0</v>
          </cell>
          <cell r="K1284">
            <v>0</v>
          </cell>
          <cell r="L1284">
            <v>0</v>
          </cell>
          <cell r="M1284">
            <v>0</v>
          </cell>
          <cell r="N1284">
            <v>0</v>
          </cell>
          <cell r="O1284">
            <v>0</v>
          </cell>
          <cell r="P1284">
            <v>0</v>
          </cell>
          <cell r="Q1284">
            <v>0</v>
          </cell>
          <cell r="R1284">
            <v>0</v>
          </cell>
          <cell r="S1284">
            <v>0</v>
          </cell>
          <cell r="T1284">
            <v>0</v>
          </cell>
          <cell r="U1284">
            <v>0</v>
          </cell>
          <cell r="V1284">
            <v>0</v>
          </cell>
          <cell r="W1284">
            <v>0</v>
          </cell>
          <cell r="X1284">
            <v>0</v>
          </cell>
          <cell r="Y1284">
            <v>0</v>
          </cell>
          <cell r="Z1284">
            <v>0</v>
          </cell>
          <cell r="AA1284">
            <v>0</v>
          </cell>
          <cell r="AB1284">
            <v>0</v>
          </cell>
          <cell r="AC1284">
            <v>0</v>
          </cell>
        </row>
        <row r="1285">
          <cell r="J1285">
            <v>0</v>
          </cell>
          <cell r="K1285">
            <v>0</v>
          </cell>
          <cell r="L1285">
            <v>0</v>
          </cell>
          <cell r="M1285">
            <v>0</v>
          </cell>
          <cell r="N1285">
            <v>0</v>
          </cell>
          <cell r="O1285">
            <v>0</v>
          </cell>
          <cell r="P1285">
            <v>0</v>
          </cell>
          <cell r="Q1285">
            <v>0</v>
          </cell>
          <cell r="R1285">
            <v>0</v>
          </cell>
          <cell r="S1285">
            <v>0</v>
          </cell>
          <cell r="T1285">
            <v>0</v>
          </cell>
          <cell r="U1285">
            <v>0</v>
          </cell>
          <cell r="V1285">
            <v>0</v>
          </cell>
          <cell r="W1285">
            <v>0</v>
          </cell>
          <cell r="X1285">
            <v>0</v>
          </cell>
          <cell r="Y1285">
            <v>0</v>
          </cell>
          <cell r="Z1285">
            <v>0</v>
          </cell>
          <cell r="AA1285">
            <v>0</v>
          </cell>
          <cell r="AB1285">
            <v>0</v>
          </cell>
          <cell r="AC1285">
            <v>0</v>
          </cell>
        </row>
        <row r="1286">
          <cell r="J1286">
            <v>0</v>
          </cell>
          <cell r="K1286">
            <v>0</v>
          </cell>
          <cell r="L1286">
            <v>0</v>
          </cell>
          <cell r="M1286">
            <v>0</v>
          </cell>
          <cell r="N1286">
            <v>0</v>
          </cell>
          <cell r="O1286">
            <v>0</v>
          </cell>
          <cell r="P1286">
            <v>0</v>
          </cell>
          <cell r="Q1286">
            <v>0</v>
          </cell>
          <cell r="R1286">
            <v>0</v>
          </cell>
          <cell r="S1286">
            <v>0</v>
          </cell>
          <cell r="T1286">
            <v>0</v>
          </cell>
          <cell r="U1286">
            <v>0</v>
          </cell>
          <cell r="V1286">
            <v>0</v>
          </cell>
          <cell r="W1286">
            <v>0</v>
          </cell>
          <cell r="X1286">
            <v>0</v>
          </cell>
          <cell r="Y1286">
            <v>0</v>
          </cell>
          <cell r="Z1286">
            <v>0</v>
          </cell>
          <cell r="AA1286">
            <v>0</v>
          </cell>
          <cell r="AB1286">
            <v>0</v>
          </cell>
          <cell r="AC1286">
            <v>0</v>
          </cell>
        </row>
        <row r="1287">
          <cell r="J1287">
            <v>0</v>
          </cell>
          <cell r="K1287">
            <v>0</v>
          </cell>
          <cell r="L1287">
            <v>0</v>
          </cell>
          <cell r="M1287">
            <v>0</v>
          </cell>
          <cell r="N1287">
            <v>0</v>
          </cell>
          <cell r="O1287">
            <v>0</v>
          </cell>
          <cell r="P1287">
            <v>0</v>
          </cell>
          <cell r="Q1287">
            <v>0</v>
          </cell>
          <cell r="R1287">
            <v>0</v>
          </cell>
          <cell r="S1287">
            <v>0</v>
          </cell>
          <cell r="T1287">
            <v>0</v>
          </cell>
          <cell r="U1287">
            <v>0</v>
          </cell>
          <cell r="V1287">
            <v>0</v>
          </cell>
          <cell r="W1287">
            <v>0</v>
          </cell>
          <cell r="X1287">
            <v>0</v>
          </cell>
          <cell r="Y1287">
            <v>0</v>
          </cell>
          <cell r="Z1287">
            <v>0</v>
          </cell>
          <cell r="AA1287">
            <v>0</v>
          </cell>
          <cell r="AB1287">
            <v>0</v>
          </cell>
          <cell r="AC1287">
            <v>0</v>
          </cell>
        </row>
        <row r="1288">
          <cell r="J1288">
            <v>0</v>
          </cell>
          <cell r="K1288">
            <v>0</v>
          </cell>
          <cell r="L1288">
            <v>0</v>
          </cell>
          <cell r="M1288">
            <v>0</v>
          </cell>
          <cell r="N1288">
            <v>0</v>
          </cell>
          <cell r="O1288">
            <v>0</v>
          </cell>
          <cell r="P1288">
            <v>0</v>
          </cell>
          <cell r="Q1288">
            <v>0</v>
          </cell>
          <cell r="R1288">
            <v>0</v>
          </cell>
          <cell r="S1288">
            <v>0</v>
          </cell>
          <cell r="T1288">
            <v>0</v>
          </cell>
          <cell r="U1288">
            <v>0</v>
          </cell>
          <cell r="V1288">
            <v>0</v>
          </cell>
          <cell r="W1288">
            <v>0</v>
          </cell>
          <cell r="X1288">
            <v>0</v>
          </cell>
          <cell r="Y1288">
            <v>0</v>
          </cell>
          <cell r="Z1288">
            <v>0</v>
          </cell>
          <cell r="AA1288">
            <v>0</v>
          </cell>
          <cell r="AB1288">
            <v>0</v>
          </cell>
          <cell r="AC1288">
            <v>0</v>
          </cell>
        </row>
        <row r="1289">
          <cell r="J1289">
            <v>0</v>
          </cell>
          <cell r="K1289">
            <v>0</v>
          </cell>
          <cell r="L1289">
            <v>0</v>
          </cell>
          <cell r="M1289">
            <v>0</v>
          </cell>
          <cell r="N1289">
            <v>0</v>
          </cell>
          <cell r="O1289">
            <v>0</v>
          </cell>
          <cell r="P1289">
            <v>0</v>
          </cell>
          <cell r="Q1289">
            <v>0</v>
          </cell>
          <cell r="R1289">
            <v>0</v>
          </cell>
          <cell r="S1289">
            <v>0</v>
          </cell>
          <cell r="T1289">
            <v>0</v>
          </cell>
          <cell r="U1289">
            <v>0</v>
          </cell>
          <cell r="V1289">
            <v>0</v>
          </cell>
          <cell r="W1289">
            <v>0</v>
          </cell>
          <cell r="X1289">
            <v>0</v>
          </cell>
          <cell r="Y1289">
            <v>0</v>
          </cell>
          <cell r="Z1289">
            <v>0</v>
          </cell>
          <cell r="AA1289">
            <v>0</v>
          </cell>
          <cell r="AB1289">
            <v>0</v>
          </cell>
          <cell r="AC1289">
            <v>0</v>
          </cell>
        </row>
        <row r="1290">
          <cell r="J1290">
            <v>0</v>
          </cell>
          <cell r="K1290">
            <v>0</v>
          </cell>
          <cell r="L1290">
            <v>0</v>
          </cell>
          <cell r="M1290">
            <v>0</v>
          </cell>
          <cell r="N1290">
            <v>0</v>
          </cell>
          <cell r="O1290">
            <v>0</v>
          </cell>
          <cell r="P1290">
            <v>0</v>
          </cell>
          <cell r="Q1290">
            <v>0</v>
          </cell>
          <cell r="R1290">
            <v>0</v>
          </cell>
          <cell r="S1290">
            <v>0</v>
          </cell>
          <cell r="T1290">
            <v>0</v>
          </cell>
          <cell r="U1290">
            <v>0</v>
          </cell>
          <cell r="V1290">
            <v>0</v>
          </cell>
          <cell r="W1290">
            <v>0</v>
          </cell>
          <cell r="X1290">
            <v>0</v>
          </cell>
          <cell r="Y1290">
            <v>0</v>
          </cell>
          <cell r="Z1290">
            <v>0</v>
          </cell>
          <cell r="AA1290">
            <v>0</v>
          </cell>
          <cell r="AB1290">
            <v>0</v>
          </cell>
          <cell r="AC1290">
            <v>0</v>
          </cell>
        </row>
        <row r="1291">
          <cell r="J1291">
            <v>0</v>
          </cell>
          <cell r="K1291">
            <v>0</v>
          </cell>
          <cell r="L1291">
            <v>0</v>
          </cell>
          <cell r="M1291">
            <v>0</v>
          </cell>
          <cell r="N1291">
            <v>0</v>
          </cell>
          <cell r="O1291">
            <v>0</v>
          </cell>
          <cell r="P1291">
            <v>0</v>
          </cell>
          <cell r="Q1291">
            <v>0</v>
          </cell>
          <cell r="R1291">
            <v>0</v>
          </cell>
          <cell r="S1291">
            <v>0</v>
          </cell>
          <cell r="T1291">
            <v>0</v>
          </cell>
          <cell r="U1291">
            <v>0</v>
          </cell>
          <cell r="V1291">
            <v>0</v>
          </cell>
          <cell r="W1291">
            <v>0</v>
          </cell>
          <cell r="X1291">
            <v>0</v>
          </cell>
          <cell r="Y1291">
            <v>0</v>
          </cell>
          <cell r="Z1291">
            <v>0</v>
          </cell>
          <cell r="AA1291">
            <v>0</v>
          </cell>
          <cell r="AB1291">
            <v>0</v>
          </cell>
          <cell r="AC1291">
            <v>0</v>
          </cell>
        </row>
        <row r="1292">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0</v>
          </cell>
          <cell r="AB1292">
            <v>0</v>
          </cell>
          <cell r="AC1292">
            <v>0</v>
          </cell>
        </row>
        <row r="1293">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0</v>
          </cell>
          <cell r="AB1293">
            <v>0</v>
          </cell>
          <cell r="AC1293">
            <v>0</v>
          </cell>
        </row>
        <row r="1294">
          <cell r="J1294">
            <v>0</v>
          </cell>
          <cell r="K1294">
            <v>0</v>
          </cell>
          <cell r="L1294">
            <v>0</v>
          </cell>
          <cell r="M1294">
            <v>0</v>
          </cell>
          <cell r="N1294">
            <v>0</v>
          </cell>
          <cell r="O1294">
            <v>0</v>
          </cell>
          <cell r="P1294">
            <v>0</v>
          </cell>
          <cell r="Q1294">
            <v>0</v>
          </cell>
          <cell r="R1294">
            <v>0</v>
          </cell>
          <cell r="S1294">
            <v>0</v>
          </cell>
          <cell r="T1294">
            <v>0</v>
          </cell>
          <cell r="U1294">
            <v>0</v>
          </cell>
          <cell r="V1294">
            <v>0</v>
          </cell>
          <cell r="W1294">
            <v>0</v>
          </cell>
          <cell r="X1294">
            <v>0</v>
          </cell>
          <cell r="Y1294">
            <v>0</v>
          </cell>
          <cell r="Z1294">
            <v>0</v>
          </cell>
          <cell r="AA1294">
            <v>0</v>
          </cell>
          <cell r="AB1294">
            <v>0</v>
          </cell>
          <cell r="AC1294">
            <v>0</v>
          </cell>
        </row>
        <row r="1295">
          <cell r="J1295">
            <v>0</v>
          </cell>
          <cell r="K1295">
            <v>0</v>
          </cell>
          <cell r="L1295">
            <v>0</v>
          </cell>
          <cell r="M1295">
            <v>0</v>
          </cell>
          <cell r="N1295">
            <v>0</v>
          </cell>
          <cell r="O1295">
            <v>0</v>
          </cell>
          <cell r="P1295">
            <v>0</v>
          </cell>
          <cell r="Q1295">
            <v>0</v>
          </cell>
          <cell r="R1295">
            <v>0</v>
          </cell>
          <cell r="S1295">
            <v>0</v>
          </cell>
          <cell r="T1295">
            <v>0</v>
          </cell>
          <cell r="U1295">
            <v>0</v>
          </cell>
          <cell r="V1295">
            <v>0</v>
          </cell>
          <cell r="W1295">
            <v>0</v>
          </cell>
          <cell r="X1295">
            <v>0</v>
          </cell>
          <cell r="Y1295">
            <v>0</v>
          </cell>
          <cell r="Z1295">
            <v>0</v>
          </cell>
          <cell r="AA1295">
            <v>0</v>
          </cell>
          <cell r="AB1295">
            <v>0</v>
          </cell>
          <cell r="AC1295">
            <v>0</v>
          </cell>
        </row>
        <row r="1296">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0</v>
          </cell>
          <cell r="X1296">
            <v>0</v>
          </cell>
          <cell r="Y1296">
            <v>0</v>
          </cell>
          <cell r="Z1296">
            <v>0</v>
          </cell>
          <cell r="AA1296">
            <v>0</v>
          </cell>
          <cell r="AB1296">
            <v>0</v>
          </cell>
          <cell r="AC1296">
            <v>0</v>
          </cell>
        </row>
        <row r="1297">
          <cell r="J1297">
            <v>0</v>
          </cell>
          <cell r="K1297">
            <v>0</v>
          </cell>
          <cell r="L1297">
            <v>0</v>
          </cell>
          <cell r="M1297">
            <v>0</v>
          </cell>
          <cell r="N1297">
            <v>0</v>
          </cell>
          <cell r="O1297">
            <v>0</v>
          </cell>
          <cell r="P1297">
            <v>0</v>
          </cell>
          <cell r="Q1297">
            <v>0</v>
          </cell>
          <cell r="R1297">
            <v>0</v>
          </cell>
          <cell r="S1297">
            <v>0</v>
          </cell>
          <cell r="T1297">
            <v>0</v>
          </cell>
          <cell r="U1297">
            <v>0</v>
          </cell>
          <cell r="V1297">
            <v>0</v>
          </cell>
          <cell r="W1297">
            <v>0</v>
          </cell>
          <cell r="X1297">
            <v>0</v>
          </cell>
          <cell r="Y1297">
            <v>0</v>
          </cell>
          <cell r="Z1297">
            <v>0</v>
          </cell>
          <cell r="AA1297">
            <v>0</v>
          </cell>
          <cell r="AB1297">
            <v>0</v>
          </cell>
          <cell r="AC1297">
            <v>0</v>
          </cell>
        </row>
        <row r="1298">
          <cell r="J1298">
            <v>0</v>
          </cell>
          <cell r="K1298">
            <v>0</v>
          </cell>
          <cell r="L1298">
            <v>0</v>
          </cell>
          <cell r="M1298">
            <v>0</v>
          </cell>
          <cell r="N1298">
            <v>0</v>
          </cell>
          <cell r="O1298">
            <v>0</v>
          </cell>
          <cell r="P1298">
            <v>0</v>
          </cell>
          <cell r="Q1298">
            <v>0</v>
          </cell>
          <cell r="R1298">
            <v>0</v>
          </cell>
          <cell r="S1298">
            <v>0</v>
          </cell>
          <cell r="T1298">
            <v>0</v>
          </cell>
          <cell r="U1298">
            <v>0</v>
          </cell>
          <cell r="V1298">
            <v>0</v>
          </cell>
          <cell r="W1298">
            <v>0</v>
          </cell>
          <cell r="X1298">
            <v>0</v>
          </cell>
          <cell r="Y1298">
            <v>0</v>
          </cell>
          <cell r="Z1298">
            <v>0</v>
          </cell>
          <cell r="AA1298">
            <v>0</v>
          </cell>
          <cell r="AB1298">
            <v>0</v>
          </cell>
          <cell r="AC1298">
            <v>0</v>
          </cell>
        </row>
        <row r="1299">
          <cell r="J1299">
            <v>0</v>
          </cell>
          <cell r="K1299">
            <v>0</v>
          </cell>
          <cell r="L1299">
            <v>0</v>
          </cell>
          <cell r="M1299">
            <v>0</v>
          </cell>
          <cell r="N1299">
            <v>0</v>
          </cell>
          <cell r="O1299">
            <v>0</v>
          </cell>
          <cell r="P1299">
            <v>0</v>
          </cell>
          <cell r="Q1299">
            <v>0</v>
          </cell>
          <cell r="R1299">
            <v>0</v>
          </cell>
          <cell r="S1299">
            <v>0</v>
          </cell>
          <cell r="T1299">
            <v>0</v>
          </cell>
          <cell r="U1299">
            <v>0</v>
          </cell>
          <cell r="V1299">
            <v>0</v>
          </cell>
          <cell r="W1299">
            <v>0</v>
          </cell>
          <cell r="X1299">
            <v>0</v>
          </cell>
          <cell r="Y1299">
            <v>0</v>
          </cell>
          <cell r="Z1299">
            <v>0</v>
          </cell>
          <cell r="AA1299">
            <v>0</v>
          </cell>
          <cell r="AB1299">
            <v>0</v>
          </cell>
          <cell r="AC1299">
            <v>0</v>
          </cell>
        </row>
        <row r="1300">
          <cell r="J1300">
            <v>0</v>
          </cell>
          <cell r="K1300">
            <v>0</v>
          </cell>
          <cell r="L1300">
            <v>0</v>
          </cell>
          <cell r="M1300">
            <v>0</v>
          </cell>
          <cell r="N1300">
            <v>0</v>
          </cell>
          <cell r="O1300">
            <v>0</v>
          </cell>
          <cell r="P1300">
            <v>0</v>
          </cell>
          <cell r="Q1300">
            <v>0</v>
          </cell>
          <cell r="R1300">
            <v>0</v>
          </cell>
          <cell r="S1300">
            <v>0</v>
          </cell>
          <cell r="T1300">
            <v>0</v>
          </cell>
          <cell r="U1300">
            <v>0</v>
          </cell>
          <cell r="V1300">
            <v>0</v>
          </cell>
          <cell r="W1300">
            <v>0</v>
          </cell>
          <cell r="X1300">
            <v>0</v>
          </cell>
          <cell r="Y1300">
            <v>0</v>
          </cell>
          <cell r="Z1300">
            <v>0</v>
          </cell>
          <cell r="AA1300">
            <v>0</v>
          </cell>
          <cell r="AB1300">
            <v>0</v>
          </cell>
          <cell r="AC1300">
            <v>0</v>
          </cell>
        </row>
        <row r="1301">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0</v>
          </cell>
          <cell r="AA1301">
            <v>0</v>
          </cell>
          <cell r="AB1301">
            <v>0</v>
          </cell>
          <cell r="AC1301">
            <v>0</v>
          </cell>
        </row>
        <row r="1302">
          <cell r="J1302">
            <v>0</v>
          </cell>
          <cell r="K1302">
            <v>0</v>
          </cell>
          <cell r="L1302">
            <v>0</v>
          </cell>
          <cell r="M1302">
            <v>0</v>
          </cell>
          <cell r="N1302">
            <v>0</v>
          </cell>
          <cell r="O1302">
            <v>0</v>
          </cell>
          <cell r="P1302">
            <v>0</v>
          </cell>
          <cell r="Q1302">
            <v>0</v>
          </cell>
          <cell r="R1302">
            <v>0</v>
          </cell>
          <cell r="S1302">
            <v>0</v>
          </cell>
          <cell r="T1302">
            <v>0</v>
          </cell>
          <cell r="U1302">
            <v>0</v>
          </cell>
          <cell r="V1302">
            <v>0</v>
          </cell>
          <cell r="W1302">
            <v>0</v>
          </cell>
          <cell r="X1302">
            <v>0</v>
          </cell>
          <cell r="Y1302">
            <v>0</v>
          </cell>
          <cell r="Z1302">
            <v>0</v>
          </cell>
          <cell r="AA1302">
            <v>0</v>
          </cell>
          <cell r="AB1302">
            <v>0</v>
          </cell>
          <cell r="AC1302">
            <v>0</v>
          </cell>
        </row>
        <row r="1303">
          <cell r="J1303">
            <v>0</v>
          </cell>
          <cell r="K1303">
            <v>0</v>
          </cell>
          <cell r="L1303">
            <v>0</v>
          </cell>
          <cell r="M1303">
            <v>0</v>
          </cell>
          <cell r="N1303">
            <v>0</v>
          </cell>
          <cell r="O1303">
            <v>0</v>
          </cell>
          <cell r="P1303">
            <v>0</v>
          </cell>
          <cell r="Q1303">
            <v>0</v>
          </cell>
          <cell r="R1303">
            <v>0</v>
          </cell>
          <cell r="S1303">
            <v>0</v>
          </cell>
          <cell r="T1303">
            <v>0</v>
          </cell>
          <cell r="U1303">
            <v>0</v>
          </cell>
          <cell r="V1303">
            <v>0</v>
          </cell>
          <cell r="W1303">
            <v>0</v>
          </cell>
          <cell r="X1303">
            <v>0</v>
          </cell>
          <cell r="Y1303">
            <v>0</v>
          </cell>
          <cell r="Z1303">
            <v>0</v>
          </cell>
          <cell r="AA1303">
            <v>0</v>
          </cell>
          <cell r="AB1303">
            <v>0</v>
          </cell>
          <cell r="AC1303">
            <v>0</v>
          </cell>
        </row>
        <row r="1304">
          <cell r="J1304">
            <v>0</v>
          </cell>
          <cell r="K1304">
            <v>0</v>
          </cell>
          <cell r="L1304">
            <v>0</v>
          </cell>
          <cell r="M1304">
            <v>0</v>
          </cell>
          <cell r="N1304">
            <v>0</v>
          </cell>
          <cell r="O1304">
            <v>0</v>
          </cell>
          <cell r="P1304">
            <v>0</v>
          </cell>
          <cell r="Q1304">
            <v>0</v>
          </cell>
          <cell r="R1304">
            <v>0</v>
          </cell>
          <cell r="S1304">
            <v>0</v>
          </cell>
          <cell r="T1304">
            <v>0</v>
          </cell>
          <cell r="U1304">
            <v>0</v>
          </cell>
          <cell r="V1304">
            <v>0</v>
          </cell>
          <cell r="W1304">
            <v>0</v>
          </cell>
          <cell r="X1304">
            <v>0</v>
          </cell>
          <cell r="Y1304">
            <v>0</v>
          </cell>
          <cell r="Z1304">
            <v>0</v>
          </cell>
          <cell r="AA1304">
            <v>0</v>
          </cell>
          <cell r="AB1304">
            <v>0</v>
          </cell>
          <cell r="AC1304">
            <v>0</v>
          </cell>
        </row>
        <row r="1305">
          <cell r="J1305">
            <v>0</v>
          </cell>
          <cell r="K1305">
            <v>0</v>
          </cell>
          <cell r="L1305">
            <v>0</v>
          </cell>
          <cell r="M1305">
            <v>0</v>
          </cell>
          <cell r="N1305">
            <v>0</v>
          </cell>
          <cell r="O1305">
            <v>0</v>
          </cell>
          <cell r="P1305">
            <v>0</v>
          </cell>
          <cell r="Q1305">
            <v>0</v>
          </cell>
          <cell r="R1305">
            <v>0</v>
          </cell>
          <cell r="S1305">
            <v>0</v>
          </cell>
          <cell r="T1305">
            <v>0</v>
          </cell>
          <cell r="U1305">
            <v>0</v>
          </cell>
          <cell r="V1305">
            <v>0</v>
          </cell>
          <cell r="W1305">
            <v>0</v>
          </cell>
          <cell r="X1305">
            <v>0</v>
          </cell>
          <cell r="Y1305">
            <v>0</v>
          </cell>
          <cell r="Z1305">
            <v>0</v>
          </cell>
          <cell r="AA1305">
            <v>0</v>
          </cell>
          <cell r="AB1305">
            <v>0</v>
          </cell>
          <cell r="AC1305">
            <v>0</v>
          </cell>
        </row>
        <row r="1306">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row>
        <row r="1307">
          <cell r="J1307">
            <v>0</v>
          </cell>
          <cell r="K1307">
            <v>0</v>
          </cell>
          <cell r="L1307">
            <v>0</v>
          </cell>
          <cell r="M1307">
            <v>0</v>
          </cell>
          <cell r="N1307">
            <v>0</v>
          </cell>
          <cell r="O1307">
            <v>0</v>
          </cell>
          <cell r="P1307">
            <v>0</v>
          </cell>
          <cell r="Q1307">
            <v>0</v>
          </cell>
          <cell r="R1307">
            <v>0</v>
          </cell>
          <cell r="S1307">
            <v>0</v>
          </cell>
          <cell r="T1307">
            <v>0</v>
          </cell>
          <cell r="U1307">
            <v>0</v>
          </cell>
          <cell r="V1307">
            <v>0</v>
          </cell>
          <cell r="W1307">
            <v>0</v>
          </cell>
          <cell r="X1307">
            <v>0</v>
          </cell>
          <cell r="Y1307">
            <v>0</v>
          </cell>
          <cell r="Z1307">
            <v>0</v>
          </cell>
          <cell r="AA1307">
            <v>0</v>
          </cell>
          <cell r="AB1307">
            <v>0</v>
          </cell>
          <cell r="AC1307">
            <v>0</v>
          </cell>
        </row>
        <row r="1308">
          <cell r="J1308">
            <v>0</v>
          </cell>
          <cell r="K1308">
            <v>0</v>
          </cell>
          <cell r="L1308">
            <v>0</v>
          </cell>
          <cell r="M1308">
            <v>0</v>
          </cell>
          <cell r="N1308">
            <v>0</v>
          </cell>
          <cell r="O1308">
            <v>0</v>
          </cell>
          <cell r="P1308">
            <v>0</v>
          </cell>
          <cell r="Q1308">
            <v>0</v>
          </cell>
          <cell r="R1308">
            <v>0</v>
          </cell>
          <cell r="S1308">
            <v>0</v>
          </cell>
          <cell r="T1308">
            <v>0</v>
          </cell>
          <cell r="U1308">
            <v>0</v>
          </cell>
          <cell r="V1308">
            <v>0</v>
          </cell>
          <cell r="W1308">
            <v>0</v>
          </cell>
          <cell r="X1308">
            <v>0</v>
          </cell>
          <cell r="Y1308">
            <v>0</v>
          </cell>
          <cell r="Z1308">
            <v>0</v>
          </cell>
          <cell r="AA1308">
            <v>0</v>
          </cell>
          <cell r="AB1308">
            <v>0</v>
          </cell>
          <cell r="AC1308">
            <v>0</v>
          </cell>
        </row>
        <row r="1309">
          <cell r="J1309">
            <v>0</v>
          </cell>
          <cell r="K1309">
            <v>0</v>
          </cell>
          <cell r="L1309">
            <v>0</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0</v>
          </cell>
          <cell r="AC1309">
            <v>0</v>
          </cell>
        </row>
        <row r="1310">
          <cell r="J1310">
            <v>0</v>
          </cell>
          <cell r="K1310">
            <v>0</v>
          </cell>
          <cell r="L1310">
            <v>0</v>
          </cell>
          <cell r="M1310">
            <v>0</v>
          </cell>
          <cell r="N1310">
            <v>0</v>
          </cell>
          <cell r="O1310">
            <v>0</v>
          </cell>
          <cell r="P1310">
            <v>0</v>
          </cell>
          <cell r="Q1310">
            <v>0</v>
          </cell>
          <cell r="R1310">
            <v>0</v>
          </cell>
          <cell r="S1310">
            <v>0</v>
          </cell>
          <cell r="T1310">
            <v>0</v>
          </cell>
          <cell r="U1310">
            <v>0</v>
          </cell>
          <cell r="V1310">
            <v>0</v>
          </cell>
          <cell r="W1310">
            <v>0</v>
          </cell>
          <cell r="X1310">
            <v>0</v>
          </cell>
          <cell r="Y1310">
            <v>0</v>
          </cell>
          <cell r="Z1310">
            <v>0</v>
          </cell>
          <cell r="AA1310">
            <v>0</v>
          </cell>
          <cell r="AB1310">
            <v>0</v>
          </cell>
          <cell r="AC1310">
            <v>0</v>
          </cell>
        </row>
        <row r="1311">
          <cell r="J1311">
            <v>0</v>
          </cell>
          <cell r="K1311">
            <v>0</v>
          </cell>
          <cell r="L1311">
            <v>0</v>
          </cell>
          <cell r="M1311">
            <v>0</v>
          </cell>
          <cell r="N1311">
            <v>0</v>
          </cell>
          <cell r="O1311">
            <v>0</v>
          </cell>
          <cell r="P1311">
            <v>0</v>
          </cell>
          <cell r="Q1311">
            <v>0</v>
          </cell>
          <cell r="R1311">
            <v>0</v>
          </cell>
          <cell r="S1311">
            <v>0</v>
          </cell>
          <cell r="T1311">
            <v>0</v>
          </cell>
          <cell r="U1311">
            <v>0</v>
          </cell>
          <cell r="V1311">
            <v>0</v>
          </cell>
          <cell r="W1311">
            <v>0</v>
          </cell>
          <cell r="X1311">
            <v>0</v>
          </cell>
          <cell r="Y1311">
            <v>0</v>
          </cell>
          <cell r="Z1311">
            <v>0</v>
          </cell>
          <cell r="AA1311">
            <v>0</v>
          </cell>
          <cell r="AB1311">
            <v>0</v>
          </cell>
          <cell r="AC1311">
            <v>0</v>
          </cell>
        </row>
        <row r="1312">
          <cell r="J1312">
            <v>0</v>
          </cell>
          <cell r="K1312">
            <v>0</v>
          </cell>
          <cell r="L1312">
            <v>0</v>
          </cell>
          <cell r="M1312">
            <v>0</v>
          </cell>
          <cell r="N1312">
            <v>0</v>
          </cell>
          <cell r="O1312">
            <v>0</v>
          </cell>
          <cell r="P1312">
            <v>0</v>
          </cell>
          <cell r="Q1312">
            <v>0</v>
          </cell>
          <cell r="R1312">
            <v>0</v>
          </cell>
          <cell r="S1312">
            <v>0</v>
          </cell>
          <cell r="T1312">
            <v>0</v>
          </cell>
          <cell r="U1312">
            <v>0</v>
          </cell>
          <cell r="V1312">
            <v>0</v>
          </cell>
          <cell r="W1312">
            <v>0</v>
          </cell>
          <cell r="X1312">
            <v>0</v>
          </cell>
          <cell r="Y1312">
            <v>0</v>
          </cell>
          <cell r="Z1312">
            <v>0</v>
          </cell>
          <cell r="AA1312">
            <v>0</v>
          </cell>
          <cell r="AB1312">
            <v>0</v>
          </cell>
          <cell r="AC1312">
            <v>0</v>
          </cell>
        </row>
        <row r="1313">
          <cell r="J1313">
            <v>0</v>
          </cell>
          <cell r="K1313">
            <v>0</v>
          </cell>
          <cell r="L1313">
            <v>0</v>
          </cell>
          <cell r="M1313">
            <v>0</v>
          </cell>
          <cell r="N1313">
            <v>0</v>
          </cell>
          <cell r="O1313">
            <v>0</v>
          </cell>
          <cell r="P1313">
            <v>0</v>
          </cell>
          <cell r="Q1313">
            <v>0</v>
          </cell>
          <cell r="R1313">
            <v>0</v>
          </cell>
          <cell r="S1313">
            <v>0</v>
          </cell>
          <cell r="T1313">
            <v>0</v>
          </cell>
          <cell r="U1313">
            <v>0</v>
          </cell>
          <cell r="V1313">
            <v>0</v>
          </cell>
          <cell r="W1313">
            <v>0</v>
          </cell>
          <cell r="X1313">
            <v>0</v>
          </cell>
          <cell r="Y1313">
            <v>0</v>
          </cell>
          <cell r="Z1313">
            <v>0</v>
          </cell>
          <cell r="AA1313">
            <v>0</v>
          </cell>
          <cell r="AB1313">
            <v>0</v>
          </cell>
          <cell r="AC1313">
            <v>0</v>
          </cell>
        </row>
        <row r="1314">
          <cell r="J1314">
            <v>0</v>
          </cell>
          <cell r="K1314">
            <v>0</v>
          </cell>
          <cell r="L1314">
            <v>0</v>
          </cell>
          <cell r="M1314">
            <v>0</v>
          </cell>
          <cell r="N1314">
            <v>0</v>
          </cell>
          <cell r="O1314">
            <v>0</v>
          </cell>
          <cell r="P1314">
            <v>0</v>
          </cell>
          <cell r="Q1314">
            <v>0</v>
          </cell>
          <cell r="R1314">
            <v>0</v>
          </cell>
          <cell r="S1314">
            <v>0</v>
          </cell>
          <cell r="T1314">
            <v>0</v>
          </cell>
          <cell r="U1314">
            <v>0</v>
          </cell>
          <cell r="V1314">
            <v>0</v>
          </cell>
          <cell r="W1314">
            <v>0</v>
          </cell>
          <cell r="X1314">
            <v>0</v>
          </cell>
          <cell r="Y1314">
            <v>0</v>
          </cell>
          <cell r="Z1314">
            <v>0</v>
          </cell>
          <cell r="AA1314">
            <v>0</v>
          </cell>
          <cell r="AB1314">
            <v>0</v>
          </cell>
          <cell r="AC1314">
            <v>0</v>
          </cell>
        </row>
        <row r="1315">
          <cell r="J1315">
            <v>0</v>
          </cell>
          <cell r="K1315">
            <v>0</v>
          </cell>
          <cell r="L1315">
            <v>0</v>
          </cell>
          <cell r="M1315">
            <v>0</v>
          </cell>
          <cell r="N1315">
            <v>0</v>
          </cell>
          <cell r="O1315">
            <v>0</v>
          </cell>
          <cell r="P1315">
            <v>0</v>
          </cell>
          <cell r="Q1315">
            <v>0</v>
          </cell>
          <cell r="R1315">
            <v>0</v>
          </cell>
          <cell r="S1315">
            <v>0</v>
          </cell>
          <cell r="T1315">
            <v>0</v>
          </cell>
          <cell r="U1315">
            <v>0</v>
          </cell>
          <cell r="V1315">
            <v>0</v>
          </cell>
          <cell r="W1315">
            <v>0</v>
          </cell>
          <cell r="X1315">
            <v>0</v>
          </cell>
          <cell r="Y1315">
            <v>0</v>
          </cell>
          <cell r="Z1315">
            <v>0</v>
          </cell>
          <cell r="AA1315">
            <v>0</v>
          </cell>
          <cell r="AB1315">
            <v>0</v>
          </cell>
          <cell r="AC1315">
            <v>0</v>
          </cell>
        </row>
        <row r="1316">
          <cell r="J1316">
            <v>0</v>
          </cell>
          <cell r="K1316">
            <v>0</v>
          </cell>
          <cell r="L1316">
            <v>0</v>
          </cell>
          <cell r="M1316">
            <v>0</v>
          </cell>
          <cell r="N1316">
            <v>0</v>
          </cell>
          <cell r="O1316">
            <v>0</v>
          </cell>
          <cell r="P1316">
            <v>0</v>
          </cell>
          <cell r="Q1316">
            <v>0</v>
          </cell>
          <cell r="R1316">
            <v>0</v>
          </cell>
          <cell r="S1316">
            <v>0</v>
          </cell>
          <cell r="T1316">
            <v>0</v>
          </cell>
          <cell r="U1316">
            <v>0</v>
          </cell>
          <cell r="V1316">
            <v>0</v>
          </cell>
          <cell r="W1316">
            <v>0</v>
          </cell>
          <cell r="X1316">
            <v>0</v>
          </cell>
          <cell r="Y1316">
            <v>0</v>
          </cell>
          <cell r="Z1316">
            <v>0</v>
          </cell>
          <cell r="AA1316">
            <v>0</v>
          </cell>
          <cell r="AB1316">
            <v>0</v>
          </cell>
          <cell r="AC1316">
            <v>0</v>
          </cell>
        </row>
        <row r="1317">
          <cell r="J1317">
            <v>0</v>
          </cell>
          <cell r="K1317">
            <v>0</v>
          </cell>
          <cell r="L1317">
            <v>0</v>
          </cell>
          <cell r="M1317">
            <v>0</v>
          </cell>
          <cell r="N1317">
            <v>0</v>
          </cell>
          <cell r="O1317">
            <v>0</v>
          </cell>
          <cell r="P1317">
            <v>0</v>
          </cell>
          <cell r="Q1317">
            <v>0</v>
          </cell>
          <cell r="R1317">
            <v>0</v>
          </cell>
          <cell r="S1317">
            <v>0</v>
          </cell>
          <cell r="T1317">
            <v>0</v>
          </cell>
          <cell r="U1317">
            <v>0</v>
          </cell>
          <cell r="V1317">
            <v>0</v>
          </cell>
          <cell r="W1317">
            <v>0</v>
          </cell>
          <cell r="X1317">
            <v>0</v>
          </cell>
          <cell r="Y1317">
            <v>0</v>
          </cell>
          <cell r="Z1317">
            <v>0</v>
          </cell>
          <cell r="AA1317">
            <v>0</v>
          </cell>
          <cell r="AB1317">
            <v>0</v>
          </cell>
          <cell r="AC1317">
            <v>0</v>
          </cell>
        </row>
        <row r="1318">
          <cell r="J1318">
            <v>0</v>
          </cell>
          <cell r="K1318">
            <v>0</v>
          </cell>
          <cell r="L1318">
            <v>0</v>
          </cell>
          <cell r="M1318">
            <v>0</v>
          </cell>
          <cell r="N1318">
            <v>0</v>
          </cell>
          <cell r="O1318">
            <v>0</v>
          </cell>
          <cell r="P1318">
            <v>0</v>
          </cell>
          <cell r="Q1318">
            <v>0</v>
          </cell>
          <cell r="R1318">
            <v>0</v>
          </cell>
          <cell r="S1318">
            <v>0</v>
          </cell>
          <cell r="T1318">
            <v>0</v>
          </cell>
          <cell r="U1318">
            <v>0</v>
          </cell>
          <cell r="V1318">
            <v>0</v>
          </cell>
          <cell r="W1318">
            <v>0</v>
          </cell>
          <cell r="X1318">
            <v>0</v>
          </cell>
          <cell r="Y1318">
            <v>0</v>
          </cell>
          <cell r="Z1318">
            <v>0</v>
          </cell>
          <cell r="AA1318">
            <v>0</v>
          </cell>
          <cell r="AB1318">
            <v>0</v>
          </cell>
          <cell r="AC1318">
            <v>0</v>
          </cell>
        </row>
        <row r="1319">
          <cell r="J1319">
            <v>0</v>
          </cell>
          <cell r="K1319">
            <v>0</v>
          </cell>
          <cell r="L1319">
            <v>0</v>
          </cell>
          <cell r="M1319">
            <v>0</v>
          </cell>
          <cell r="N1319">
            <v>0</v>
          </cell>
          <cell r="O1319">
            <v>0</v>
          </cell>
          <cell r="P1319">
            <v>0</v>
          </cell>
          <cell r="Q1319">
            <v>0</v>
          </cell>
          <cell r="R1319">
            <v>0</v>
          </cell>
          <cell r="S1319">
            <v>0</v>
          </cell>
          <cell r="T1319">
            <v>0</v>
          </cell>
          <cell r="U1319">
            <v>0</v>
          </cell>
          <cell r="V1319">
            <v>0</v>
          </cell>
          <cell r="W1319">
            <v>0</v>
          </cell>
          <cell r="X1319">
            <v>0</v>
          </cell>
          <cell r="Y1319">
            <v>0</v>
          </cell>
          <cell r="Z1319">
            <v>0</v>
          </cell>
          <cell r="AA1319">
            <v>0</v>
          </cell>
          <cell r="AB1319">
            <v>0</v>
          </cell>
          <cell r="AC1319">
            <v>0</v>
          </cell>
        </row>
        <row r="1320">
          <cell r="J1320">
            <v>0</v>
          </cell>
          <cell r="K1320">
            <v>0</v>
          </cell>
          <cell r="L1320">
            <v>0</v>
          </cell>
          <cell r="M1320">
            <v>0</v>
          </cell>
          <cell r="N1320">
            <v>0</v>
          </cell>
          <cell r="O1320">
            <v>0</v>
          </cell>
          <cell r="P1320">
            <v>0</v>
          </cell>
          <cell r="Q1320">
            <v>0</v>
          </cell>
          <cell r="R1320">
            <v>0</v>
          </cell>
          <cell r="S1320">
            <v>0</v>
          </cell>
          <cell r="T1320">
            <v>0</v>
          </cell>
          <cell r="U1320">
            <v>0</v>
          </cell>
          <cell r="V1320">
            <v>0</v>
          </cell>
          <cell r="W1320">
            <v>0</v>
          </cell>
          <cell r="X1320">
            <v>0</v>
          </cell>
          <cell r="Y1320">
            <v>0</v>
          </cell>
          <cell r="Z1320">
            <v>0</v>
          </cell>
          <cell r="AA1320">
            <v>0</v>
          </cell>
          <cell r="AB1320">
            <v>0</v>
          </cell>
          <cell r="AC1320">
            <v>0</v>
          </cell>
        </row>
        <row r="1321">
          <cell r="J1321">
            <v>0</v>
          </cell>
          <cell r="K1321">
            <v>0</v>
          </cell>
          <cell r="L1321">
            <v>0</v>
          </cell>
          <cell r="M1321">
            <v>0</v>
          </cell>
          <cell r="N1321">
            <v>0</v>
          </cell>
          <cell r="O1321">
            <v>0</v>
          </cell>
          <cell r="P1321">
            <v>0</v>
          </cell>
          <cell r="Q1321">
            <v>0</v>
          </cell>
          <cell r="R1321">
            <v>0</v>
          </cell>
          <cell r="S1321">
            <v>0</v>
          </cell>
          <cell r="T1321">
            <v>0</v>
          </cell>
          <cell r="U1321">
            <v>0</v>
          </cell>
          <cell r="V1321">
            <v>0</v>
          </cell>
          <cell r="W1321">
            <v>0</v>
          </cell>
          <cell r="X1321">
            <v>0</v>
          </cell>
          <cell r="Y1321">
            <v>0</v>
          </cell>
          <cell r="Z1321">
            <v>0</v>
          </cell>
          <cell r="AA1321">
            <v>0</v>
          </cell>
          <cell r="AB1321">
            <v>0</v>
          </cell>
          <cell r="AC1321">
            <v>0</v>
          </cell>
        </row>
        <row r="1322">
          <cell r="J1322">
            <v>0</v>
          </cell>
          <cell r="K1322">
            <v>0</v>
          </cell>
          <cell r="L1322">
            <v>0</v>
          </cell>
          <cell r="M1322">
            <v>0</v>
          </cell>
          <cell r="N1322">
            <v>0</v>
          </cell>
          <cell r="O1322">
            <v>0</v>
          </cell>
          <cell r="P1322">
            <v>0</v>
          </cell>
          <cell r="Q1322">
            <v>0</v>
          </cell>
          <cell r="R1322">
            <v>0</v>
          </cell>
          <cell r="S1322">
            <v>0</v>
          </cell>
          <cell r="T1322">
            <v>0</v>
          </cell>
          <cell r="U1322">
            <v>0</v>
          </cell>
          <cell r="V1322">
            <v>0</v>
          </cell>
          <cell r="W1322">
            <v>0</v>
          </cell>
          <cell r="X1322">
            <v>0</v>
          </cell>
          <cell r="Y1322">
            <v>0</v>
          </cell>
          <cell r="Z1322">
            <v>0</v>
          </cell>
          <cell r="AA1322">
            <v>0</v>
          </cell>
          <cell r="AB1322">
            <v>0</v>
          </cell>
          <cell r="AC1322">
            <v>0</v>
          </cell>
        </row>
        <row r="1323">
          <cell r="J1323">
            <v>0</v>
          </cell>
          <cell r="K1323">
            <v>0</v>
          </cell>
          <cell r="L1323">
            <v>0</v>
          </cell>
          <cell r="M1323">
            <v>0</v>
          </cell>
          <cell r="N1323">
            <v>0</v>
          </cell>
          <cell r="O1323">
            <v>0</v>
          </cell>
          <cell r="P1323">
            <v>0</v>
          </cell>
          <cell r="Q1323">
            <v>0</v>
          </cell>
          <cell r="R1323">
            <v>0</v>
          </cell>
          <cell r="S1323">
            <v>0</v>
          </cell>
          <cell r="T1323">
            <v>0</v>
          </cell>
          <cell r="U1323">
            <v>0</v>
          </cell>
          <cell r="V1323">
            <v>0</v>
          </cell>
          <cell r="W1323">
            <v>0</v>
          </cell>
          <cell r="X1323">
            <v>0</v>
          </cell>
          <cell r="Y1323">
            <v>0</v>
          </cell>
          <cell r="Z1323">
            <v>0</v>
          </cell>
          <cell r="AA1323">
            <v>0</v>
          </cell>
          <cell r="AB1323">
            <v>0</v>
          </cell>
          <cell r="AC1323">
            <v>0</v>
          </cell>
        </row>
        <row r="1324">
          <cell r="J1324">
            <v>0</v>
          </cell>
          <cell r="K1324">
            <v>0</v>
          </cell>
          <cell r="L1324">
            <v>0</v>
          </cell>
          <cell r="M1324">
            <v>0</v>
          </cell>
          <cell r="N1324">
            <v>0</v>
          </cell>
          <cell r="O1324">
            <v>0</v>
          </cell>
          <cell r="P1324">
            <v>0</v>
          </cell>
          <cell r="Q1324">
            <v>0</v>
          </cell>
          <cell r="R1324">
            <v>0</v>
          </cell>
          <cell r="S1324">
            <v>0</v>
          </cell>
          <cell r="T1324">
            <v>0</v>
          </cell>
          <cell r="U1324">
            <v>0</v>
          </cell>
          <cell r="V1324">
            <v>0</v>
          </cell>
          <cell r="W1324">
            <v>0</v>
          </cell>
          <cell r="X1324">
            <v>0</v>
          </cell>
          <cell r="Y1324">
            <v>0</v>
          </cell>
          <cell r="Z1324">
            <v>0</v>
          </cell>
          <cell r="AA1324">
            <v>0</v>
          </cell>
          <cell r="AB1324">
            <v>0</v>
          </cell>
          <cell r="AC1324">
            <v>0</v>
          </cell>
        </row>
        <row r="1325">
          <cell r="J1325">
            <v>0</v>
          </cell>
          <cell r="K1325">
            <v>0</v>
          </cell>
          <cell r="L1325">
            <v>0</v>
          </cell>
          <cell r="M1325">
            <v>0</v>
          </cell>
          <cell r="N1325">
            <v>0</v>
          </cell>
          <cell r="O1325">
            <v>0</v>
          </cell>
          <cell r="P1325">
            <v>0</v>
          </cell>
          <cell r="Q1325">
            <v>0</v>
          </cell>
          <cell r="R1325">
            <v>0</v>
          </cell>
          <cell r="S1325">
            <v>0</v>
          </cell>
          <cell r="T1325">
            <v>0</v>
          </cell>
          <cell r="U1325">
            <v>0</v>
          </cell>
          <cell r="V1325">
            <v>0</v>
          </cell>
          <cell r="W1325">
            <v>0</v>
          </cell>
          <cell r="X1325">
            <v>0</v>
          </cell>
          <cell r="Y1325">
            <v>0</v>
          </cell>
          <cell r="Z1325">
            <v>0</v>
          </cell>
          <cell r="AA1325">
            <v>0</v>
          </cell>
          <cell r="AB1325">
            <v>0</v>
          </cell>
          <cell r="AC1325">
            <v>0</v>
          </cell>
        </row>
        <row r="1326">
          <cell r="J1326">
            <v>0</v>
          </cell>
          <cell r="K1326">
            <v>0</v>
          </cell>
          <cell r="L1326">
            <v>0</v>
          </cell>
          <cell r="M1326">
            <v>0</v>
          </cell>
          <cell r="N1326">
            <v>0</v>
          </cell>
          <cell r="O1326">
            <v>0</v>
          </cell>
          <cell r="P1326">
            <v>0</v>
          </cell>
          <cell r="Q1326">
            <v>0</v>
          </cell>
          <cell r="R1326">
            <v>0</v>
          </cell>
          <cell r="S1326">
            <v>0</v>
          </cell>
          <cell r="T1326">
            <v>0</v>
          </cell>
          <cell r="U1326">
            <v>0</v>
          </cell>
          <cell r="V1326">
            <v>0</v>
          </cell>
          <cell r="W1326">
            <v>0</v>
          </cell>
          <cell r="X1326">
            <v>0</v>
          </cell>
          <cell r="Y1326">
            <v>0</v>
          </cell>
          <cell r="Z1326">
            <v>0</v>
          </cell>
          <cell r="AA1326">
            <v>0</v>
          </cell>
          <cell r="AB1326">
            <v>0</v>
          </cell>
          <cell r="AC1326">
            <v>0</v>
          </cell>
        </row>
        <row r="1327">
          <cell r="J1327">
            <v>0</v>
          </cell>
          <cell r="K1327">
            <v>0</v>
          </cell>
          <cell r="L1327">
            <v>0</v>
          </cell>
          <cell r="M1327">
            <v>0</v>
          </cell>
          <cell r="N1327">
            <v>0</v>
          </cell>
          <cell r="O1327">
            <v>0</v>
          </cell>
          <cell r="P1327">
            <v>0</v>
          </cell>
          <cell r="Q1327">
            <v>0</v>
          </cell>
          <cell r="R1327">
            <v>0</v>
          </cell>
          <cell r="S1327">
            <v>0</v>
          </cell>
          <cell r="T1327">
            <v>0</v>
          </cell>
          <cell r="U1327">
            <v>0</v>
          </cell>
          <cell r="V1327">
            <v>0</v>
          </cell>
          <cell r="W1327">
            <v>0</v>
          </cell>
          <cell r="X1327">
            <v>0</v>
          </cell>
          <cell r="Y1327">
            <v>0</v>
          </cell>
          <cell r="Z1327">
            <v>0</v>
          </cell>
          <cell r="AA1327">
            <v>0</v>
          </cell>
          <cell r="AB1327">
            <v>0</v>
          </cell>
          <cell r="AC1327">
            <v>0</v>
          </cell>
        </row>
        <row r="1328">
          <cell r="J1328">
            <v>0</v>
          </cell>
          <cell r="K1328">
            <v>0</v>
          </cell>
          <cell r="L1328">
            <v>0</v>
          </cell>
          <cell r="M1328">
            <v>0</v>
          </cell>
          <cell r="N1328">
            <v>0</v>
          </cell>
          <cell r="O1328">
            <v>0</v>
          </cell>
          <cell r="P1328">
            <v>0</v>
          </cell>
          <cell r="Q1328">
            <v>0</v>
          </cell>
          <cell r="R1328">
            <v>0</v>
          </cell>
          <cell r="S1328">
            <v>0</v>
          </cell>
          <cell r="T1328">
            <v>0</v>
          </cell>
          <cell r="U1328">
            <v>0</v>
          </cell>
          <cell r="V1328">
            <v>0</v>
          </cell>
          <cell r="W1328">
            <v>0</v>
          </cell>
          <cell r="X1328">
            <v>0</v>
          </cell>
          <cell r="Y1328">
            <v>0</v>
          </cell>
          <cell r="Z1328">
            <v>0</v>
          </cell>
          <cell r="AA1328">
            <v>0</v>
          </cell>
          <cell r="AB1328">
            <v>0</v>
          </cell>
          <cell r="AC1328">
            <v>0</v>
          </cell>
        </row>
        <row r="1329">
          <cell r="J1329">
            <v>0</v>
          </cell>
          <cell r="K1329">
            <v>0</v>
          </cell>
          <cell r="L1329">
            <v>0</v>
          </cell>
          <cell r="M1329">
            <v>0</v>
          </cell>
          <cell r="N1329">
            <v>0</v>
          </cell>
          <cell r="O1329">
            <v>0</v>
          </cell>
          <cell r="P1329">
            <v>0</v>
          </cell>
          <cell r="Q1329">
            <v>0</v>
          </cell>
          <cell r="R1329">
            <v>0</v>
          </cell>
          <cell r="S1329">
            <v>0</v>
          </cell>
          <cell r="T1329">
            <v>0</v>
          </cell>
          <cell r="U1329">
            <v>0</v>
          </cell>
          <cell r="V1329">
            <v>0</v>
          </cell>
          <cell r="W1329">
            <v>0</v>
          </cell>
          <cell r="X1329">
            <v>0</v>
          </cell>
          <cell r="Y1329">
            <v>0</v>
          </cell>
          <cell r="Z1329">
            <v>0</v>
          </cell>
          <cell r="AA1329">
            <v>0</v>
          </cell>
          <cell r="AB1329">
            <v>0</v>
          </cell>
          <cell r="AC1329">
            <v>0</v>
          </cell>
        </row>
        <row r="1330">
          <cell r="J1330">
            <v>0</v>
          </cell>
          <cell r="K1330">
            <v>0</v>
          </cell>
          <cell r="L1330">
            <v>0</v>
          </cell>
          <cell r="M1330">
            <v>0</v>
          </cell>
          <cell r="N1330">
            <v>0</v>
          </cell>
          <cell r="O1330">
            <v>0</v>
          </cell>
          <cell r="P1330">
            <v>0</v>
          </cell>
          <cell r="Q1330">
            <v>0</v>
          </cell>
          <cell r="R1330">
            <v>0</v>
          </cell>
          <cell r="S1330">
            <v>0</v>
          </cell>
          <cell r="T1330">
            <v>0</v>
          </cell>
          <cell r="U1330">
            <v>0</v>
          </cell>
          <cell r="V1330">
            <v>0</v>
          </cell>
          <cell r="W1330">
            <v>0</v>
          </cell>
          <cell r="X1330">
            <v>0</v>
          </cell>
          <cell r="Y1330">
            <v>0</v>
          </cell>
          <cell r="Z1330">
            <v>0</v>
          </cell>
          <cell r="AA1330">
            <v>0</v>
          </cell>
          <cell r="AB1330">
            <v>0</v>
          </cell>
          <cell r="AC1330">
            <v>0</v>
          </cell>
        </row>
        <row r="1331">
          <cell r="J1331">
            <v>0</v>
          </cell>
          <cell r="K1331">
            <v>0</v>
          </cell>
          <cell r="L1331">
            <v>0</v>
          </cell>
          <cell r="M1331">
            <v>0</v>
          </cell>
          <cell r="N1331">
            <v>0</v>
          </cell>
          <cell r="O1331">
            <v>0</v>
          </cell>
          <cell r="P1331">
            <v>0</v>
          </cell>
          <cell r="Q1331">
            <v>0</v>
          </cell>
          <cell r="R1331">
            <v>0</v>
          </cell>
          <cell r="S1331">
            <v>0</v>
          </cell>
          <cell r="T1331">
            <v>0</v>
          </cell>
          <cell r="U1331">
            <v>0</v>
          </cell>
          <cell r="V1331">
            <v>0</v>
          </cell>
          <cell r="W1331">
            <v>0</v>
          </cell>
          <cell r="X1331">
            <v>0</v>
          </cell>
          <cell r="Y1331">
            <v>0</v>
          </cell>
          <cell r="Z1331">
            <v>0</v>
          </cell>
          <cell r="AA1331">
            <v>0</v>
          </cell>
          <cell r="AB1331">
            <v>0</v>
          </cell>
          <cell r="AC1331">
            <v>0</v>
          </cell>
        </row>
        <row r="1332">
          <cell r="J1332">
            <v>0</v>
          </cell>
          <cell r="K1332">
            <v>0</v>
          </cell>
          <cell r="L1332">
            <v>0</v>
          </cell>
          <cell r="M1332">
            <v>0</v>
          </cell>
          <cell r="N1332">
            <v>0</v>
          </cell>
          <cell r="O1332">
            <v>0</v>
          </cell>
          <cell r="P1332">
            <v>0</v>
          </cell>
          <cell r="Q1332">
            <v>0</v>
          </cell>
          <cell r="R1332">
            <v>0</v>
          </cell>
          <cell r="S1332">
            <v>0</v>
          </cell>
          <cell r="T1332">
            <v>0</v>
          </cell>
          <cell r="U1332">
            <v>0</v>
          </cell>
          <cell r="V1332">
            <v>0</v>
          </cell>
          <cell r="W1332">
            <v>0</v>
          </cell>
          <cell r="X1332">
            <v>0</v>
          </cell>
          <cell r="Y1332">
            <v>0</v>
          </cell>
          <cell r="Z1332">
            <v>0</v>
          </cell>
          <cell r="AA1332">
            <v>0</v>
          </cell>
          <cell r="AB1332">
            <v>0</v>
          </cell>
          <cell r="AC1332">
            <v>0</v>
          </cell>
        </row>
        <row r="1333">
          <cell r="J1333">
            <v>4.4112632469175797</v>
          </cell>
          <cell r="K1333">
            <v>4.4112632469175797</v>
          </cell>
          <cell r="L1333">
            <v>4.4112632469175797</v>
          </cell>
          <cell r="M1333">
            <v>4.4112632469175797</v>
          </cell>
          <cell r="N1333">
            <v>4.4112632469175797</v>
          </cell>
          <cell r="O1333">
            <v>4.4112632469175797</v>
          </cell>
          <cell r="P1333">
            <v>4.4112632469175797</v>
          </cell>
          <cell r="Q1333">
            <v>4.4112632469175797</v>
          </cell>
          <cell r="R1333">
            <v>4.4112632469175797</v>
          </cell>
          <cell r="S1333">
            <v>4.4112632469175797</v>
          </cell>
          <cell r="T1333">
            <v>4.4112632469175797</v>
          </cell>
          <cell r="U1333">
            <v>4.4112632469175797</v>
          </cell>
          <cell r="V1333">
            <v>4.4112632469175797</v>
          </cell>
          <cell r="W1333">
            <v>4.4112632469175797</v>
          </cell>
          <cell r="X1333">
            <v>4.4112632469175797</v>
          </cell>
          <cell r="Y1333">
            <v>4.4112632469175797</v>
          </cell>
          <cell r="Z1333">
            <v>4.4112632469175797</v>
          </cell>
          <cell r="AA1333">
            <v>4.4112632469175797</v>
          </cell>
          <cell r="AB1333">
            <v>4.4112632469175797</v>
          </cell>
          <cell r="AC1333">
            <v>4.4112632469175797</v>
          </cell>
        </row>
        <row r="1334">
          <cell r="J1334">
            <v>0</v>
          </cell>
          <cell r="K1334">
            <v>0</v>
          </cell>
          <cell r="L1334">
            <v>0</v>
          </cell>
          <cell r="M1334">
            <v>0</v>
          </cell>
          <cell r="N1334">
            <v>0</v>
          </cell>
          <cell r="O1334">
            <v>0</v>
          </cell>
          <cell r="P1334">
            <v>0</v>
          </cell>
          <cell r="Q1334">
            <v>0</v>
          </cell>
          <cell r="R1334">
            <v>0</v>
          </cell>
          <cell r="S1334">
            <v>0</v>
          </cell>
          <cell r="T1334">
            <v>0</v>
          </cell>
          <cell r="U1334">
            <v>0</v>
          </cell>
          <cell r="V1334">
            <v>0</v>
          </cell>
          <cell r="W1334">
            <v>0</v>
          </cell>
          <cell r="X1334">
            <v>0</v>
          </cell>
          <cell r="Y1334">
            <v>0</v>
          </cell>
          <cell r="Z1334">
            <v>0</v>
          </cell>
          <cell r="AA1334">
            <v>0</v>
          </cell>
          <cell r="AB1334">
            <v>0</v>
          </cell>
          <cell r="AC1334">
            <v>0</v>
          </cell>
        </row>
        <row r="1335">
          <cell r="J1335">
            <v>0</v>
          </cell>
          <cell r="K1335">
            <v>0</v>
          </cell>
          <cell r="L1335">
            <v>0</v>
          </cell>
          <cell r="M1335">
            <v>0</v>
          </cell>
          <cell r="N1335">
            <v>0</v>
          </cell>
          <cell r="O1335">
            <v>0</v>
          </cell>
          <cell r="P1335">
            <v>0</v>
          </cell>
          <cell r="Q1335">
            <v>0</v>
          </cell>
          <cell r="R1335">
            <v>0</v>
          </cell>
          <cell r="S1335">
            <v>0</v>
          </cell>
          <cell r="T1335">
            <v>0</v>
          </cell>
          <cell r="U1335">
            <v>0</v>
          </cell>
          <cell r="V1335">
            <v>0</v>
          </cell>
          <cell r="W1335">
            <v>0</v>
          </cell>
          <cell r="X1335">
            <v>0</v>
          </cell>
          <cell r="Y1335">
            <v>0</v>
          </cell>
          <cell r="Z1335">
            <v>0</v>
          </cell>
          <cell r="AA1335">
            <v>0</v>
          </cell>
          <cell r="AB1335">
            <v>0</v>
          </cell>
          <cell r="AC1335">
            <v>0</v>
          </cell>
        </row>
        <row r="1336">
          <cell r="J1336">
            <v>0</v>
          </cell>
          <cell r="K1336">
            <v>0</v>
          </cell>
          <cell r="L1336">
            <v>0</v>
          </cell>
          <cell r="M1336">
            <v>0</v>
          </cell>
          <cell r="N1336">
            <v>0</v>
          </cell>
          <cell r="O1336">
            <v>0</v>
          </cell>
          <cell r="P1336">
            <v>0</v>
          </cell>
          <cell r="Q1336">
            <v>0</v>
          </cell>
          <cell r="R1336">
            <v>0</v>
          </cell>
          <cell r="S1336">
            <v>0</v>
          </cell>
          <cell r="T1336">
            <v>0</v>
          </cell>
          <cell r="U1336">
            <v>0</v>
          </cell>
          <cell r="V1336">
            <v>0</v>
          </cell>
          <cell r="W1336">
            <v>0</v>
          </cell>
          <cell r="X1336">
            <v>0</v>
          </cell>
          <cell r="Y1336">
            <v>0</v>
          </cell>
          <cell r="Z1336">
            <v>0</v>
          </cell>
          <cell r="AA1336">
            <v>0</v>
          </cell>
          <cell r="AB1336">
            <v>0</v>
          </cell>
          <cell r="AC1336">
            <v>0</v>
          </cell>
        </row>
        <row r="1337">
          <cell r="J1337">
            <v>0</v>
          </cell>
          <cell r="K1337">
            <v>0</v>
          </cell>
          <cell r="L1337">
            <v>0</v>
          </cell>
          <cell r="M1337">
            <v>0</v>
          </cell>
          <cell r="N1337">
            <v>0</v>
          </cell>
          <cell r="O1337">
            <v>0</v>
          </cell>
          <cell r="P1337">
            <v>0</v>
          </cell>
          <cell r="Q1337">
            <v>0</v>
          </cell>
          <cell r="R1337">
            <v>0</v>
          </cell>
          <cell r="S1337">
            <v>0</v>
          </cell>
          <cell r="T1337">
            <v>0</v>
          </cell>
          <cell r="U1337">
            <v>0</v>
          </cell>
          <cell r="V1337">
            <v>0</v>
          </cell>
          <cell r="W1337">
            <v>0</v>
          </cell>
          <cell r="X1337">
            <v>0</v>
          </cell>
          <cell r="Y1337">
            <v>0</v>
          </cell>
          <cell r="Z1337">
            <v>0</v>
          </cell>
          <cell r="AA1337">
            <v>0</v>
          </cell>
          <cell r="AB1337">
            <v>0</v>
          </cell>
          <cell r="AC1337">
            <v>0</v>
          </cell>
        </row>
        <row r="1338">
          <cell r="J1338">
            <v>0</v>
          </cell>
          <cell r="K1338">
            <v>0</v>
          </cell>
          <cell r="L1338">
            <v>0</v>
          </cell>
          <cell r="M1338">
            <v>0</v>
          </cell>
          <cell r="N1338">
            <v>0</v>
          </cell>
          <cell r="O1338">
            <v>0</v>
          </cell>
          <cell r="P1338">
            <v>0</v>
          </cell>
          <cell r="Q1338">
            <v>0</v>
          </cell>
          <cell r="R1338">
            <v>0</v>
          </cell>
          <cell r="S1338">
            <v>0</v>
          </cell>
          <cell r="T1338">
            <v>0</v>
          </cell>
          <cell r="U1338">
            <v>0</v>
          </cell>
          <cell r="V1338">
            <v>0</v>
          </cell>
          <cell r="W1338">
            <v>0</v>
          </cell>
          <cell r="X1338">
            <v>0</v>
          </cell>
          <cell r="Y1338">
            <v>0</v>
          </cell>
          <cell r="Z1338">
            <v>0</v>
          </cell>
          <cell r="AA1338">
            <v>0</v>
          </cell>
          <cell r="AB1338">
            <v>0</v>
          </cell>
          <cell r="AC1338">
            <v>0</v>
          </cell>
        </row>
        <row r="1339">
          <cell r="J1339">
            <v>0</v>
          </cell>
          <cell r="K1339">
            <v>0</v>
          </cell>
          <cell r="L1339">
            <v>0</v>
          </cell>
          <cell r="M1339">
            <v>0</v>
          </cell>
          <cell r="N1339">
            <v>0</v>
          </cell>
          <cell r="O1339">
            <v>0</v>
          </cell>
          <cell r="P1339">
            <v>0</v>
          </cell>
          <cell r="Q1339">
            <v>0</v>
          </cell>
          <cell r="R1339">
            <v>0</v>
          </cell>
          <cell r="S1339">
            <v>0</v>
          </cell>
          <cell r="T1339">
            <v>0</v>
          </cell>
          <cell r="U1339">
            <v>0</v>
          </cell>
          <cell r="V1339">
            <v>0</v>
          </cell>
          <cell r="W1339">
            <v>0</v>
          </cell>
          <cell r="X1339">
            <v>0</v>
          </cell>
          <cell r="Y1339">
            <v>0</v>
          </cell>
          <cell r="Z1339">
            <v>0</v>
          </cell>
          <cell r="AA1339">
            <v>0</v>
          </cell>
          <cell r="AB1339">
            <v>0</v>
          </cell>
          <cell r="AC1339">
            <v>0</v>
          </cell>
        </row>
        <row r="1340">
          <cell r="J1340">
            <v>0</v>
          </cell>
          <cell r="K1340">
            <v>0</v>
          </cell>
          <cell r="L1340">
            <v>0</v>
          </cell>
          <cell r="M1340">
            <v>0</v>
          </cell>
          <cell r="N1340">
            <v>0</v>
          </cell>
          <cell r="O1340">
            <v>0</v>
          </cell>
          <cell r="P1340">
            <v>0</v>
          </cell>
          <cell r="Q1340">
            <v>0</v>
          </cell>
          <cell r="R1340">
            <v>0</v>
          </cell>
          <cell r="S1340">
            <v>0</v>
          </cell>
          <cell r="T1340">
            <v>0</v>
          </cell>
          <cell r="U1340">
            <v>0</v>
          </cell>
          <cell r="V1340">
            <v>0</v>
          </cell>
          <cell r="W1340">
            <v>0</v>
          </cell>
          <cell r="X1340">
            <v>0</v>
          </cell>
          <cell r="Y1340">
            <v>0</v>
          </cell>
          <cell r="Z1340">
            <v>0</v>
          </cell>
          <cell r="AA1340">
            <v>0</v>
          </cell>
          <cell r="AB1340">
            <v>0</v>
          </cell>
          <cell r="AC1340">
            <v>0</v>
          </cell>
        </row>
        <row r="1341">
          <cell r="J1341">
            <v>0</v>
          </cell>
          <cell r="K1341">
            <v>0</v>
          </cell>
          <cell r="L1341">
            <v>0</v>
          </cell>
          <cell r="M1341">
            <v>0</v>
          </cell>
          <cell r="N1341">
            <v>0</v>
          </cell>
          <cell r="O1341">
            <v>0</v>
          </cell>
          <cell r="P1341">
            <v>0</v>
          </cell>
          <cell r="Q1341">
            <v>0</v>
          </cell>
          <cell r="R1341">
            <v>0</v>
          </cell>
          <cell r="S1341">
            <v>0</v>
          </cell>
          <cell r="T1341">
            <v>0</v>
          </cell>
          <cell r="U1341">
            <v>0</v>
          </cell>
          <cell r="V1341">
            <v>0</v>
          </cell>
          <cell r="W1341">
            <v>0</v>
          </cell>
          <cell r="X1341">
            <v>0</v>
          </cell>
          <cell r="Y1341">
            <v>0</v>
          </cell>
          <cell r="Z1341">
            <v>0</v>
          </cell>
          <cell r="AA1341">
            <v>0</v>
          </cell>
          <cell r="AB1341">
            <v>0</v>
          </cell>
          <cell r="AC1341">
            <v>0</v>
          </cell>
        </row>
        <row r="1342">
          <cell r="J1342">
            <v>0</v>
          </cell>
          <cell r="K1342">
            <v>0</v>
          </cell>
          <cell r="L1342">
            <v>0</v>
          </cell>
          <cell r="M1342">
            <v>0</v>
          </cell>
          <cell r="N1342">
            <v>0</v>
          </cell>
          <cell r="O1342">
            <v>0</v>
          </cell>
          <cell r="P1342">
            <v>0</v>
          </cell>
          <cell r="Q1342">
            <v>0</v>
          </cell>
          <cell r="R1342">
            <v>0</v>
          </cell>
          <cell r="S1342">
            <v>0</v>
          </cell>
          <cell r="T1342">
            <v>0</v>
          </cell>
          <cell r="U1342">
            <v>0</v>
          </cell>
          <cell r="V1342">
            <v>0</v>
          </cell>
          <cell r="W1342">
            <v>0</v>
          </cell>
          <cell r="X1342">
            <v>0</v>
          </cell>
          <cell r="Y1342">
            <v>0</v>
          </cell>
          <cell r="Z1342">
            <v>0</v>
          </cell>
          <cell r="AA1342">
            <v>0</v>
          </cell>
          <cell r="AB1342">
            <v>0</v>
          </cell>
          <cell r="AC1342">
            <v>0</v>
          </cell>
        </row>
        <row r="1343">
          <cell r="J1343">
            <v>0</v>
          </cell>
          <cell r="K1343">
            <v>0</v>
          </cell>
          <cell r="L1343">
            <v>0</v>
          </cell>
          <cell r="M1343">
            <v>0</v>
          </cell>
          <cell r="N1343">
            <v>0</v>
          </cell>
          <cell r="O1343">
            <v>0</v>
          </cell>
          <cell r="P1343">
            <v>0</v>
          </cell>
          <cell r="Q1343">
            <v>0</v>
          </cell>
          <cell r="R1343">
            <v>0</v>
          </cell>
          <cell r="S1343">
            <v>0</v>
          </cell>
          <cell r="T1343">
            <v>0</v>
          </cell>
          <cell r="U1343">
            <v>0</v>
          </cell>
          <cell r="V1343">
            <v>0</v>
          </cell>
          <cell r="W1343">
            <v>0</v>
          </cell>
          <cell r="X1343">
            <v>0</v>
          </cell>
          <cell r="Y1343">
            <v>0</v>
          </cell>
          <cell r="Z1343">
            <v>0</v>
          </cell>
          <cell r="AA1343">
            <v>0</v>
          </cell>
          <cell r="AB1343">
            <v>0</v>
          </cell>
          <cell r="AC1343">
            <v>0</v>
          </cell>
        </row>
        <row r="1344">
          <cell r="J1344">
            <v>0</v>
          </cell>
          <cell r="K1344">
            <v>0</v>
          </cell>
          <cell r="L1344">
            <v>0</v>
          </cell>
          <cell r="M1344">
            <v>0</v>
          </cell>
          <cell r="N1344">
            <v>0</v>
          </cell>
          <cell r="O1344">
            <v>0</v>
          </cell>
          <cell r="P1344">
            <v>0</v>
          </cell>
          <cell r="Q1344">
            <v>0</v>
          </cell>
          <cell r="R1344">
            <v>0</v>
          </cell>
          <cell r="S1344">
            <v>0</v>
          </cell>
          <cell r="T1344">
            <v>0</v>
          </cell>
          <cell r="U1344">
            <v>0</v>
          </cell>
          <cell r="V1344">
            <v>0</v>
          </cell>
          <cell r="W1344">
            <v>0</v>
          </cell>
          <cell r="X1344">
            <v>0</v>
          </cell>
          <cell r="Y1344">
            <v>0</v>
          </cell>
          <cell r="Z1344">
            <v>0</v>
          </cell>
          <cell r="AA1344">
            <v>0</v>
          </cell>
          <cell r="AB1344">
            <v>0</v>
          </cell>
          <cell r="AC1344">
            <v>0</v>
          </cell>
        </row>
        <row r="1345">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row>
        <row r="1346">
          <cell r="J1346">
            <v>0</v>
          </cell>
          <cell r="K1346">
            <v>0</v>
          </cell>
          <cell r="L1346">
            <v>0</v>
          </cell>
          <cell r="M1346">
            <v>0</v>
          </cell>
          <cell r="N1346">
            <v>0</v>
          </cell>
          <cell r="O1346">
            <v>0</v>
          </cell>
          <cell r="P1346">
            <v>0</v>
          </cell>
          <cell r="Q1346">
            <v>0</v>
          </cell>
          <cell r="R1346">
            <v>0</v>
          </cell>
          <cell r="S1346">
            <v>0</v>
          </cell>
          <cell r="T1346">
            <v>0</v>
          </cell>
          <cell r="U1346">
            <v>0</v>
          </cell>
          <cell r="V1346">
            <v>0</v>
          </cell>
          <cell r="W1346">
            <v>0</v>
          </cell>
          <cell r="X1346">
            <v>0</v>
          </cell>
          <cell r="Y1346">
            <v>0</v>
          </cell>
          <cell r="Z1346">
            <v>0</v>
          </cell>
          <cell r="AA1346">
            <v>0</v>
          </cell>
          <cell r="AB1346">
            <v>0</v>
          </cell>
          <cell r="AC1346">
            <v>0</v>
          </cell>
        </row>
        <row r="1347">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row>
        <row r="1348">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0</v>
          </cell>
          <cell r="AC1348">
            <v>0</v>
          </cell>
        </row>
        <row r="1349">
          <cell r="J1349">
            <v>0</v>
          </cell>
          <cell r="K1349">
            <v>0</v>
          </cell>
          <cell r="L1349">
            <v>0</v>
          </cell>
          <cell r="M1349">
            <v>0</v>
          </cell>
          <cell r="N1349">
            <v>0</v>
          </cell>
          <cell r="O1349">
            <v>0</v>
          </cell>
          <cell r="P1349">
            <v>0</v>
          </cell>
          <cell r="Q1349">
            <v>0</v>
          </cell>
          <cell r="R1349">
            <v>0</v>
          </cell>
          <cell r="S1349">
            <v>0</v>
          </cell>
          <cell r="T1349">
            <v>0</v>
          </cell>
          <cell r="U1349">
            <v>0</v>
          </cell>
          <cell r="V1349">
            <v>0</v>
          </cell>
          <cell r="W1349">
            <v>0</v>
          </cell>
          <cell r="X1349">
            <v>0</v>
          </cell>
          <cell r="Y1349">
            <v>0</v>
          </cell>
          <cell r="Z1349">
            <v>0</v>
          </cell>
          <cell r="AA1349">
            <v>0</v>
          </cell>
          <cell r="AB1349">
            <v>0</v>
          </cell>
          <cell r="AC1349">
            <v>0</v>
          </cell>
        </row>
        <row r="1350">
          <cell r="J1350">
            <v>0</v>
          </cell>
          <cell r="K1350">
            <v>0</v>
          </cell>
          <cell r="L1350">
            <v>0</v>
          </cell>
          <cell r="M1350">
            <v>0</v>
          </cell>
          <cell r="N1350">
            <v>0</v>
          </cell>
          <cell r="O1350">
            <v>0</v>
          </cell>
          <cell r="P1350">
            <v>0</v>
          </cell>
          <cell r="Q1350">
            <v>0</v>
          </cell>
          <cell r="R1350">
            <v>0</v>
          </cell>
          <cell r="S1350">
            <v>0</v>
          </cell>
          <cell r="T1350">
            <v>0</v>
          </cell>
          <cell r="U1350">
            <v>0</v>
          </cell>
          <cell r="V1350">
            <v>0</v>
          </cell>
          <cell r="W1350">
            <v>0</v>
          </cell>
          <cell r="X1350">
            <v>0</v>
          </cell>
          <cell r="Y1350">
            <v>0</v>
          </cell>
          <cell r="Z1350">
            <v>0</v>
          </cell>
          <cell r="AA1350">
            <v>0</v>
          </cell>
          <cell r="AB1350">
            <v>0</v>
          </cell>
          <cell r="AC1350">
            <v>0</v>
          </cell>
        </row>
        <row r="1351">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row>
        <row r="1352">
          <cell r="J1352">
            <v>0</v>
          </cell>
          <cell r="K1352">
            <v>0</v>
          </cell>
          <cell r="L1352">
            <v>0</v>
          </cell>
          <cell r="M1352">
            <v>0</v>
          </cell>
          <cell r="N1352">
            <v>0</v>
          </cell>
          <cell r="O1352">
            <v>0</v>
          </cell>
          <cell r="P1352">
            <v>0</v>
          </cell>
          <cell r="Q1352">
            <v>0</v>
          </cell>
          <cell r="R1352">
            <v>0</v>
          </cell>
          <cell r="S1352">
            <v>0</v>
          </cell>
          <cell r="T1352">
            <v>0</v>
          </cell>
          <cell r="U1352">
            <v>0</v>
          </cell>
          <cell r="V1352">
            <v>0</v>
          </cell>
          <cell r="W1352">
            <v>0</v>
          </cell>
          <cell r="X1352">
            <v>0</v>
          </cell>
          <cell r="Y1352">
            <v>0</v>
          </cell>
          <cell r="Z1352">
            <v>0</v>
          </cell>
          <cell r="AA1352">
            <v>0</v>
          </cell>
          <cell r="AB1352">
            <v>0</v>
          </cell>
          <cell r="AC1352">
            <v>0</v>
          </cell>
        </row>
        <row r="1353">
          <cell r="J1353">
            <v>3.0000000000000001E-3</v>
          </cell>
          <cell r="K1353">
            <v>3.0000000000000001E-3</v>
          </cell>
          <cell r="L1353">
            <v>3.0000000000000001E-3</v>
          </cell>
          <cell r="M1353">
            <v>3.0000000000000001E-3</v>
          </cell>
          <cell r="N1353">
            <v>3.0000000000000001E-3</v>
          </cell>
          <cell r="O1353">
            <v>3.0000000000000001E-3</v>
          </cell>
          <cell r="P1353">
            <v>3.0000000000000001E-3</v>
          </cell>
          <cell r="Q1353">
            <v>3.0000000000000001E-3</v>
          </cell>
          <cell r="R1353">
            <v>3.0000000000000001E-3</v>
          </cell>
          <cell r="S1353">
            <v>3.0000000000000001E-3</v>
          </cell>
          <cell r="T1353">
            <v>3.0000000000000001E-3</v>
          </cell>
          <cell r="U1353">
            <v>3.0000000000000001E-3</v>
          </cell>
          <cell r="V1353">
            <v>3.0000000000000001E-3</v>
          </cell>
          <cell r="W1353">
            <v>3.0000000000000001E-3</v>
          </cell>
          <cell r="X1353">
            <v>3.0000000000000001E-3</v>
          </cell>
          <cell r="Y1353">
            <v>3.0000000000000001E-3</v>
          </cell>
          <cell r="Z1353">
            <v>3.0000000000000001E-3</v>
          </cell>
          <cell r="AA1353">
            <v>3.0000000000000001E-3</v>
          </cell>
          <cell r="AB1353">
            <v>3.0000000000000001E-3</v>
          </cell>
          <cell r="AC1353">
            <v>3.0000000000000001E-3</v>
          </cell>
        </row>
        <row r="1354">
          <cell r="J1354">
            <v>0</v>
          </cell>
          <cell r="K1354">
            <v>0</v>
          </cell>
          <cell r="L1354">
            <v>0</v>
          </cell>
          <cell r="M1354">
            <v>0</v>
          </cell>
          <cell r="N1354">
            <v>0</v>
          </cell>
          <cell r="O1354">
            <v>0</v>
          </cell>
          <cell r="P1354">
            <v>0</v>
          </cell>
          <cell r="Q1354">
            <v>0</v>
          </cell>
          <cell r="R1354">
            <v>0</v>
          </cell>
          <cell r="S1354">
            <v>0</v>
          </cell>
          <cell r="T1354">
            <v>0</v>
          </cell>
          <cell r="U1354">
            <v>0</v>
          </cell>
          <cell r="V1354">
            <v>0</v>
          </cell>
          <cell r="W1354">
            <v>0</v>
          </cell>
          <cell r="X1354">
            <v>0</v>
          </cell>
          <cell r="Y1354">
            <v>0</v>
          </cell>
          <cell r="Z1354">
            <v>0</v>
          </cell>
          <cell r="AA1354">
            <v>0</v>
          </cell>
          <cell r="AB1354">
            <v>0</v>
          </cell>
          <cell r="AC1354">
            <v>0</v>
          </cell>
        </row>
        <row r="1355">
          <cell r="J1355">
            <v>0</v>
          </cell>
          <cell r="K1355">
            <v>0</v>
          </cell>
          <cell r="L1355">
            <v>0</v>
          </cell>
          <cell r="M1355">
            <v>0</v>
          </cell>
          <cell r="N1355">
            <v>0</v>
          </cell>
          <cell r="O1355">
            <v>0</v>
          </cell>
          <cell r="P1355">
            <v>0</v>
          </cell>
          <cell r="Q1355">
            <v>0</v>
          </cell>
          <cell r="R1355">
            <v>0</v>
          </cell>
          <cell r="S1355">
            <v>0</v>
          </cell>
          <cell r="T1355">
            <v>0</v>
          </cell>
          <cell r="U1355">
            <v>0</v>
          </cell>
          <cell r="V1355">
            <v>0</v>
          </cell>
          <cell r="W1355">
            <v>0</v>
          </cell>
          <cell r="X1355">
            <v>0</v>
          </cell>
          <cell r="Y1355">
            <v>0</v>
          </cell>
          <cell r="Z1355">
            <v>0</v>
          </cell>
          <cell r="AA1355">
            <v>0</v>
          </cell>
          <cell r="AB1355">
            <v>0</v>
          </cell>
          <cell r="AC1355">
            <v>0</v>
          </cell>
        </row>
        <row r="1356">
          <cell r="J1356">
            <v>0</v>
          </cell>
          <cell r="K1356">
            <v>0</v>
          </cell>
          <cell r="L1356">
            <v>0</v>
          </cell>
          <cell r="M1356">
            <v>0</v>
          </cell>
          <cell r="N1356">
            <v>0</v>
          </cell>
          <cell r="O1356">
            <v>0</v>
          </cell>
          <cell r="P1356">
            <v>0</v>
          </cell>
          <cell r="Q1356">
            <v>0</v>
          </cell>
          <cell r="R1356">
            <v>0</v>
          </cell>
          <cell r="S1356">
            <v>0</v>
          </cell>
          <cell r="T1356">
            <v>0</v>
          </cell>
          <cell r="U1356">
            <v>0</v>
          </cell>
          <cell r="V1356">
            <v>0</v>
          </cell>
          <cell r="W1356">
            <v>0</v>
          </cell>
          <cell r="X1356">
            <v>0</v>
          </cell>
          <cell r="Y1356">
            <v>0</v>
          </cell>
          <cell r="Z1356">
            <v>0</v>
          </cell>
          <cell r="AA1356">
            <v>0</v>
          </cell>
          <cell r="AB1356">
            <v>0</v>
          </cell>
          <cell r="AC1356">
            <v>0</v>
          </cell>
        </row>
        <row r="1357">
          <cell r="J1357">
            <v>0</v>
          </cell>
          <cell r="K1357">
            <v>0</v>
          </cell>
          <cell r="L1357">
            <v>0</v>
          </cell>
          <cell r="M1357">
            <v>0</v>
          </cell>
          <cell r="N1357">
            <v>0</v>
          </cell>
          <cell r="O1357">
            <v>0</v>
          </cell>
          <cell r="P1357">
            <v>0</v>
          </cell>
          <cell r="Q1357">
            <v>0</v>
          </cell>
          <cell r="R1357">
            <v>0</v>
          </cell>
          <cell r="S1357">
            <v>0</v>
          </cell>
          <cell r="T1357">
            <v>0</v>
          </cell>
          <cell r="U1357">
            <v>0</v>
          </cell>
          <cell r="V1357">
            <v>0</v>
          </cell>
          <cell r="W1357">
            <v>0</v>
          </cell>
          <cell r="X1357">
            <v>0</v>
          </cell>
          <cell r="Y1357">
            <v>0</v>
          </cell>
          <cell r="Z1357">
            <v>0</v>
          </cell>
          <cell r="AA1357">
            <v>0</v>
          </cell>
          <cell r="AB1357">
            <v>0</v>
          </cell>
          <cell r="AC1357">
            <v>0</v>
          </cell>
        </row>
        <row r="1358">
          <cell r="J1358">
            <v>0</v>
          </cell>
          <cell r="K1358">
            <v>0</v>
          </cell>
          <cell r="L1358">
            <v>0</v>
          </cell>
          <cell r="M1358">
            <v>0</v>
          </cell>
          <cell r="N1358">
            <v>0</v>
          </cell>
          <cell r="O1358">
            <v>0</v>
          </cell>
          <cell r="P1358">
            <v>0</v>
          </cell>
          <cell r="Q1358">
            <v>0</v>
          </cell>
          <cell r="R1358">
            <v>0</v>
          </cell>
          <cell r="S1358">
            <v>0</v>
          </cell>
          <cell r="T1358">
            <v>0</v>
          </cell>
          <cell r="U1358">
            <v>0</v>
          </cell>
          <cell r="V1358">
            <v>0</v>
          </cell>
          <cell r="W1358">
            <v>0</v>
          </cell>
          <cell r="X1358">
            <v>0</v>
          </cell>
          <cell r="Y1358">
            <v>0</v>
          </cell>
          <cell r="Z1358">
            <v>0</v>
          </cell>
          <cell r="AA1358">
            <v>0</v>
          </cell>
          <cell r="AB1358">
            <v>0</v>
          </cell>
          <cell r="AC1358">
            <v>0</v>
          </cell>
        </row>
        <row r="1359">
          <cell r="J1359">
            <v>0</v>
          </cell>
          <cell r="K1359">
            <v>0</v>
          </cell>
          <cell r="L1359">
            <v>0</v>
          </cell>
          <cell r="M1359">
            <v>0</v>
          </cell>
          <cell r="N1359">
            <v>0</v>
          </cell>
          <cell r="O1359">
            <v>0</v>
          </cell>
          <cell r="P1359">
            <v>0</v>
          </cell>
          <cell r="Q1359">
            <v>0</v>
          </cell>
          <cell r="R1359">
            <v>0</v>
          </cell>
          <cell r="S1359">
            <v>0</v>
          </cell>
          <cell r="T1359">
            <v>0</v>
          </cell>
          <cell r="U1359">
            <v>0</v>
          </cell>
          <cell r="V1359">
            <v>0</v>
          </cell>
          <cell r="W1359">
            <v>0</v>
          </cell>
          <cell r="X1359">
            <v>0</v>
          </cell>
          <cell r="Y1359">
            <v>0</v>
          </cell>
          <cell r="Z1359">
            <v>0</v>
          </cell>
          <cell r="AA1359">
            <v>0</v>
          </cell>
          <cell r="AB1359">
            <v>0</v>
          </cell>
          <cell r="AC1359">
            <v>0</v>
          </cell>
        </row>
        <row r="1360">
          <cell r="J1360">
            <v>0</v>
          </cell>
          <cell r="K1360">
            <v>0</v>
          </cell>
          <cell r="L1360">
            <v>0</v>
          </cell>
          <cell r="M1360">
            <v>0</v>
          </cell>
          <cell r="N1360">
            <v>0</v>
          </cell>
          <cell r="O1360">
            <v>0</v>
          </cell>
          <cell r="P1360">
            <v>0</v>
          </cell>
          <cell r="Q1360">
            <v>0</v>
          </cell>
          <cell r="R1360">
            <v>0</v>
          </cell>
          <cell r="S1360">
            <v>0</v>
          </cell>
          <cell r="T1360">
            <v>0</v>
          </cell>
          <cell r="U1360">
            <v>0</v>
          </cell>
          <cell r="V1360">
            <v>0</v>
          </cell>
          <cell r="W1360">
            <v>0</v>
          </cell>
          <cell r="X1360">
            <v>0</v>
          </cell>
          <cell r="Y1360">
            <v>0</v>
          </cell>
          <cell r="Z1360">
            <v>0</v>
          </cell>
          <cell r="AA1360">
            <v>0</v>
          </cell>
          <cell r="AB1360">
            <v>0</v>
          </cell>
          <cell r="AC1360">
            <v>0</v>
          </cell>
        </row>
        <row r="1361">
          <cell r="J1361">
            <v>0</v>
          </cell>
          <cell r="K1361">
            <v>0</v>
          </cell>
          <cell r="L1361">
            <v>0</v>
          </cell>
          <cell r="M1361">
            <v>0</v>
          </cell>
          <cell r="N1361">
            <v>0</v>
          </cell>
          <cell r="O1361">
            <v>0</v>
          </cell>
          <cell r="P1361">
            <v>0</v>
          </cell>
          <cell r="Q1361">
            <v>0</v>
          </cell>
          <cell r="R1361">
            <v>0</v>
          </cell>
          <cell r="S1361">
            <v>0</v>
          </cell>
          <cell r="T1361">
            <v>0</v>
          </cell>
          <cell r="U1361">
            <v>0</v>
          </cell>
          <cell r="V1361">
            <v>0</v>
          </cell>
          <cell r="W1361">
            <v>0</v>
          </cell>
          <cell r="X1361">
            <v>0</v>
          </cell>
          <cell r="Y1361">
            <v>0</v>
          </cell>
          <cell r="Z1361">
            <v>0</v>
          </cell>
          <cell r="AA1361">
            <v>0</v>
          </cell>
          <cell r="AB1361">
            <v>0</v>
          </cell>
          <cell r="AC1361">
            <v>0</v>
          </cell>
        </row>
        <row r="1362">
          <cell r="J1362">
            <v>0</v>
          </cell>
          <cell r="K1362">
            <v>0</v>
          </cell>
          <cell r="L1362">
            <v>0</v>
          </cell>
          <cell r="M1362">
            <v>0</v>
          </cell>
          <cell r="N1362">
            <v>0</v>
          </cell>
          <cell r="O1362">
            <v>0</v>
          </cell>
          <cell r="P1362">
            <v>0</v>
          </cell>
          <cell r="Q1362">
            <v>0</v>
          </cell>
          <cell r="R1362">
            <v>0</v>
          </cell>
          <cell r="S1362">
            <v>0</v>
          </cell>
          <cell r="T1362">
            <v>0</v>
          </cell>
          <cell r="U1362">
            <v>0</v>
          </cell>
          <cell r="V1362">
            <v>0</v>
          </cell>
          <cell r="W1362">
            <v>0</v>
          </cell>
          <cell r="X1362">
            <v>0</v>
          </cell>
          <cell r="Y1362">
            <v>0</v>
          </cell>
          <cell r="Z1362">
            <v>0</v>
          </cell>
          <cell r="AA1362">
            <v>0</v>
          </cell>
          <cell r="AB1362">
            <v>0</v>
          </cell>
          <cell r="AC1362">
            <v>0</v>
          </cell>
        </row>
        <row r="1363">
          <cell r="J1363">
            <v>2E-3</v>
          </cell>
          <cell r="K1363">
            <v>2E-3</v>
          </cell>
          <cell r="L1363">
            <v>2E-3</v>
          </cell>
          <cell r="M1363">
            <v>2E-3</v>
          </cell>
          <cell r="N1363">
            <v>2E-3</v>
          </cell>
          <cell r="O1363">
            <v>2E-3</v>
          </cell>
          <cell r="P1363">
            <v>2E-3</v>
          </cell>
          <cell r="Q1363">
            <v>2E-3</v>
          </cell>
          <cell r="R1363">
            <v>2E-3</v>
          </cell>
          <cell r="S1363">
            <v>2E-3</v>
          </cell>
          <cell r="T1363">
            <v>2E-3</v>
          </cell>
          <cell r="U1363">
            <v>2E-3</v>
          </cell>
          <cell r="V1363">
            <v>2E-3</v>
          </cell>
          <cell r="W1363">
            <v>2E-3</v>
          </cell>
          <cell r="X1363">
            <v>2E-3</v>
          </cell>
          <cell r="Y1363">
            <v>2E-3</v>
          </cell>
          <cell r="Z1363">
            <v>2E-3</v>
          </cell>
          <cell r="AA1363">
            <v>2E-3</v>
          </cell>
          <cell r="AB1363">
            <v>2E-3</v>
          </cell>
          <cell r="AC1363">
            <v>2E-3</v>
          </cell>
        </row>
        <row r="1364">
          <cell r="J1364">
            <v>0</v>
          </cell>
          <cell r="K1364">
            <v>0</v>
          </cell>
          <cell r="L1364">
            <v>0</v>
          </cell>
          <cell r="M1364">
            <v>0</v>
          </cell>
          <cell r="N1364">
            <v>0</v>
          </cell>
          <cell r="O1364">
            <v>0</v>
          </cell>
          <cell r="P1364">
            <v>0</v>
          </cell>
          <cell r="Q1364">
            <v>0</v>
          </cell>
          <cell r="R1364">
            <v>0</v>
          </cell>
          <cell r="S1364">
            <v>0</v>
          </cell>
          <cell r="T1364">
            <v>0</v>
          </cell>
          <cell r="U1364">
            <v>0</v>
          </cell>
          <cell r="V1364">
            <v>0</v>
          </cell>
          <cell r="W1364">
            <v>0</v>
          </cell>
          <cell r="X1364">
            <v>0</v>
          </cell>
          <cell r="Y1364">
            <v>0</v>
          </cell>
          <cell r="Z1364">
            <v>0</v>
          </cell>
          <cell r="AA1364">
            <v>0</v>
          </cell>
          <cell r="AB1364">
            <v>0</v>
          </cell>
          <cell r="AC1364">
            <v>0</v>
          </cell>
        </row>
        <row r="1365">
          <cell r="J1365">
            <v>0</v>
          </cell>
          <cell r="K1365">
            <v>0</v>
          </cell>
          <cell r="L1365">
            <v>0</v>
          </cell>
          <cell r="M1365">
            <v>0</v>
          </cell>
          <cell r="N1365">
            <v>0</v>
          </cell>
          <cell r="O1365">
            <v>0</v>
          </cell>
          <cell r="P1365">
            <v>0</v>
          </cell>
          <cell r="Q1365">
            <v>0</v>
          </cell>
          <cell r="R1365">
            <v>0</v>
          </cell>
          <cell r="S1365">
            <v>0</v>
          </cell>
          <cell r="T1365">
            <v>0</v>
          </cell>
          <cell r="U1365">
            <v>0</v>
          </cell>
          <cell r="V1365">
            <v>0</v>
          </cell>
          <cell r="W1365">
            <v>0</v>
          </cell>
          <cell r="X1365">
            <v>0</v>
          </cell>
          <cell r="Y1365">
            <v>0</v>
          </cell>
          <cell r="Z1365">
            <v>0</v>
          </cell>
          <cell r="AA1365">
            <v>0</v>
          </cell>
          <cell r="AB1365">
            <v>0</v>
          </cell>
          <cell r="AC1365">
            <v>0</v>
          </cell>
        </row>
        <row r="1366">
          <cell r="J1366">
            <v>0</v>
          </cell>
          <cell r="K1366">
            <v>0</v>
          </cell>
          <cell r="L1366">
            <v>0</v>
          </cell>
          <cell r="M1366">
            <v>0</v>
          </cell>
          <cell r="N1366">
            <v>0</v>
          </cell>
          <cell r="O1366">
            <v>0</v>
          </cell>
          <cell r="P1366">
            <v>0</v>
          </cell>
          <cell r="Q1366">
            <v>0</v>
          </cell>
          <cell r="R1366">
            <v>0</v>
          </cell>
          <cell r="S1366">
            <v>0</v>
          </cell>
          <cell r="T1366">
            <v>0</v>
          </cell>
          <cell r="U1366">
            <v>0</v>
          </cell>
          <cell r="V1366">
            <v>0</v>
          </cell>
          <cell r="W1366">
            <v>0</v>
          </cell>
          <cell r="X1366">
            <v>0</v>
          </cell>
          <cell r="Y1366">
            <v>0</v>
          </cell>
          <cell r="Z1366">
            <v>0</v>
          </cell>
          <cell r="AA1366">
            <v>0</v>
          </cell>
          <cell r="AB1366">
            <v>0</v>
          </cell>
          <cell r="AC1366">
            <v>0</v>
          </cell>
        </row>
        <row r="1367">
          <cell r="J1367">
            <v>0</v>
          </cell>
          <cell r="K1367">
            <v>0</v>
          </cell>
          <cell r="L1367">
            <v>0</v>
          </cell>
          <cell r="M1367">
            <v>0</v>
          </cell>
          <cell r="N1367">
            <v>0</v>
          </cell>
          <cell r="O1367">
            <v>0</v>
          </cell>
          <cell r="P1367">
            <v>0</v>
          </cell>
          <cell r="Q1367">
            <v>0</v>
          </cell>
          <cell r="R1367">
            <v>0</v>
          </cell>
          <cell r="S1367">
            <v>0</v>
          </cell>
          <cell r="T1367">
            <v>0</v>
          </cell>
          <cell r="U1367">
            <v>0</v>
          </cell>
          <cell r="V1367">
            <v>0</v>
          </cell>
          <cell r="W1367">
            <v>0</v>
          </cell>
          <cell r="X1367">
            <v>0</v>
          </cell>
          <cell r="Y1367">
            <v>0</v>
          </cell>
          <cell r="Z1367">
            <v>0</v>
          </cell>
          <cell r="AA1367">
            <v>0</v>
          </cell>
          <cell r="AB1367">
            <v>0</v>
          </cell>
          <cell r="AC1367">
            <v>0</v>
          </cell>
        </row>
        <row r="1368">
          <cell r="J1368">
            <v>0</v>
          </cell>
          <cell r="K1368">
            <v>0</v>
          </cell>
          <cell r="L1368">
            <v>0</v>
          </cell>
          <cell r="M1368">
            <v>0</v>
          </cell>
          <cell r="N1368">
            <v>0</v>
          </cell>
          <cell r="O1368">
            <v>0</v>
          </cell>
          <cell r="P1368">
            <v>0</v>
          </cell>
          <cell r="Q1368">
            <v>0</v>
          </cell>
          <cell r="R1368">
            <v>0</v>
          </cell>
          <cell r="S1368">
            <v>0</v>
          </cell>
          <cell r="T1368">
            <v>0</v>
          </cell>
          <cell r="U1368">
            <v>0</v>
          </cell>
          <cell r="V1368">
            <v>0</v>
          </cell>
          <cell r="W1368">
            <v>0</v>
          </cell>
          <cell r="X1368">
            <v>0</v>
          </cell>
          <cell r="Y1368">
            <v>0</v>
          </cell>
          <cell r="Z1368">
            <v>0</v>
          </cell>
          <cell r="AA1368">
            <v>0</v>
          </cell>
          <cell r="AB1368">
            <v>0</v>
          </cell>
          <cell r="AC1368">
            <v>0</v>
          </cell>
        </row>
        <row r="1369">
          <cell r="J1369">
            <v>0</v>
          </cell>
          <cell r="K1369">
            <v>0</v>
          </cell>
          <cell r="L1369">
            <v>0</v>
          </cell>
          <cell r="M1369">
            <v>0</v>
          </cell>
          <cell r="N1369">
            <v>0</v>
          </cell>
          <cell r="O1369">
            <v>0</v>
          </cell>
          <cell r="P1369">
            <v>0</v>
          </cell>
          <cell r="Q1369">
            <v>0</v>
          </cell>
          <cell r="R1369">
            <v>0</v>
          </cell>
          <cell r="S1369">
            <v>0</v>
          </cell>
          <cell r="T1369">
            <v>0</v>
          </cell>
          <cell r="U1369">
            <v>0</v>
          </cell>
          <cell r="V1369">
            <v>0</v>
          </cell>
          <cell r="W1369">
            <v>0</v>
          </cell>
          <cell r="X1369">
            <v>0</v>
          </cell>
          <cell r="Y1369">
            <v>0</v>
          </cell>
          <cell r="Z1369">
            <v>0</v>
          </cell>
          <cell r="AA1369">
            <v>0</v>
          </cell>
          <cell r="AB1369">
            <v>0</v>
          </cell>
          <cell r="AC1369">
            <v>0</v>
          </cell>
        </row>
        <row r="1370">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row>
        <row r="1371">
          <cell r="J1371">
            <v>0.2</v>
          </cell>
          <cell r="K1371">
            <v>0.2</v>
          </cell>
          <cell r="L1371">
            <v>0.2</v>
          </cell>
          <cell r="M1371">
            <v>0.2</v>
          </cell>
          <cell r="N1371">
            <v>0.2</v>
          </cell>
          <cell r="O1371">
            <v>0.2</v>
          </cell>
          <cell r="P1371">
            <v>0.2</v>
          </cell>
          <cell r="Q1371">
            <v>0.2</v>
          </cell>
          <cell r="R1371">
            <v>0.2</v>
          </cell>
          <cell r="S1371">
            <v>0.2</v>
          </cell>
          <cell r="T1371">
            <v>0.2</v>
          </cell>
          <cell r="U1371">
            <v>0.2</v>
          </cell>
          <cell r="V1371">
            <v>0.2</v>
          </cell>
          <cell r="W1371">
            <v>0.2</v>
          </cell>
          <cell r="X1371">
            <v>0.2</v>
          </cell>
          <cell r="Y1371">
            <v>0.2</v>
          </cell>
          <cell r="Z1371">
            <v>0.2</v>
          </cell>
          <cell r="AA1371">
            <v>0.2</v>
          </cell>
          <cell r="AB1371">
            <v>0.2</v>
          </cell>
          <cell r="AC1371">
            <v>0.2</v>
          </cell>
        </row>
        <row r="1372">
          <cell r="J1372">
            <v>0</v>
          </cell>
          <cell r="K1372">
            <v>0</v>
          </cell>
          <cell r="L1372">
            <v>0</v>
          </cell>
          <cell r="M1372">
            <v>0</v>
          </cell>
          <cell r="N1372">
            <v>0</v>
          </cell>
          <cell r="O1372">
            <v>0</v>
          </cell>
          <cell r="P1372">
            <v>0</v>
          </cell>
          <cell r="Q1372">
            <v>0</v>
          </cell>
          <cell r="R1372">
            <v>0</v>
          </cell>
          <cell r="S1372">
            <v>0</v>
          </cell>
          <cell r="T1372">
            <v>0</v>
          </cell>
          <cell r="U1372">
            <v>0</v>
          </cell>
          <cell r="V1372">
            <v>0</v>
          </cell>
          <cell r="W1372">
            <v>0</v>
          </cell>
          <cell r="X1372">
            <v>0</v>
          </cell>
          <cell r="Y1372">
            <v>0</v>
          </cell>
          <cell r="Z1372">
            <v>0</v>
          </cell>
          <cell r="AA1372">
            <v>0</v>
          </cell>
          <cell r="AB1372">
            <v>0</v>
          </cell>
          <cell r="AC1372">
            <v>0</v>
          </cell>
        </row>
        <row r="1373">
          <cell r="J1373">
            <v>0</v>
          </cell>
          <cell r="K1373">
            <v>0</v>
          </cell>
          <cell r="L1373">
            <v>0</v>
          </cell>
          <cell r="M1373">
            <v>0</v>
          </cell>
          <cell r="N1373">
            <v>0</v>
          </cell>
          <cell r="O1373">
            <v>0</v>
          </cell>
          <cell r="P1373">
            <v>0</v>
          </cell>
          <cell r="Q1373">
            <v>0</v>
          </cell>
          <cell r="R1373">
            <v>0</v>
          </cell>
          <cell r="S1373">
            <v>0</v>
          </cell>
          <cell r="T1373">
            <v>0</v>
          </cell>
          <cell r="U1373">
            <v>0</v>
          </cell>
          <cell r="V1373">
            <v>0</v>
          </cell>
          <cell r="W1373">
            <v>0</v>
          </cell>
          <cell r="X1373">
            <v>0</v>
          </cell>
          <cell r="Y1373">
            <v>0</v>
          </cell>
          <cell r="Z1373">
            <v>0</v>
          </cell>
          <cell r="AA1373">
            <v>0</v>
          </cell>
          <cell r="AB1373">
            <v>0</v>
          </cell>
          <cell r="AC1373">
            <v>0</v>
          </cell>
        </row>
        <row r="1374">
          <cell r="J1374">
            <v>0</v>
          </cell>
          <cell r="K1374">
            <v>0</v>
          </cell>
          <cell r="L1374">
            <v>0</v>
          </cell>
          <cell r="M1374">
            <v>0</v>
          </cell>
          <cell r="N1374">
            <v>0</v>
          </cell>
          <cell r="O1374">
            <v>0</v>
          </cell>
          <cell r="P1374">
            <v>0</v>
          </cell>
          <cell r="Q1374">
            <v>0</v>
          </cell>
          <cell r="R1374">
            <v>0</v>
          </cell>
          <cell r="S1374">
            <v>0</v>
          </cell>
          <cell r="T1374">
            <v>0</v>
          </cell>
          <cell r="U1374">
            <v>0</v>
          </cell>
          <cell r="V1374">
            <v>0</v>
          </cell>
          <cell r="W1374">
            <v>0</v>
          </cell>
          <cell r="X1374">
            <v>0</v>
          </cell>
          <cell r="Y1374">
            <v>0</v>
          </cell>
          <cell r="Z1374">
            <v>0</v>
          </cell>
          <cell r="AA1374">
            <v>0</v>
          </cell>
          <cell r="AB1374">
            <v>0</v>
          </cell>
          <cell r="AC1374">
            <v>0</v>
          </cell>
        </row>
        <row r="1375">
          <cell r="J1375">
            <v>0</v>
          </cell>
          <cell r="K1375">
            <v>0</v>
          </cell>
          <cell r="L1375">
            <v>0</v>
          </cell>
          <cell r="M1375">
            <v>0</v>
          </cell>
          <cell r="N1375">
            <v>0</v>
          </cell>
          <cell r="O1375">
            <v>0</v>
          </cell>
          <cell r="P1375">
            <v>0</v>
          </cell>
          <cell r="Q1375">
            <v>0</v>
          </cell>
          <cell r="R1375">
            <v>0</v>
          </cell>
          <cell r="S1375">
            <v>0</v>
          </cell>
          <cell r="T1375">
            <v>0</v>
          </cell>
          <cell r="U1375">
            <v>0</v>
          </cell>
          <cell r="V1375">
            <v>0</v>
          </cell>
          <cell r="W1375">
            <v>0</v>
          </cell>
          <cell r="X1375">
            <v>0</v>
          </cell>
          <cell r="Y1375">
            <v>0</v>
          </cell>
          <cell r="Z1375">
            <v>0</v>
          </cell>
          <cell r="AA1375">
            <v>0</v>
          </cell>
          <cell r="AB1375">
            <v>0</v>
          </cell>
          <cell r="AC1375">
            <v>0</v>
          </cell>
        </row>
        <row r="1376">
          <cell r="J1376">
            <v>0</v>
          </cell>
          <cell r="K1376">
            <v>0</v>
          </cell>
          <cell r="L1376">
            <v>0</v>
          </cell>
          <cell r="M1376">
            <v>0</v>
          </cell>
          <cell r="N1376">
            <v>0</v>
          </cell>
          <cell r="O1376">
            <v>0</v>
          </cell>
          <cell r="P1376">
            <v>0</v>
          </cell>
          <cell r="Q1376">
            <v>0</v>
          </cell>
          <cell r="R1376">
            <v>0</v>
          </cell>
          <cell r="S1376">
            <v>0</v>
          </cell>
          <cell r="T1376">
            <v>0</v>
          </cell>
          <cell r="U1376">
            <v>0</v>
          </cell>
          <cell r="V1376">
            <v>0</v>
          </cell>
          <cell r="W1376">
            <v>0</v>
          </cell>
          <cell r="X1376">
            <v>0</v>
          </cell>
          <cell r="Y1376">
            <v>0</v>
          </cell>
          <cell r="Z1376">
            <v>0</v>
          </cell>
          <cell r="AA1376">
            <v>0</v>
          </cell>
          <cell r="AB1376">
            <v>0</v>
          </cell>
          <cell r="AC1376">
            <v>0</v>
          </cell>
        </row>
        <row r="1377">
          <cell r="J1377">
            <v>0</v>
          </cell>
          <cell r="K1377">
            <v>0</v>
          </cell>
          <cell r="L1377">
            <v>0</v>
          </cell>
          <cell r="M1377">
            <v>0</v>
          </cell>
          <cell r="N1377">
            <v>0</v>
          </cell>
          <cell r="O1377">
            <v>0</v>
          </cell>
          <cell r="P1377">
            <v>0</v>
          </cell>
          <cell r="Q1377">
            <v>0</v>
          </cell>
          <cell r="R1377">
            <v>0</v>
          </cell>
          <cell r="S1377">
            <v>0</v>
          </cell>
          <cell r="T1377">
            <v>0</v>
          </cell>
          <cell r="U1377">
            <v>0</v>
          </cell>
          <cell r="V1377">
            <v>0</v>
          </cell>
          <cell r="W1377">
            <v>0</v>
          </cell>
          <cell r="X1377">
            <v>0</v>
          </cell>
          <cell r="Y1377">
            <v>0</v>
          </cell>
          <cell r="Z1377">
            <v>0</v>
          </cell>
          <cell r="AA1377">
            <v>0</v>
          </cell>
          <cell r="AB1377">
            <v>0</v>
          </cell>
          <cell r="AC1377">
            <v>0</v>
          </cell>
        </row>
        <row r="1378">
          <cell r="J1378">
            <v>0</v>
          </cell>
          <cell r="K1378">
            <v>0</v>
          </cell>
          <cell r="L1378">
            <v>0</v>
          </cell>
          <cell r="M1378">
            <v>0</v>
          </cell>
          <cell r="N1378">
            <v>0</v>
          </cell>
          <cell r="O1378">
            <v>0</v>
          </cell>
          <cell r="P1378">
            <v>0</v>
          </cell>
          <cell r="Q1378">
            <v>0</v>
          </cell>
          <cell r="R1378">
            <v>0</v>
          </cell>
          <cell r="S1378">
            <v>0</v>
          </cell>
          <cell r="T1378">
            <v>0</v>
          </cell>
          <cell r="U1378">
            <v>0</v>
          </cell>
          <cell r="V1378">
            <v>0</v>
          </cell>
          <cell r="W1378">
            <v>0</v>
          </cell>
          <cell r="X1378">
            <v>0</v>
          </cell>
          <cell r="Y1378">
            <v>0</v>
          </cell>
          <cell r="Z1378">
            <v>0</v>
          </cell>
          <cell r="AA1378">
            <v>0</v>
          </cell>
          <cell r="AB1378">
            <v>0</v>
          </cell>
          <cell r="AC1378">
            <v>0</v>
          </cell>
        </row>
        <row r="1379">
          <cell r="J1379">
            <v>0</v>
          </cell>
          <cell r="K1379">
            <v>0</v>
          </cell>
          <cell r="L1379">
            <v>0</v>
          </cell>
          <cell r="M1379">
            <v>0</v>
          </cell>
          <cell r="N1379">
            <v>0</v>
          </cell>
          <cell r="O1379">
            <v>0</v>
          </cell>
          <cell r="P1379">
            <v>0</v>
          </cell>
          <cell r="Q1379">
            <v>0</v>
          </cell>
          <cell r="R1379">
            <v>0</v>
          </cell>
          <cell r="S1379">
            <v>0</v>
          </cell>
          <cell r="T1379">
            <v>0</v>
          </cell>
          <cell r="U1379">
            <v>0</v>
          </cell>
          <cell r="V1379">
            <v>0</v>
          </cell>
          <cell r="W1379">
            <v>0</v>
          </cell>
          <cell r="X1379">
            <v>0</v>
          </cell>
          <cell r="Y1379">
            <v>0</v>
          </cell>
          <cell r="Z1379">
            <v>0</v>
          </cell>
          <cell r="AA1379">
            <v>0</v>
          </cell>
          <cell r="AB1379">
            <v>0</v>
          </cell>
          <cell r="AC1379">
            <v>0</v>
          </cell>
        </row>
        <row r="1380">
          <cell r="J1380">
            <v>0</v>
          </cell>
          <cell r="K1380">
            <v>0</v>
          </cell>
          <cell r="L1380">
            <v>0</v>
          </cell>
          <cell r="M1380">
            <v>0</v>
          </cell>
          <cell r="N1380">
            <v>0</v>
          </cell>
          <cell r="O1380">
            <v>0</v>
          </cell>
          <cell r="P1380">
            <v>0</v>
          </cell>
          <cell r="Q1380">
            <v>0</v>
          </cell>
          <cell r="R1380">
            <v>0</v>
          </cell>
          <cell r="S1380">
            <v>0</v>
          </cell>
          <cell r="T1380">
            <v>0</v>
          </cell>
          <cell r="U1380">
            <v>0</v>
          </cell>
          <cell r="V1380">
            <v>0</v>
          </cell>
          <cell r="W1380">
            <v>0</v>
          </cell>
          <cell r="X1380">
            <v>0</v>
          </cell>
          <cell r="Y1380">
            <v>0</v>
          </cell>
          <cell r="Z1380">
            <v>0</v>
          </cell>
          <cell r="AA1380">
            <v>0</v>
          </cell>
          <cell r="AB1380">
            <v>0</v>
          </cell>
          <cell r="AC1380">
            <v>0</v>
          </cell>
        </row>
        <row r="1381">
          <cell r="J1381">
            <v>0</v>
          </cell>
          <cell r="K1381">
            <v>0</v>
          </cell>
          <cell r="L1381">
            <v>0</v>
          </cell>
          <cell r="M1381">
            <v>0</v>
          </cell>
          <cell r="N1381">
            <v>0</v>
          </cell>
          <cell r="O1381">
            <v>0</v>
          </cell>
          <cell r="P1381">
            <v>0</v>
          </cell>
          <cell r="Q1381">
            <v>0</v>
          </cell>
          <cell r="R1381">
            <v>0</v>
          </cell>
          <cell r="S1381">
            <v>0</v>
          </cell>
          <cell r="T1381">
            <v>0</v>
          </cell>
          <cell r="U1381">
            <v>0</v>
          </cell>
          <cell r="V1381">
            <v>0</v>
          </cell>
          <cell r="W1381">
            <v>0</v>
          </cell>
          <cell r="X1381">
            <v>0</v>
          </cell>
          <cell r="Y1381">
            <v>0</v>
          </cell>
          <cell r="Z1381">
            <v>0</v>
          </cell>
          <cell r="AA1381">
            <v>0</v>
          </cell>
          <cell r="AB1381">
            <v>0</v>
          </cell>
          <cell r="AC1381">
            <v>0</v>
          </cell>
        </row>
        <row r="1382">
          <cell r="J1382">
            <v>0</v>
          </cell>
          <cell r="K1382">
            <v>0</v>
          </cell>
          <cell r="L1382">
            <v>0</v>
          </cell>
          <cell r="M1382">
            <v>0</v>
          </cell>
          <cell r="N1382">
            <v>0</v>
          </cell>
          <cell r="O1382">
            <v>0</v>
          </cell>
          <cell r="P1382">
            <v>0</v>
          </cell>
          <cell r="Q1382">
            <v>0</v>
          </cell>
          <cell r="R1382">
            <v>0</v>
          </cell>
          <cell r="S1382">
            <v>0</v>
          </cell>
          <cell r="T1382">
            <v>0</v>
          </cell>
          <cell r="U1382">
            <v>0</v>
          </cell>
          <cell r="V1382">
            <v>0</v>
          </cell>
          <cell r="W1382">
            <v>0</v>
          </cell>
          <cell r="X1382">
            <v>0</v>
          </cell>
          <cell r="Y1382">
            <v>0</v>
          </cell>
          <cell r="Z1382">
            <v>0</v>
          </cell>
          <cell r="AA1382">
            <v>0</v>
          </cell>
          <cell r="AB1382">
            <v>0</v>
          </cell>
          <cell r="AC1382">
            <v>0</v>
          </cell>
        </row>
        <row r="1383">
          <cell r="J1383">
            <v>0</v>
          </cell>
          <cell r="K1383">
            <v>0</v>
          </cell>
          <cell r="L1383">
            <v>0</v>
          </cell>
          <cell r="M1383">
            <v>0</v>
          </cell>
          <cell r="N1383">
            <v>0</v>
          </cell>
          <cell r="O1383">
            <v>0</v>
          </cell>
          <cell r="P1383">
            <v>0</v>
          </cell>
          <cell r="Q1383">
            <v>0</v>
          </cell>
          <cell r="R1383">
            <v>0</v>
          </cell>
          <cell r="S1383">
            <v>0</v>
          </cell>
          <cell r="T1383">
            <v>0</v>
          </cell>
          <cell r="U1383">
            <v>0</v>
          </cell>
          <cell r="V1383">
            <v>0</v>
          </cell>
          <cell r="W1383">
            <v>0</v>
          </cell>
          <cell r="X1383">
            <v>0</v>
          </cell>
          <cell r="Y1383">
            <v>0</v>
          </cell>
          <cell r="Z1383">
            <v>0</v>
          </cell>
          <cell r="AA1383">
            <v>0</v>
          </cell>
          <cell r="AB1383">
            <v>0</v>
          </cell>
          <cell r="AC1383">
            <v>0</v>
          </cell>
        </row>
        <row r="1384">
          <cell r="J1384">
            <v>0</v>
          </cell>
          <cell r="K1384">
            <v>0</v>
          </cell>
          <cell r="L1384">
            <v>0</v>
          </cell>
          <cell r="M1384">
            <v>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row>
        <row r="1385">
          <cell r="J1385">
            <v>0</v>
          </cell>
          <cell r="K1385">
            <v>0</v>
          </cell>
          <cell r="L1385">
            <v>0</v>
          </cell>
          <cell r="M1385">
            <v>0</v>
          </cell>
          <cell r="N1385">
            <v>0</v>
          </cell>
          <cell r="O1385">
            <v>0</v>
          </cell>
          <cell r="P1385">
            <v>0</v>
          </cell>
          <cell r="Q1385">
            <v>0</v>
          </cell>
          <cell r="R1385">
            <v>0</v>
          </cell>
          <cell r="S1385">
            <v>0</v>
          </cell>
          <cell r="T1385">
            <v>0</v>
          </cell>
          <cell r="U1385">
            <v>0</v>
          </cell>
          <cell r="V1385">
            <v>0</v>
          </cell>
          <cell r="W1385">
            <v>0</v>
          </cell>
          <cell r="X1385">
            <v>0</v>
          </cell>
          <cell r="Y1385">
            <v>0</v>
          </cell>
          <cell r="Z1385">
            <v>0</v>
          </cell>
          <cell r="AA1385">
            <v>0</v>
          </cell>
          <cell r="AB1385">
            <v>0</v>
          </cell>
          <cell r="AC1385">
            <v>0</v>
          </cell>
        </row>
        <row r="1386">
          <cell r="J1386">
            <v>0</v>
          </cell>
          <cell r="K1386">
            <v>0</v>
          </cell>
          <cell r="L1386">
            <v>0</v>
          </cell>
          <cell r="M1386">
            <v>0</v>
          </cell>
          <cell r="N1386">
            <v>0</v>
          </cell>
          <cell r="O1386">
            <v>0</v>
          </cell>
          <cell r="P1386">
            <v>0</v>
          </cell>
          <cell r="Q1386">
            <v>0</v>
          </cell>
          <cell r="R1386">
            <v>0</v>
          </cell>
          <cell r="S1386">
            <v>0</v>
          </cell>
          <cell r="T1386">
            <v>0</v>
          </cell>
          <cell r="U1386">
            <v>0</v>
          </cell>
          <cell r="V1386">
            <v>0</v>
          </cell>
          <cell r="W1386">
            <v>0</v>
          </cell>
          <cell r="X1386">
            <v>0</v>
          </cell>
          <cell r="Y1386">
            <v>0</v>
          </cell>
          <cell r="Z1386">
            <v>0</v>
          </cell>
          <cell r="AA1386">
            <v>0</v>
          </cell>
          <cell r="AB1386">
            <v>0</v>
          </cell>
          <cell r="AC1386">
            <v>0</v>
          </cell>
        </row>
        <row r="1387">
          <cell r="J1387">
            <v>0</v>
          </cell>
          <cell r="K1387">
            <v>0</v>
          </cell>
          <cell r="L1387">
            <v>0</v>
          </cell>
          <cell r="M1387">
            <v>0</v>
          </cell>
          <cell r="N1387">
            <v>0</v>
          </cell>
          <cell r="O1387">
            <v>0</v>
          </cell>
          <cell r="P1387">
            <v>0</v>
          </cell>
          <cell r="Q1387">
            <v>0</v>
          </cell>
          <cell r="R1387">
            <v>0</v>
          </cell>
          <cell r="S1387">
            <v>0</v>
          </cell>
          <cell r="T1387">
            <v>0</v>
          </cell>
          <cell r="U1387">
            <v>0</v>
          </cell>
          <cell r="V1387">
            <v>0</v>
          </cell>
          <cell r="W1387">
            <v>0</v>
          </cell>
          <cell r="X1387">
            <v>0</v>
          </cell>
          <cell r="Y1387">
            <v>0</v>
          </cell>
          <cell r="Z1387">
            <v>0</v>
          </cell>
          <cell r="AA1387">
            <v>0</v>
          </cell>
          <cell r="AB1387">
            <v>0</v>
          </cell>
          <cell r="AC1387">
            <v>0</v>
          </cell>
        </row>
        <row r="1388">
          <cell r="J1388">
            <v>0</v>
          </cell>
          <cell r="K1388">
            <v>0</v>
          </cell>
          <cell r="L1388">
            <v>0</v>
          </cell>
          <cell r="M1388">
            <v>0</v>
          </cell>
          <cell r="N1388">
            <v>0</v>
          </cell>
          <cell r="O1388">
            <v>0</v>
          </cell>
          <cell r="P1388">
            <v>0</v>
          </cell>
          <cell r="Q1388">
            <v>0</v>
          </cell>
          <cell r="R1388">
            <v>0</v>
          </cell>
          <cell r="S1388">
            <v>0</v>
          </cell>
          <cell r="T1388">
            <v>0</v>
          </cell>
          <cell r="U1388">
            <v>0</v>
          </cell>
          <cell r="V1388">
            <v>0</v>
          </cell>
          <cell r="W1388">
            <v>0</v>
          </cell>
          <cell r="X1388">
            <v>0</v>
          </cell>
          <cell r="Y1388">
            <v>0</v>
          </cell>
          <cell r="Z1388">
            <v>0</v>
          </cell>
          <cell r="AA1388">
            <v>0</v>
          </cell>
          <cell r="AB1388">
            <v>0</v>
          </cell>
          <cell r="AC1388">
            <v>0</v>
          </cell>
        </row>
        <row r="1389">
          <cell r="J1389">
            <v>0</v>
          </cell>
          <cell r="K1389">
            <v>0</v>
          </cell>
          <cell r="L1389">
            <v>0</v>
          </cell>
          <cell r="M1389">
            <v>0</v>
          </cell>
          <cell r="N1389">
            <v>0</v>
          </cell>
          <cell r="O1389">
            <v>0</v>
          </cell>
          <cell r="P1389">
            <v>0</v>
          </cell>
          <cell r="Q1389">
            <v>0</v>
          </cell>
          <cell r="R1389">
            <v>0</v>
          </cell>
          <cell r="S1389">
            <v>0</v>
          </cell>
          <cell r="T1389">
            <v>0</v>
          </cell>
          <cell r="U1389">
            <v>0</v>
          </cell>
          <cell r="V1389">
            <v>0</v>
          </cell>
          <cell r="W1389">
            <v>0</v>
          </cell>
          <cell r="X1389">
            <v>0</v>
          </cell>
          <cell r="Y1389">
            <v>0</v>
          </cell>
          <cell r="Z1389">
            <v>0</v>
          </cell>
          <cell r="AA1389">
            <v>0</v>
          </cell>
          <cell r="AB1389">
            <v>0</v>
          </cell>
          <cell r="AC1389">
            <v>0</v>
          </cell>
        </row>
        <row r="1390">
          <cell r="J1390">
            <v>0</v>
          </cell>
          <cell r="K1390">
            <v>0</v>
          </cell>
          <cell r="L1390">
            <v>0</v>
          </cell>
          <cell r="M1390">
            <v>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row>
        <row r="1391">
          <cell r="J1391">
            <v>0</v>
          </cell>
          <cell r="K1391">
            <v>0</v>
          </cell>
          <cell r="L1391">
            <v>0</v>
          </cell>
          <cell r="M1391">
            <v>0</v>
          </cell>
          <cell r="N1391">
            <v>0</v>
          </cell>
          <cell r="O1391">
            <v>0</v>
          </cell>
          <cell r="P1391">
            <v>0</v>
          </cell>
          <cell r="Q1391">
            <v>0</v>
          </cell>
          <cell r="R1391">
            <v>0</v>
          </cell>
          <cell r="S1391">
            <v>0</v>
          </cell>
          <cell r="T1391">
            <v>0</v>
          </cell>
          <cell r="U1391">
            <v>0</v>
          </cell>
          <cell r="V1391">
            <v>0</v>
          </cell>
          <cell r="W1391">
            <v>0</v>
          </cell>
          <cell r="X1391">
            <v>0</v>
          </cell>
          <cell r="Y1391">
            <v>0</v>
          </cell>
          <cell r="Z1391">
            <v>0</v>
          </cell>
          <cell r="AA1391">
            <v>0</v>
          </cell>
          <cell r="AB1391">
            <v>0</v>
          </cell>
          <cell r="AC1391">
            <v>0</v>
          </cell>
        </row>
        <row r="1392">
          <cell r="J1392">
            <v>0</v>
          </cell>
          <cell r="K1392">
            <v>0</v>
          </cell>
          <cell r="L1392">
            <v>0</v>
          </cell>
          <cell r="M1392">
            <v>0</v>
          </cell>
          <cell r="N1392">
            <v>0</v>
          </cell>
          <cell r="O1392">
            <v>0</v>
          </cell>
          <cell r="P1392">
            <v>0</v>
          </cell>
          <cell r="Q1392">
            <v>0</v>
          </cell>
          <cell r="R1392">
            <v>0</v>
          </cell>
          <cell r="S1392">
            <v>0</v>
          </cell>
          <cell r="T1392">
            <v>0</v>
          </cell>
          <cell r="U1392">
            <v>0</v>
          </cell>
          <cell r="V1392">
            <v>0</v>
          </cell>
          <cell r="W1392">
            <v>0</v>
          </cell>
          <cell r="X1392">
            <v>0</v>
          </cell>
          <cell r="Y1392">
            <v>0</v>
          </cell>
          <cell r="Z1392">
            <v>0</v>
          </cell>
          <cell r="AA1392">
            <v>0</v>
          </cell>
          <cell r="AB1392">
            <v>0</v>
          </cell>
          <cell r="AC1392">
            <v>0</v>
          </cell>
        </row>
        <row r="1393">
          <cell r="J1393">
            <v>0</v>
          </cell>
          <cell r="K1393">
            <v>0</v>
          </cell>
          <cell r="L1393">
            <v>0</v>
          </cell>
          <cell r="M1393">
            <v>0</v>
          </cell>
          <cell r="N1393">
            <v>0</v>
          </cell>
          <cell r="O1393">
            <v>0</v>
          </cell>
          <cell r="P1393">
            <v>0</v>
          </cell>
          <cell r="Q1393">
            <v>0</v>
          </cell>
          <cell r="R1393">
            <v>0</v>
          </cell>
          <cell r="S1393">
            <v>0</v>
          </cell>
          <cell r="T1393">
            <v>0</v>
          </cell>
          <cell r="U1393">
            <v>0</v>
          </cell>
          <cell r="V1393">
            <v>0</v>
          </cell>
          <cell r="W1393">
            <v>0</v>
          </cell>
          <cell r="X1393">
            <v>0</v>
          </cell>
          <cell r="Y1393">
            <v>0</v>
          </cell>
          <cell r="Z1393">
            <v>0</v>
          </cell>
          <cell r="AA1393">
            <v>0</v>
          </cell>
          <cell r="AB1393">
            <v>0</v>
          </cell>
          <cell r="AC1393">
            <v>0</v>
          </cell>
        </row>
        <row r="1394">
          <cell r="J1394">
            <v>0</v>
          </cell>
          <cell r="K1394">
            <v>0</v>
          </cell>
          <cell r="L1394">
            <v>0</v>
          </cell>
          <cell r="M1394">
            <v>0</v>
          </cell>
          <cell r="N1394">
            <v>0</v>
          </cell>
          <cell r="O1394">
            <v>0</v>
          </cell>
          <cell r="P1394">
            <v>0</v>
          </cell>
          <cell r="Q1394">
            <v>0</v>
          </cell>
          <cell r="R1394">
            <v>0</v>
          </cell>
          <cell r="S1394">
            <v>0</v>
          </cell>
          <cell r="T1394">
            <v>0</v>
          </cell>
          <cell r="U1394">
            <v>0</v>
          </cell>
          <cell r="V1394">
            <v>0</v>
          </cell>
          <cell r="W1394">
            <v>0</v>
          </cell>
          <cell r="X1394">
            <v>0</v>
          </cell>
          <cell r="Y1394">
            <v>0</v>
          </cell>
          <cell r="Z1394">
            <v>0</v>
          </cell>
          <cell r="AA1394">
            <v>0</v>
          </cell>
          <cell r="AB1394">
            <v>0</v>
          </cell>
          <cell r="AC1394">
            <v>0</v>
          </cell>
        </row>
        <row r="1395">
          <cell r="J1395">
            <v>0</v>
          </cell>
          <cell r="K1395">
            <v>0</v>
          </cell>
          <cell r="L1395">
            <v>0</v>
          </cell>
          <cell r="M1395">
            <v>0</v>
          </cell>
          <cell r="N1395">
            <v>0</v>
          </cell>
          <cell r="O1395">
            <v>0</v>
          </cell>
          <cell r="P1395">
            <v>0</v>
          </cell>
          <cell r="Q1395">
            <v>0</v>
          </cell>
          <cell r="R1395">
            <v>0</v>
          </cell>
          <cell r="S1395">
            <v>0</v>
          </cell>
          <cell r="T1395">
            <v>0</v>
          </cell>
          <cell r="U1395">
            <v>0</v>
          </cell>
          <cell r="V1395">
            <v>0</v>
          </cell>
          <cell r="W1395">
            <v>0</v>
          </cell>
          <cell r="X1395">
            <v>0</v>
          </cell>
          <cell r="Y1395">
            <v>0</v>
          </cell>
          <cell r="Z1395">
            <v>0</v>
          </cell>
          <cell r="AA1395">
            <v>0</v>
          </cell>
          <cell r="AB1395">
            <v>0</v>
          </cell>
          <cell r="AC1395">
            <v>0</v>
          </cell>
        </row>
        <row r="1396">
          <cell r="J1396">
            <v>0</v>
          </cell>
          <cell r="K1396">
            <v>0</v>
          </cell>
          <cell r="L1396">
            <v>0</v>
          </cell>
          <cell r="M1396">
            <v>0</v>
          </cell>
          <cell r="N1396">
            <v>0</v>
          </cell>
          <cell r="O1396">
            <v>0</v>
          </cell>
          <cell r="P1396">
            <v>0</v>
          </cell>
          <cell r="Q1396">
            <v>0</v>
          </cell>
          <cell r="R1396">
            <v>0</v>
          </cell>
          <cell r="S1396">
            <v>0</v>
          </cell>
          <cell r="T1396">
            <v>0</v>
          </cell>
          <cell r="U1396">
            <v>0</v>
          </cell>
          <cell r="V1396">
            <v>0</v>
          </cell>
          <cell r="W1396">
            <v>0</v>
          </cell>
          <cell r="X1396">
            <v>0</v>
          </cell>
          <cell r="Y1396">
            <v>0</v>
          </cell>
          <cell r="Z1396">
            <v>0</v>
          </cell>
          <cell r="AA1396">
            <v>0</v>
          </cell>
          <cell r="AB1396">
            <v>0</v>
          </cell>
          <cell r="AC1396">
            <v>0</v>
          </cell>
        </row>
        <row r="1397">
          <cell r="J1397">
            <v>0</v>
          </cell>
          <cell r="K1397">
            <v>0</v>
          </cell>
          <cell r="L1397">
            <v>0</v>
          </cell>
          <cell r="M1397">
            <v>0</v>
          </cell>
          <cell r="N1397">
            <v>0</v>
          </cell>
          <cell r="O1397">
            <v>0</v>
          </cell>
          <cell r="P1397">
            <v>0</v>
          </cell>
          <cell r="Q1397">
            <v>0</v>
          </cell>
          <cell r="R1397">
            <v>0</v>
          </cell>
          <cell r="S1397">
            <v>0</v>
          </cell>
          <cell r="T1397">
            <v>0</v>
          </cell>
          <cell r="U1397">
            <v>0</v>
          </cell>
          <cell r="V1397">
            <v>0</v>
          </cell>
          <cell r="W1397">
            <v>0</v>
          </cell>
          <cell r="X1397">
            <v>0</v>
          </cell>
          <cell r="Y1397">
            <v>0</v>
          </cell>
          <cell r="Z1397">
            <v>0</v>
          </cell>
          <cell r="AA1397">
            <v>0</v>
          </cell>
          <cell r="AB1397">
            <v>0</v>
          </cell>
          <cell r="AC1397">
            <v>0</v>
          </cell>
        </row>
      </sheetData>
      <sheetData sheetId="4">
        <row r="18">
          <cell r="K18">
            <v>1</v>
          </cell>
          <cell r="L18">
            <v>1</v>
          </cell>
          <cell r="M18">
            <v>1</v>
          </cell>
          <cell r="N18">
            <v>1</v>
          </cell>
          <cell r="O18">
            <v>1</v>
          </cell>
          <cell r="P18">
            <v>1</v>
          </cell>
          <cell r="Q18">
            <v>1</v>
          </cell>
          <cell r="R18">
            <v>1</v>
          </cell>
          <cell r="S18">
            <v>1</v>
          </cell>
          <cell r="T18">
            <v>1</v>
          </cell>
          <cell r="U18">
            <v>1</v>
          </cell>
          <cell r="V18">
            <v>1</v>
          </cell>
          <cell r="W18">
            <v>1</v>
          </cell>
          <cell r="X18">
            <v>1</v>
          </cell>
          <cell r="Y18">
            <v>1</v>
          </cell>
          <cell r="Z18">
            <v>0.9</v>
          </cell>
          <cell r="AA18">
            <v>0.7</v>
          </cell>
          <cell r="AB18">
            <v>0.7</v>
          </cell>
          <cell r="AC18">
            <v>0.7</v>
          </cell>
          <cell r="AD18">
            <v>0.7</v>
          </cell>
          <cell r="AP18">
            <v>1</v>
          </cell>
          <cell r="AQ18">
            <v>1</v>
          </cell>
          <cell r="AR18">
            <v>1</v>
          </cell>
          <cell r="AZ18">
            <v>1</v>
          </cell>
          <cell r="BA18">
            <v>1</v>
          </cell>
          <cell r="BB18">
            <v>1</v>
          </cell>
          <cell r="BC18">
            <v>1</v>
          </cell>
          <cell r="BD18">
            <v>1</v>
          </cell>
          <cell r="BE18">
            <v>1</v>
          </cell>
          <cell r="BF18">
            <v>1</v>
          </cell>
          <cell r="BG18">
            <v>1</v>
          </cell>
          <cell r="BH18">
            <v>1</v>
          </cell>
          <cell r="BI18">
            <v>1</v>
          </cell>
          <cell r="BJ18">
            <v>1</v>
          </cell>
          <cell r="BK18">
            <v>1</v>
          </cell>
          <cell r="BL18">
            <v>1</v>
          </cell>
          <cell r="BM18">
            <v>1</v>
          </cell>
          <cell r="BN18">
            <v>1</v>
          </cell>
          <cell r="BO18">
            <v>0.9</v>
          </cell>
          <cell r="BP18">
            <v>0.9</v>
          </cell>
          <cell r="BQ18">
            <v>0.9</v>
          </cell>
          <cell r="BR18">
            <v>0.9</v>
          </cell>
          <cell r="BS18">
            <v>0.9</v>
          </cell>
        </row>
        <row r="19">
          <cell r="K19">
            <v>1</v>
          </cell>
          <cell r="L19">
            <v>1</v>
          </cell>
          <cell r="M19">
            <v>1</v>
          </cell>
          <cell r="N19">
            <v>1</v>
          </cell>
          <cell r="O19">
            <v>1</v>
          </cell>
          <cell r="P19">
            <v>1</v>
          </cell>
          <cell r="Q19">
            <v>1</v>
          </cell>
          <cell r="R19">
            <v>1</v>
          </cell>
          <cell r="S19">
            <v>1</v>
          </cell>
          <cell r="T19">
            <v>1</v>
          </cell>
          <cell r="U19">
            <v>1</v>
          </cell>
          <cell r="V19">
            <v>1</v>
          </cell>
          <cell r="W19">
            <v>1</v>
          </cell>
          <cell r="X19">
            <v>1</v>
          </cell>
          <cell r="Y19">
            <v>1</v>
          </cell>
          <cell r="Z19">
            <v>0.9</v>
          </cell>
          <cell r="AA19">
            <v>0.7</v>
          </cell>
          <cell r="AB19">
            <v>0.7</v>
          </cell>
          <cell r="AC19">
            <v>0.7</v>
          </cell>
          <cell r="AD19">
            <v>0.7</v>
          </cell>
          <cell r="AP19">
            <v>1</v>
          </cell>
          <cell r="AQ19">
            <v>1</v>
          </cell>
          <cell r="AR19">
            <v>2</v>
          </cell>
          <cell r="AZ19">
            <v>1</v>
          </cell>
          <cell r="BA19">
            <v>1</v>
          </cell>
          <cell r="BB19">
            <v>1</v>
          </cell>
          <cell r="BC19">
            <v>1</v>
          </cell>
          <cell r="BD19">
            <v>1</v>
          </cell>
          <cell r="BE19">
            <v>1</v>
          </cell>
          <cell r="BF19">
            <v>1</v>
          </cell>
          <cell r="BG19">
            <v>1</v>
          </cell>
          <cell r="BH19">
            <v>1</v>
          </cell>
          <cell r="BI19">
            <v>1</v>
          </cell>
          <cell r="BJ19">
            <v>1</v>
          </cell>
          <cell r="BK19">
            <v>1</v>
          </cell>
          <cell r="BL19">
            <v>1</v>
          </cell>
          <cell r="BM19">
            <v>1</v>
          </cell>
          <cell r="BN19">
            <v>1</v>
          </cell>
          <cell r="BO19">
            <v>0.9</v>
          </cell>
          <cell r="BP19">
            <v>0.9</v>
          </cell>
          <cell r="BQ19">
            <v>0.9</v>
          </cell>
          <cell r="BR19">
            <v>0.9</v>
          </cell>
          <cell r="BS19">
            <v>0.9</v>
          </cell>
        </row>
        <row r="20">
          <cell r="K20">
            <v>1</v>
          </cell>
          <cell r="L20">
            <v>1</v>
          </cell>
          <cell r="M20">
            <v>1</v>
          </cell>
          <cell r="N20">
            <v>1</v>
          </cell>
          <cell r="O20">
            <v>1</v>
          </cell>
          <cell r="P20">
            <v>1</v>
          </cell>
          <cell r="Q20">
            <v>1</v>
          </cell>
          <cell r="R20">
            <v>1</v>
          </cell>
          <cell r="S20">
            <v>1</v>
          </cell>
          <cell r="T20">
            <v>1</v>
          </cell>
          <cell r="U20">
            <v>1</v>
          </cell>
          <cell r="V20">
            <v>1</v>
          </cell>
          <cell r="W20">
            <v>1</v>
          </cell>
          <cell r="X20">
            <v>1</v>
          </cell>
          <cell r="Y20">
            <v>1</v>
          </cell>
          <cell r="Z20">
            <v>0.9</v>
          </cell>
          <cell r="AA20">
            <v>0.7</v>
          </cell>
          <cell r="AB20">
            <v>0.7</v>
          </cell>
          <cell r="AC20">
            <v>0.7</v>
          </cell>
          <cell r="AD20">
            <v>0.7</v>
          </cell>
          <cell r="AP20">
            <v>1</v>
          </cell>
          <cell r="AQ20">
            <v>1</v>
          </cell>
          <cell r="AR20">
            <v>3</v>
          </cell>
          <cell r="AZ20">
            <v>1</v>
          </cell>
          <cell r="BA20">
            <v>1</v>
          </cell>
          <cell r="BB20">
            <v>1</v>
          </cell>
          <cell r="BC20">
            <v>1</v>
          </cell>
          <cell r="BD20">
            <v>1</v>
          </cell>
          <cell r="BE20">
            <v>1</v>
          </cell>
          <cell r="BF20">
            <v>1</v>
          </cell>
          <cell r="BG20">
            <v>1</v>
          </cell>
          <cell r="BH20">
            <v>1</v>
          </cell>
          <cell r="BI20">
            <v>1</v>
          </cell>
          <cell r="BJ20">
            <v>1</v>
          </cell>
          <cell r="BK20">
            <v>1</v>
          </cell>
          <cell r="BL20">
            <v>1</v>
          </cell>
          <cell r="BM20">
            <v>1</v>
          </cell>
          <cell r="BN20">
            <v>1</v>
          </cell>
          <cell r="BO20">
            <v>0.9</v>
          </cell>
          <cell r="BP20">
            <v>0.9</v>
          </cell>
          <cell r="BQ20">
            <v>0.9</v>
          </cell>
          <cell r="BR20">
            <v>0.9</v>
          </cell>
          <cell r="BS20">
            <v>0.9</v>
          </cell>
        </row>
        <row r="21">
          <cell r="K21">
            <v>1</v>
          </cell>
          <cell r="L21">
            <v>1</v>
          </cell>
          <cell r="M21">
            <v>1</v>
          </cell>
          <cell r="N21">
            <v>1</v>
          </cell>
          <cell r="O21">
            <v>1</v>
          </cell>
          <cell r="P21">
            <v>1</v>
          </cell>
          <cell r="Q21">
            <v>1</v>
          </cell>
          <cell r="R21">
            <v>1</v>
          </cell>
          <cell r="S21">
            <v>1</v>
          </cell>
          <cell r="T21">
            <v>1</v>
          </cell>
          <cell r="U21">
            <v>1</v>
          </cell>
          <cell r="V21">
            <v>1</v>
          </cell>
          <cell r="W21">
            <v>1</v>
          </cell>
          <cell r="X21">
            <v>1</v>
          </cell>
          <cell r="Y21">
            <v>1</v>
          </cell>
          <cell r="Z21">
            <v>0.9</v>
          </cell>
          <cell r="AA21">
            <v>0.7</v>
          </cell>
          <cell r="AB21">
            <v>0.7</v>
          </cell>
          <cell r="AC21">
            <v>0.7</v>
          </cell>
          <cell r="AD21">
            <v>0.7</v>
          </cell>
          <cell r="AP21">
            <v>1</v>
          </cell>
          <cell r="AQ21">
            <v>1</v>
          </cell>
          <cell r="AR21">
            <v>4</v>
          </cell>
          <cell r="AZ21">
            <v>1</v>
          </cell>
          <cell r="BA21">
            <v>1</v>
          </cell>
          <cell r="BB21">
            <v>1</v>
          </cell>
          <cell r="BC21">
            <v>1</v>
          </cell>
          <cell r="BD21">
            <v>1</v>
          </cell>
          <cell r="BE21">
            <v>1</v>
          </cell>
          <cell r="BF21">
            <v>1</v>
          </cell>
          <cell r="BG21">
            <v>1</v>
          </cell>
          <cell r="BH21">
            <v>1</v>
          </cell>
          <cell r="BI21">
            <v>1</v>
          </cell>
          <cell r="BJ21">
            <v>1</v>
          </cell>
          <cell r="BK21">
            <v>1</v>
          </cell>
          <cell r="BL21">
            <v>1</v>
          </cell>
          <cell r="BM21">
            <v>1</v>
          </cell>
          <cell r="BN21">
            <v>1</v>
          </cell>
          <cell r="BO21">
            <v>0.9</v>
          </cell>
          <cell r="BP21">
            <v>0.9</v>
          </cell>
          <cell r="BQ21">
            <v>0.9</v>
          </cell>
          <cell r="BR21">
            <v>0.9</v>
          </cell>
          <cell r="BS21">
            <v>0.9</v>
          </cell>
        </row>
        <row r="22">
          <cell r="K22">
            <v>1</v>
          </cell>
          <cell r="L22">
            <v>1</v>
          </cell>
          <cell r="M22">
            <v>1</v>
          </cell>
          <cell r="N22">
            <v>1</v>
          </cell>
          <cell r="O22">
            <v>1</v>
          </cell>
          <cell r="P22">
            <v>1</v>
          </cell>
          <cell r="Q22">
            <v>1</v>
          </cell>
          <cell r="R22">
            <v>1</v>
          </cell>
          <cell r="S22">
            <v>1</v>
          </cell>
          <cell r="T22">
            <v>1</v>
          </cell>
          <cell r="U22">
            <v>1</v>
          </cell>
          <cell r="V22">
            <v>1</v>
          </cell>
          <cell r="W22">
            <v>1</v>
          </cell>
          <cell r="X22">
            <v>1</v>
          </cell>
          <cell r="Y22">
            <v>1</v>
          </cell>
          <cell r="Z22">
            <v>0.9</v>
          </cell>
          <cell r="AA22">
            <v>0.7</v>
          </cell>
          <cell r="AB22">
            <v>0.7</v>
          </cell>
          <cell r="AC22">
            <v>0.7</v>
          </cell>
          <cell r="AD22">
            <v>0.7</v>
          </cell>
          <cell r="AP22">
            <v>1</v>
          </cell>
          <cell r="AQ22">
            <v>1</v>
          </cell>
          <cell r="AR22">
            <v>5</v>
          </cell>
          <cell r="AZ22">
            <v>1</v>
          </cell>
          <cell r="BA22">
            <v>1</v>
          </cell>
          <cell r="BB22">
            <v>1</v>
          </cell>
          <cell r="BC22">
            <v>1</v>
          </cell>
          <cell r="BD22">
            <v>1</v>
          </cell>
          <cell r="BE22">
            <v>1</v>
          </cell>
          <cell r="BF22">
            <v>1</v>
          </cell>
          <cell r="BG22">
            <v>1</v>
          </cell>
          <cell r="BH22">
            <v>1</v>
          </cell>
          <cell r="BI22">
            <v>1</v>
          </cell>
          <cell r="BJ22">
            <v>1</v>
          </cell>
          <cell r="BK22">
            <v>1</v>
          </cell>
          <cell r="BL22">
            <v>1</v>
          </cell>
          <cell r="BM22">
            <v>1</v>
          </cell>
          <cell r="BN22">
            <v>1</v>
          </cell>
          <cell r="BO22">
            <v>0.9</v>
          </cell>
          <cell r="BP22">
            <v>0.9</v>
          </cell>
          <cell r="BQ22">
            <v>0.9</v>
          </cell>
          <cell r="BR22">
            <v>0.9</v>
          </cell>
          <cell r="BS22">
            <v>0.9</v>
          </cell>
        </row>
        <row r="23">
          <cell r="K23">
            <v>1</v>
          </cell>
          <cell r="L23">
            <v>1</v>
          </cell>
          <cell r="M23">
            <v>1</v>
          </cell>
          <cell r="N23">
            <v>1</v>
          </cell>
          <cell r="O23">
            <v>1</v>
          </cell>
          <cell r="P23">
            <v>1</v>
          </cell>
          <cell r="Q23">
            <v>1</v>
          </cell>
          <cell r="R23">
            <v>1</v>
          </cell>
          <cell r="S23">
            <v>1</v>
          </cell>
          <cell r="T23">
            <v>1</v>
          </cell>
          <cell r="U23">
            <v>1</v>
          </cell>
          <cell r="V23">
            <v>1</v>
          </cell>
          <cell r="W23">
            <v>1</v>
          </cell>
          <cell r="X23">
            <v>1</v>
          </cell>
          <cell r="Y23">
            <v>1</v>
          </cell>
          <cell r="Z23">
            <v>0.9</v>
          </cell>
          <cell r="AA23">
            <v>0.7</v>
          </cell>
          <cell r="AB23">
            <v>0.7</v>
          </cell>
          <cell r="AC23">
            <v>0.7</v>
          </cell>
          <cell r="AD23">
            <v>0.7</v>
          </cell>
          <cell r="AP23">
            <v>1</v>
          </cell>
          <cell r="AQ23">
            <v>1</v>
          </cell>
          <cell r="AR23">
            <v>6</v>
          </cell>
          <cell r="AZ23">
            <v>1</v>
          </cell>
          <cell r="BA23">
            <v>1</v>
          </cell>
          <cell r="BB23">
            <v>1</v>
          </cell>
          <cell r="BC23">
            <v>1</v>
          </cell>
          <cell r="BD23">
            <v>1</v>
          </cell>
          <cell r="BE23">
            <v>1</v>
          </cell>
          <cell r="BF23">
            <v>1</v>
          </cell>
          <cell r="BG23">
            <v>1</v>
          </cell>
          <cell r="BH23">
            <v>1</v>
          </cell>
          <cell r="BI23">
            <v>1</v>
          </cell>
          <cell r="BJ23">
            <v>1</v>
          </cell>
          <cell r="BK23">
            <v>1</v>
          </cell>
          <cell r="BL23">
            <v>1</v>
          </cell>
          <cell r="BM23">
            <v>1</v>
          </cell>
          <cell r="BN23">
            <v>1</v>
          </cell>
          <cell r="BO23">
            <v>0.9</v>
          </cell>
          <cell r="BP23">
            <v>0.9</v>
          </cell>
          <cell r="BQ23">
            <v>0.9</v>
          </cell>
          <cell r="BR23">
            <v>0.9</v>
          </cell>
          <cell r="BS23">
            <v>0.9</v>
          </cell>
        </row>
        <row r="24">
          <cell r="K24">
            <v>1</v>
          </cell>
          <cell r="L24">
            <v>1</v>
          </cell>
          <cell r="M24">
            <v>1</v>
          </cell>
          <cell r="N24">
            <v>1</v>
          </cell>
          <cell r="O24">
            <v>1</v>
          </cell>
          <cell r="P24">
            <v>1</v>
          </cell>
          <cell r="Q24">
            <v>1</v>
          </cell>
          <cell r="R24">
            <v>1</v>
          </cell>
          <cell r="S24">
            <v>1</v>
          </cell>
          <cell r="T24">
            <v>1</v>
          </cell>
          <cell r="U24">
            <v>1</v>
          </cell>
          <cell r="V24">
            <v>1</v>
          </cell>
          <cell r="W24">
            <v>1</v>
          </cell>
          <cell r="X24">
            <v>1</v>
          </cell>
          <cell r="Y24">
            <v>1</v>
          </cell>
          <cell r="Z24">
            <v>0.9</v>
          </cell>
          <cell r="AA24">
            <v>0.7</v>
          </cell>
          <cell r="AB24">
            <v>0.7</v>
          </cell>
          <cell r="AC24">
            <v>0.7</v>
          </cell>
          <cell r="AD24">
            <v>0.7</v>
          </cell>
          <cell r="AP24">
            <v>1</v>
          </cell>
          <cell r="AQ24">
            <v>1</v>
          </cell>
          <cell r="AR24">
            <v>7</v>
          </cell>
          <cell r="AZ24">
            <v>1</v>
          </cell>
          <cell r="BA24">
            <v>1</v>
          </cell>
          <cell r="BB24">
            <v>1</v>
          </cell>
          <cell r="BC24">
            <v>1</v>
          </cell>
          <cell r="BD24">
            <v>1</v>
          </cell>
          <cell r="BE24">
            <v>1</v>
          </cell>
          <cell r="BF24">
            <v>1</v>
          </cell>
          <cell r="BG24">
            <v>1</v>
          </cell>
          <cell r="BH24">
            <v>1</v>
          </cell>
          <cell r="BI24">
            <v>1</v>
          </cell>
          <cell r="BJ24">
            <v>1</v>
          </cell>
          <cell r="BK24">
            <v>1</v>
          </cell>
          <cell r="BL24">
            <v>1</v>
          </cell>
          <cell r="BM24">
            <v>1</v>
          </cell>
          <cell r="BN24">
            <v>1</v>
          </cell>
          <cell r="BO24">
            <v>0.9</v>
          </cell>
          <cell r="BP24">
            <v>0.9</v>
          </cell>
          <cell r="BQ24">
            <v>0.9</v>
          </cell>
          <cell r="BR24">
            <v>0.9</v>
          </cell>
          <cell r="BS24">
            <v>0.9</v>
          </cell>
        </row>
        <row r="25">
          <cell r="K25">
            <v>1</v>
          </cell>
          <cell r="L25">
            <v>1</v>
          </cell>
          <cell r="M25">
            <v>1</v>
          </cell>
          <cell r="N25">
            <v>1</v>
          </cell>
          <cell r="O25">
            <v>1</v>
          </cell>
          <cell r="P25">
            <v>1</v>
          </cell>
          <cell r="Q25">
            <v>1</v>
          </cell>
          <cell r="R25">
            <v>1</v>
          </cell>
          <cell r="S25">
            <v>1</v>
          </cell>
          <cell r="T25">
            <v>1</v>
          </cell>
          <cell r="U25">
            <v>1</v>
          </cell>
          <cell r="V25">
            <v>1</v>
          </cell>
          <cell r="W25">
            <v>1</v>
          </cell>
          <cell r="X25">
            <v>1</v>
          </cell>
          <cell r="Y25">
            <v>1</v>
          </cell>
          <cell r="Z25">
            <v>0.9</v>
          </cell>
          <cell r="AA25">
            <v>0.7</v>
          </cell>
          <cell r="AB25">
            <v>0.7</v>
          </cell>
          <cell r="AC25">
            <v>0.7</v>
          </cell>
          <cell r="AD25">
            <v>0.7</v>
          </cell>
          <cell r="AP25">
            <v>1</v>
          </cell>
          <cell r="AQ25">
            <v>1</v>
          </cell>
          <cell r="AR25">
            <v>8</v>
          </cell>
          <cell r="AZ25">
            <v>1</v>
          </cell>
          <cell r="BA25">
            <v>1</v>
          </cell>
          <cell r="BB25">
            <v>1</v>
          </cell>
          <cell r="BC25">
            <v>1</v>
          </cell>
          <cell r="BD25">
            <v>1</v>
          </cell>
          <cell r="BE25">
            <v>1</v>
          </cell>
          <cell r="BF25">
            <v>1</v>
          </cell>
          <cell r="BG25">
            <v>1</v>
          </cell>
          <cell r="BH25">
            <v>1</v>
          </cell>
          <cell r="BI25">
            <v>1</v>
          </cell>
          <cell r="BJ25">
            <v>1</v>
          </cell>
          <cell r="BK25">
            <v>1</v>
          </cell>
          <cell r="BL25">
            <v>1</v>
          </cell>
          <cell r="BM25">
            <v>1</v>
          </cell>
          <cell r="BN25">
            <v>1</v>
          </cell>
          <cell r="BO25">
            <v>0.9</v>
          </cell>
          <cell r="BP25">
            <v>0.9</v>
          </cell>
          <cell r="BQ25">
            <v>0.9</v>
          </cell>
          <cell r="BR25">
            <v>0.9</v>
          </cell>
          <cell r="BS25">
            <v>0.9</v>
          </cell>
        </row>
        <row r="26">
          <cell r="K26">
            <v>1</v>
          </cell>
          <cell r="L26">
            <v>1</v>
          </cell>
          <cell r="M26">
            <v>1</v>
          </cell>
          <cell r="N26">
            <v>1</v>
          </cell>
          <cell r="O26">
            <v>1</v>
          </cell>
          <cell r="P26">
            <v>1</v>
          </cell>
          <cell r="Q26">
            <v>1</v>
          </cell>
          <cell r="R26">
            <v>1</v>
          </cell>
          <cell r="S26">
            <v>1</v>
          </cell>
          <cell r="T26">
            <v>1</v>
          </cell>
          <cell r="U26">
            <v>1</v>
          </cell>
          <cell r="V26">
            <v>1</v>
          </cell>
          <cell r="W26">
            <v>1</v>
          </cell>
          <cell r="X26">
            <v>1</v>
          </cell>
          <cell r="Y26">
            <v>1</v>
          </cell>
          <cell r="Z26">
            <v>0.9</v>
          </cell>
          <cell r="AA26">
            <v>0.7</v>
          </cell>
          <cell r="AB26">
            <v>0.7</v>
          </cell>
          <cell r="AC26">
            <v>0.7</v>
          </cell>
          <cell r="AD26">
            <v>0.7</v>
          </cell>
          <cell r="AP26">
            <v>1</v>
          </cell>
          <cell r="AQ26">
            <v>1</v>
          </cell>
          <cell r="AR26">
            <v>9</v>
          </cell>
          <cell r="AZ26">
            <v>1</v>
          </cell>
          <cell r="BA26">
            <v>1</v>
          </cell>
          <cell r="BB26">
            <v>1</v>
          </cell>
          <cell r="BC26">
            <v>1</v>
          </cell>
          <cell r="BD26">
            <v>1</v>
          </cell>
          <cell r="BE26">
            <v>1</v>
          </cell>
          <cell r="BF26">
            <v>1</v>
          </cell>
          <cell r="BG26">
            <v>1</v>
          </cell>
          <cell r="BH26">
            <v>1</v>
          </cell>
          <cell r="BI26">
            <v>1</v>
          </cell>
          <cell r="BJ26">
            <v>1</v>
          </cell>
          <cell r="BK26">
            <v>1</v>
          </cell>
          <cell r="BL26">
            <v>1</v>
          </cell>
          <cell r="BM26">
            <v>1</v>
          </cell>
          <cell r="BN26">
            <v>1</v>
          </cell>
          <cell r="BO26">
            <v>0.9</v>
          </cell>
          <cell r="BP26">
            <v>0.9</v>
          </cell>
          <cell r="BQ26">
            <v>0.9</v>
          </cell>
          <cell r="BR26">
            <v>0.9</v>
          </cell>
          <cell r="BS26">
            <v>0.9</v>
          </cell>
        </row>
        <row r="27">
          <cell r="K27">
            <v>1</v>
          </cell>
          <cell r="L27">
            <v>1</v>
          </cell>
          <cell r="M27">
            <v>1</v>
          </cell>
          <cell r="N27">
            <v>1</v>
          </cell>
          <cell r="O27">
            <v>1</v>
          </cell>
          <cell r="P27">
            <v>1</v>
          </cell>
          <cell r="Q27">
            <v>1</v>
          </cell>
          <cell r="R27">
            <v>1</v>
          </cell>
          <cell r="S27">
            <v>1</v>
          </cell>
          <cell r="T27">
            <v>1</v>
          </cell>
          <cell r="U27">
            <v>1</v>
          </cell>
          <cell r="V27">
            <v>1</v>
          </cell>
          <cell r="W27">
            <v>1</v>
          </cell>
          <cell r="X27">
            <v>1</v>
          </cell>
          <cell r="Y27">
            <v>1</v>
          </cell>
          <cell r="Z27">
            <v>1</v>
          </cell>
          <cell r="AA27">
            <v>1</v>
          </cell>
          <cell r="AB27">
            <v>1</v>
          </cell>
          <cell r="AC27">
            <v>1</v>
          </cell>
          <cell r="AD27">
            <v>1</v>
          </cell>
          <cell r="AP27">
            <v>1</v>
          </cell>
          <cell r="AQ27">
            <v>1</v>
          </cell>
          <cell r="AR27">
            <v>10</v>
          </cell>
          <cell r="AZ27">
            <v>1</v>
          </cell>
          <cell r="BA27">
            <v>1</v>
          </cell>
          <cell r="BB27">
            <v>1</v>
          </cell>
          <cell r="BC27">
            <v>1</v>
          </cell>
          <cell r="BD27">
            <v>1</v>
          </cell>
          <cell r="BE27">
            <v>1</v>
          </cell>
          <cell r="BF27">
            <v>1</v>
          </cell>
          <cell r="BG27">
            <v>1</v>
          </cell>
          <cell r="BH27">
            <v>1</v>
          </cell>
          <cell r="BI27">
            <v>1</v>
          </cell>
          <cell r="BJ27">
            <v>1</v>
          </cell>
          <cell r="BK27">
            <v>1</v>
          </cell>
          <cell r="BL27">
            <v>1</v>
          </cell>
          <cell r="BM27">
            <v>1</v>
          </cell>
          <cell r="BN27">
            <v>1</v>
          </cell>
          <cell r="BO27">
            <v>1</v>
          </cell>
          <cell r="BP27">
            <v>1</v>
          </cell>
          <cell r="BQ27">
            <v>1</v>
          </cell>
          <cell r="BR27">
            <v>1</v>
          </cell>
          <cell r="BS27">
            <v>1</v>
          </cell>
        </row>
        <row r="28">
          <cell r="K28">
            <v>1</v>
          </cell>
          <cell r="L28">
            <v>1</v>
          </cell>
          <cell r="M28">
            <v>1</v>
          </cell>
          <cell r="N28">
            <v>1</v>
          </cell>
          <cell r="O28">
            <v>1</v>
          </cell>
          <cell r="P28">
            <v>1</v>
          </cell>
          <cell r="Q28">
            <v>1</v>
          </cell>
          <cell r="R28">
            <v>1</v>
          </cell>
          <cell r="S28">
            <v>1</v>
          </cell>
          <cell r="T28">
            <v>1</v>
          </cell>
          <cell r="U28">
            <v>1</v>
          </cell>
          <cell r="V28">
            <v>1</v>
          </cell>
          <cell r="W28">
            <v>1</v>
          </cell>
          <cell r="X28">
            <v>1</v>
          </cell>
          <cell r="Y28">
            <v>1</v>
          </cell>
          <cell r="Z28">
            <v>1</v>
          </cell>
          <cell r="AA28">
            <v>1</v>
          </cell>
          <cell r="AB28">
            <v>1</v>
          </cell>
          <cell r="AC28">
            <v>1</v>
          </cell>
          <cell r="AD28">
            <v>1</v>
          </cell>
          <cell r="AP28">
            <v>1</v>
          </cell>
          <cell r="AQ28">
            <v>2</v>
          </cell>
          <cell r="AR28">
            <v>1</v>
          </cell>
          <cell r="AZ28">
            <v>1</v>
          </cell>
          <cell r="BA28">
            <v>1</v>
          </cell>
          <cell r="BB28">
            <v>1</v>
          </cell>
          <cell r="BC28">
            <v>1</v>
          </cell>
          <cell r="BD28">
            <v>1</v>
          </cell>
          <cell r="BE28">
            <v>1</v>
          </cell>
          <cell r="BF28">
            <v>1</v>
          </cell>
          <cell r="BG28">
            <v>1</v>
          </cell>
          <cell r="BH28">
            <v>1</v>
          </cell>
          <cell r="BI28">
            <v>1</v>
          </cell>
          <cell r="BJ28">
            <v>1</v>
          </cell>
          <cell r="BK28">
            <v>1</v>
          </cell>
          <cell r="BL28">
            <v>1</v>
          </cell>
          <cell r="BM28">
            <v>1</v>
          </cell>
          <cell r="BN28">
            <v>1</v>
          </cell>
          <cell r="BO28">
            <v>1</v>
          </cell>
          <cell r="BP28">
            <v>1</v>
          </cell>
          <cell r="BQ28">
            <v>1</v>
          </cell>
          <cell r="BR28">
            <v>1</v>
          </cell>
          <cell r="BS28">
            <v>1</v>
          </cell>
        </row>
        <row r="29">
          <cell r="K29">
            <v>1</v>
          </cell>
          <cell r="L29">
            <v>1</v>
          </cell>
          <cell r="M29">
            <v>1</v>
          </cell>
          <cell r="N29">
            <v>1</v>
          </cell>
          <cell r="O29">
            <v>1</v>
          </cell>
          <cell r="P29">
            <v>1</v>
          </cell>
          <cell r="Q29">
            <v>1</v>
          </cell>
          <cell r="R29">
            <v>1</v>
          </cell>
          <cell r="S29">
            <v>1</v>
          </cell>
          <cell r="T29">
            <v>1</v>
          </cell>
          <cell r="U29">
            <v>1</v>
          </cell>
          <cell r="V29">
            <v>1</v>
          </cell>
          <cell r="W29">
            <v>1</v>
          </cell>
          <cell r="X29">
            <v>1</v>
          </cell>
          <cell r="Y29">
            <v>1</v>
          </cell>
          <cell r="Z29">
            <v>1</v>
          </cell>
          <cell r="AA29">
            <v>1</v>
          </cell>
          <cell r="AB29">
            <v>1</v>
          </cell>
          <cell r="AC29">
            <v>1</v>
          </cell>
          <cell r="AD29">
            <v>1</v>
          </cell>
          <cell r="AP29">
            <v>1</v>
          </cell>
          <cell r="AQ29">
            <v>2</v>
          </cell>
          <cell r="AR29">
            <v>2</v>
          </cell>
          <cell r="AZ29">
            <v>1</v>
          </cell>
          <cell r="BA29">
            <v>1</v>
          </cell>
          <cell r="BB29">
            <v>1</v>
          </cell>
          <cell r="BC29">
            <v>1</v>
          </cell>
          <cell r="BD29">
            <v>1</v>
          </cell>
          <cell r="BE29">
            <v>1</v>
          </cell>
          <cell r="BF29">
            <v>1</v>
          </cell>
          <cell r="BG29">
            <v>1</v>
          </cell>
          <cell r="BH29">
            <v>1</v>
          </cell>
          <cell r="BI29">
            <v>1</v>
          </cell>
          <cell r="BJ29">
            <v>1</v>
          </cell>
          <cell r="BK29">
            <v>1</v>
          </cell>
          <cell r="BL29">
            <v>1</v>
          </cell>
          <cell r="BM29">
            <v>1</v>
          </cell>
          <cell r="BN29">
            <v>1</v>
          </cell>
          <cell r="BO29">
            <v>1</v>
          </cell>
          <cell r="BP29">
            <v>1</v>
          </cell>
          <cell r="BQ29">
            <v>1</v>
          </cell>
          <cell r="BR29">
            <v>1</v>
          </cell>
          <cell r="BS29">
            <v>1</v>
          </cell>
        </row>
        <row r="30">
          <cell r="K30">
            <v>1</v>
          </cell>
          <cell r="L30">
            <v>1</v>
          </cell>
          <cell r="M30">
            <v>1</v>
          </cell>
          <cell r="N30">
            <v>1</v>
          </cell>
          <cell r="O30">
            <v>1</v>
          </cell>
          <cell r="P30">
            <v>1</v>
          </cell>
          <cell r="Q30">
            <v>1</v>
          </cell>
          <cell r="R30">
            <v>1</v>
          </cell>
          <cell r="S30">
            <v>1</v>
          </cell>
          <cell r="T30">
            <v>1</v>
          </cell>
          <cell r="U30">
            <v>1</v>
          </cell>
          <cell r="V30">
            <v>1</v>
          </cell>
          <cell r="W30">
            <v>1</v>
          </cell>
          <cell r="X30">
            <v>1</v>
          </cell>
          <cell r="Y30">
            <v>1</v>
          </cell>
          <cell r="Z30">
            <v>1</v>
          </cell>
          <cell r="AA30">
            <v>1</v>
          </cell>
          <cell r="AB30">
            <v>1</v>
          </cell>
          <cell r="AC30">
            <v>1</v>
          </cell>
          <cell r="AD30">
            <v>1</v>
          </cell>
          <cell r="AP30">
            <v>1</v>
          </cell>
          <cell r="AQ30">
            <v>2</v>
          </cell>
          <cell r="AR30">
            <v>3</v>
          </cell>
          <cell r="AZ30">
            <v>1</v>
          </cell>
          <cell r="BA30">
            <v>1</v>
          </cell>
          <cell r="BB30">
            <v>1</v>
          </cell>
          <cell r="BC30">
            <v>1</v>
          </cell>
          <cell r="BD30">
            <v>1</v>
          </cell>
          <cell r="BE30">
            <v>1</v>
          </cell>
          <cell r="BF30">
            <v>1</v>
          </cell>
          <cell r="BG30">
            <v>1</v>
          </cell>
          <cell r="BH30">
            <v>1</v>
          </cell>
          <cell r="BI30">
            <v>1</v>
          </cell>
          <cell r="BJ30">
            <v>1</v>
          </cell>
          <cell r="BK30">
            <v>1</v>
          </cell>
          <cell r="BL30">
            <v>1</v>
          </cell>
          <cell r="BM30">
            <v>1</v>
          </cell>
          <cell r="BN30">
            <v>1</v>
          </cell>
          <cell r="BO30">
            <v>1</v>
          </cell>
          <cell r="BP30">
            <v>1</v>
          </cell>
          <cell r="BQ30">
            <v>1</v>
          </cell>
          <cell r="BR30">
            <v>1</v>
          </cell>
          <cell r="BS30">
            <v>1</v>
          </cell>
        </row>
        <row r="31">
          <cell r="K31">
            <v>1</v>
          </cell>
          <cell r="L31">
            <v>1</v>
          </cell>
          <cell r="M31">
            <v>1</v>
          </cell>
          <cell r="N31">
            <v>1</v>
          </cell>
          <cell r="O31">
            <v>1</v>
          </cell>
          <cell r="P31">
            <v>1</v>
          </cell>
          <cell r="Q31">
            <v>1</v>
          </cell>
          <cell r="R31">
            <v>1</v>
          </cell>
          <cell r="S31">
            <v>1</v>
          </cell>
          <cell r="T31">
            <v>1</v>
          </cell>
          <cell r="U31">
            <v>1</v>
          </cell>
          <cell r="V31">
            <v>1</v>
          </cell>
          <cell r="W31">
            <v>1</v>
          </cell>
          <cell r="X31">
            <v>1</v>
          </cell>
          <cell r="Y31">
            <v>1</v>
          </cell>
          <cell r="Z31">
            <v>1</v>
          </cell>
          <cell r="AA31">
            <v>1</v>
          </cell>
          <cell r="AB31">
            <v>1</v>
          </cell>
          <cell r="AC31">
            <v>1</v>
          </cell>
          <cell r="AD31">
            <v>1</v>
          </cell>
          <cell r="AP31">
            <v>1</v>
          </cell>
          <cell r="AQ31">
            <v>2</v>
          </cell>
          <cell r="AR31">
            <v>4</v>
          </cell>
          <cell r="AZ31">
            <v>1</v>
          </cell>
          <cell r="BA31">
            <v>1</v>
          </cell>
          <cell r="BB31">
            <v>1</v>
          </cell>
          <cell r="BC31">
            <v>1</v>
          </cell>
          <cell r="BD31">
            <v>1</v>
          </cell>
          <cell r="BE31">
            <v>1</v>
          </cell>
          <cell r="BF31">
            <v>1</v>
          </cell>
          <cell r="BG31">
            <v>1</v>
          </cell>
          <cell r="BH31">
            <v>1</v>
          </cell>
          <cell r="BI31">
            <v>1</v>
          </cell>
          <cell r="BJ31">
            <v>1</v>
          </cell>
          <cell r="BK31">
            <v>1</v>
          </cell>
          <cell r="BL31">
            <v>1</v>
          </cell>
          <cell r="BM31">
            <v>1</v>
          </cell>
          <cell r="BN31">
            <v>1</v>
          </cell>
          <cell r="BO31">
            <v>1</v>
          </cell>
          <cell r="BP31">
            <v>1</v>
          </cell>
          <cell r="BQ31">
            <v>1</v>
          </cell>
          <cell r="BR31">
            <v>1</v>
          </cell>
          <cell r="BS31">
            <v>1</v>
          </cell>
        </row>
        <row r="32">
          <cell r="K32">
            <v>1</v>
          </cell>
          <cell r="L32">
            <v>1</v>
          </cell>
          <cell r="M32">
            <v>1</v>
          </cell>
          <cell r="N32">
            <v>1</v>
          </cell>
          <cell r="O32">
            <v>1</v>
          </cell>
          <cell r="P32">
            <v>1</v>
          </cell>
          <cell r="Q32">
            <v>1</v>
          </cell>
          <cell r="R32">
            <v>1</v>
          </cell>
          <cell r="S32">
            <v>1</v>
          </cell>
          <cell r="T32">
            <v>1</v>
          </cell>
          <cell r="U32">
            <v>1</v>
          </cell>
          <cell r="V32">
            <v>1</v>
          </cell>
          <cell r="W32">
            <v>1</v>
          </cell>
          <cell r="X32">
            <v>1</v>
          </cell>
          <cell r="Y32">
            <v>1</v>
          </cell>
          <cell r="Z32">
            <v>1</v>
          </cell>
          <cell r="AA32">
            <v>1</v>
          </cell>
          <cell r="AB32">
            <v>1</v>
          </cell>
          <cell r="AC32">
            <v>1</v>
          </cell>
          <cell r="AD32">
            <v>1</v>
          </cell>
          <cell r="AP32">
            <v>1</v>
          </cell>
          <cell r="AQ32">
            <v>2</v>
          </cell>
          <cell r="AR32">
            <v>5</v>
          </cell>
          <cell r="AZ32">
            <v>1</v>
          </cell>
          <cell r="BA32">
            <v>1</v>
          </cell>
          <cell r="BB32">
            <v>1</v>
          </cell>
          <cell r="BC32">
            <v>1</v>
          </cell>
          <cell r="BD32">
            <v>1</v>
          </cell>
          <cell r="BE32">
            <v>1</v>
          </cell>
          <cell r="BF32">
            <v>1</v>
          </cell>
          <cell r="BG32">
            <v>1</v>
          </cell>
          <cell r="BH32">
            <v>1</v>
          </cell>
          <cell r="BI32">
            <v>1</v>
          </cell>
          <cell r="BJ32">
            <v>1</v>
          </cell>
          <cell r="BK32">
            <v>1</v>
          </cell>
          <cell r="BL32">
            <v>1</v>
          </cell>
          <cell r="BM32">
            <v>1</v>
          </cell>
          <cell r="BN32">
            <v>1</v>
          </cell>
          <cell r="BO32">
            <v>1</v>
          </cell>
          <cell r="BP32">
            <v>1</v>
          </cell>
          <cell r="BQ32">
            <v>1</v>
          </cell>
          <cell r="BR32">
            <v>1</v>
          </cell>
          <cell r="BS32">
            <v>1</v>
          </cell>
        </row>
        <row r="33">
          <cell r="K33">
            <v>1</v>
          </cell>
          <cell r="L33">
            <v>1</v>
          </cell>
          <cell r="M33">
            <v>1</v>
          </cell>
          <cell r="N33">
            <v>1</v>
          </cell>
          <cell r="O33">
            <v>1</v>
          </cell>
          <cell r="P33">
            <v>1</v>
          </cell>
          <cell r="Q33">
            <v>1</v>
          </cell>
          <cell r="R33">
            <v>1</v>
          </cell>
          <cell r="S33">
            <v>1</v>
          </cell>
          <cell r="T33">
            <v>1</v>
          </cell>
          <cell r="U33">
            <v>1</v>
          </cell>
          <cell r="V33">
            <v>1</v>
          </cell>
          <cell r="W33">
            <v>1</v>
          </cell>
          <cell r="X33">
            <v>1</v>
          </cell>
          <cell r="Y33">
            <v>1</v>
          </cell>
          <cell r="Z33">
            <v>1</v>
          </cell>
          <cell r="AA33">
            <v>1</v>
          </cell>
          <cell r="AB33">
            <v>1</v>
          </cell>
          <cell r="AC33">
            <v>1</v>
          </cell>
          <cell r="AD33">
            <v>1</v>
          </cell>
          <cell r="AP33">
            <v>1</v>
          </cell>
          <cell r="AQ33">
            <v>2</v>
          </cell>
          <cell r="AR33">
            <v>6</v>
          </cell>
          <cell r="AZ33">
            <v>1</v>
          </cell>
          <cell r="BA33">
            <v>1</v>
          </cell>
          <cell r="BB33">
            <v>1</v>
          </cell>
          <cell r="BC33">
            <v>1</v>
          </cell>
          <cell r="BD33">
            <v>1</v>
          </cell>
          <cell r="BE33">
            <v>1</v>
          </cell>
          <cell r="BF33">
            <v>1</v>
          </cell>
          <cell r="BG33">
            <v>1</v>
          </cell>
          <cell r="BH33">
            <v>1</v>
          </cell>
          <cell r="BI33">
            <v>1</v>
          </cell>
          <cell r="BJ33">
            <v>1</v>
          </cell>
          <cell r="BK33">
            <v>1</v>
          </cell>
          <cell r="BL33">
            <v>1</v>
          </cell>
          <cell r="BM33">
            <v>1</v>
          </cell>
          <cell r="BN33">
            <v>1</v>
          </cell>
          <cell r="BO33">
            <v>1</v>
          </cell>
          <cell r="BP33">
            <v>1</v>
          </cell>
          <cell r="BQ33">
            <v>1</v>
          </cell>
          <cell r="BR33">
            <v>1</v>
          </cell>
          <cell r="BS33">
            <v>1</v>
          </cell>
        </row>
        <row r="34">
          <cell r="K34">
            <v>1</v>
          </cell>
          <cell r="L34">
            <v>1</v>
          </cell>
          <cell r="M34">
            <v>1</v>
          </cell>
          <cell r="N34">
            <v>1</v>
          </cell>
          <cell r="O34">
            <v>1</v>
          </cell>
          <cell r="P34">
            <v>1</v>
          </cell>
          <cell r="Q34">
            <v>1</v>
          </cell>
          <cell r="R34">
            <v>1</v>
          </cell>
          <cell r="S34">
            <v>1</v>
          </cell>
          <cell r="T34">
            <v>1</v>
          </cell>
          <cell r="U34">
            <v>1</v>
          </cell>
          <cell r="V34">
            <v>1</v>
          </cell>
          <cell r="W34">
            <v>1</v>
          </cell>
          <cell r="X34">
            <v>1</v>
          </cell>
          <cell r="Y34">
            <v>1</v>
          </cell>
          <cell r="Z34">
            <v>1</v>
          </cell>
          <cell r="AA34">
            <v>1</v>
          </cell>
          <cell r="AB34">
            <v>1</v>
          </cell>
          <cell r="AC34">
            <v>1</v>
          </cell>
          <cell r="AD34">
            <v>1</v>
          </cell>
          <cell r="AP34">
            <v>1</v>
          </cell>
          <cell r="AQ34">
            <v>2</v>
          </cell>
          <cell r="AR34">
            <v>7</v>
          </cell>
          <cell r="AZ34">
            <v>1</v>
          </cell>
          <cell r="BA34">
            <v>1</v>
          </cell>
          <cell r="BB34">
            <v>1</v>
          </cell>
          <cell r="BC34">
            <v>1</v>
          </cell>
          <cell r="BD34">
            <v>1</v>
          </cell>
          <cell r="BE34">
            <v>1</v>
          </cell>
          <cell r="BF34">
            <v>1</v>
          </cell>
          <cell r="BG34">
            <v>1</v>
          </cell>
          <cell r="BH34">
            <v>1</v>
          </cell>
          <cell r="BI34">
            <v>1</v>
          </cell>
          <cell r="BJ34">
            <v>1</v>
          </cell>
          <cell r="BK34">
            <v>1</v>
          </cell>
          <cell r="BL34">
            <v>1</v>
          </cell>
          <cell r="BM34">
            <v>1</v>
          </cell>
          <cell r="BN34">
            <v>1</v>
          </cell>
          <cell r="BO34">
            <v>1</v>
          </cell>
          <cell r="BP34">
            <v>1</v>
          </cell>
          <cell r="BQ34">
            <v>1</v>
          </cell>
          <cell r="BR34">
            <v>1</v>
          </cell>
          <cell r="BS34">
            <v>1</v>
          </cell>
        </row>
        <row r="35">
          <cell r="K35">
            <v>1</v>
          </cell>
          <cell r="L35">
            <v>1</v>
          </cell>
          <cell r="M35">
            <v>1</v>
          </cell>
          <cell r="N35">
            <v>1</v>
          </cell>
          <cell r="O35">
            <v>1</v>
          </cell>
          <cell r="P35">
            <v>1</v>
          </cell>
          <cell r="Q35">
            <v>1</v>
          </cell>
          <cell r="R35">
            <v>1</v>
          </cell>
          <cell r="S35">
            <v>1</v>
          </cell>
          <cell r="T35">
            <v>1</v>
          </cell>
          <cell r="U35">
            <v>1</v>
          </cell>
          <cell r="V35">
            <v>1</v>
          </cell>
          <cell r="W35">
            <v>1</v>
          </cell>
          <cell r="X35">
            <v>1</v>
          </cell>
          <cell r="Y35">
            <v>1</v>
          </cell>
          <cell r="Z35">
            <v>1</v>
          </cell>
          <cell r="AA35">
            <v>1</v>
          </cell>
          <cell r="AB35">
            <v>1</v>
          </cell>
          <cell r="AC35">
            <v>1</v>
          </cell>
          <cell r="AD35">
            <v>1</v>
          </cell>
          <cell r="AP35">
            <v>1</v>
          </cell>
          <cell r="AQ35">
            <v>2</v>
          </cell>
          <cell r="AR35">
            <v>8</v>
          </cell>
          <cell r="AZ35">
            <v>1</v>
          </cell>
          <cell r="BA35">
            <v>1</v>
          </cell>
          <cell r="BB35">
            <v>1</v>
          </cell>
          <cell r="BC35">
            <v>1</v>
          </cell>
          <cell r="BD35">
            <v>1</v>
          </cell>
          <cell r="BE35">
            <v>1</v>
          </cell>
          <cell r="BF35">
            <v>1</v>
          </cell>
          <cell r="BG35">
            <v>1</v>
          </cell>
          <cell r="BH35">
            <v>1</v>
          </cell>
          <cell r="BI35">
            <v>1</v>
          </cell>
          <cell r="BJ35">
            <v>1</v>
          </cell>
          <cell r="BK35">
            <v>1</v>
          </cell>
          <cell r="BL35">
            <v>1</v>
          </cell>
          <cell r="BM35">
            <v>1</v>
          </cell>
          <cell r="BN35">
            <v>1</v>
          </cell>
          <cell r="BO35">
            <v>1</v>
          </cell>
          <cell r="BP35">
            <v>1</v>
          </cell>
          <cell r="BQ35">
            <v>1</v>
          </cell>
          <cell r="BR35">
            <v>1</v>
          </cell>
          <cell r="BS35">
            <v>1</v>
          </cell>
        </row>
        <row r="36">
          <cell r="K36">
            <v>1</v>
          </cell>
          <cell r="L36">
            <v>1</v>
          </cell>
          <cell r="M36">
            <v>1</v>
          </cell>
          <cell r="N36">
            <v>1</v>
          </cell>
          <cell r="O36">
            <v>1</v>
          </cell>
          <cell r="P36">
            <v>1</v>
          </cell>
          <cell r="Q36">
            <v>1</v>
          </cell>
          <cell r="R36">
            <v>1</v>
          </cell>
          <cell r="S36">
            <v>1</v>
          </cell>
          <cell r="T36">
            <v>1</v>
          </cell>
          <cell r="U36">
            <v>1</v>
          </cell>
          <cell r="V36">
            <v>1</v>
          </cell>
          <cell r="W36">
            <v>1</v>
          </cell>
          <cell r="X36">
            <v>1</v>
          </cell>
          <cell r="Y36">
            <v>1</v>
          </cell>
          <cell r="Z36">
            <v>1</v>
          </cell>
          <cell r="AA36">
            <v>1</v>
          </cell>
          <cell r="AB36">
            <v>1</v>
          </cell>
          <cell r="AC36">
            <v>1</v>
          </cell>
          <cell r="AD36">
            <v>1</v>
          </cell>
          <cell r="AP36">
            <v>1</v>
          </cell>
          <cell r="AQ36">
            <v>2</v>
          </cell>
          <cell r="AR36">
            <v>9</v>
          </cell>
          <cell r="AZ36">
            <v>1</v>
          </cell>
          <cell r="BA36">
            <v>1</v>
          </cell>
          <cell r="BB36">
            <v>1</v>
          </cell>
          <cell r="BC36">
            <v>1</v>
          </cell>
          <cell r="BD36">
            <v>1</v>
          </cell>
          <cell r="BE36">
            <v>1</v>
          </cell>
          <cell r="BF36">
            <v>1</v>
          </cell>
          <cell r="BG36">
            <v>1</v>
          </cell>
          <cell r="BH36">
            <v>1</v>
          </cell>
          <cell r="BI36">
            <v>1</v>
          </cell>
          <cell r="BJ36">
            <v>1</v>
          </cell>
          <cell r="BK36">
            <v>1</v>
          </cell>
          <cell r="BL36">
            <v>1</v>
          </cell>
          <cell r="BM36">
            <v>1</v>
          </cell>
          <cell r="BN36">
            <v>1</v>
          </cell>
          <cell r="BO36">
            <v>1</v>
          </cell>
          <cell r="BP36">
            <v>1</v>
          </cell>
          <cell r="BQ36">
            <v>1</v>
          </cell>
          <cell r="BR36">
            <v>1</v>
          </cell>
          <cell r="BS36">
            <v>1</v>
          </cell>
        </row>
        <row r="37">
          <cell r="K37">
            <v>1</v>
          </cell>
          <cell r="L37">
            <v>1</v>
          </cell>
          <cell r="M37">
            <v>1</v>
          </cell>
          <cell r="N37">
            <v>1</v>
          </cell>
          <cell r="O37">
            <v>1</v>
          </cell>
          <cell r="P37">
            <v>1</v>
          </cell>
          <cell r="Q37">
            <v>1</v>
          </cell>
          <cell r="R37">
            <v>1</v>
          </cell>
          <cell r="S37">
            <v>1</v>
          </cell>
          <cell r="T37">
            <v>1</v>
          </cell>
          <cell r="U37">
            <v>1</v>
          </cell>
          <cell r="V37">
            <v>1</v>
          </cell>
          <cell r="W37">
            <v>1</v>
          </cell>
          <cell r="X37">
            <v>1</v>
          </cell>
          <cell r="Y37">
            <v>1</v>
          </cell>
          <cell r="Z37">
            <v>1</v>
          </cell>
          <cell r="AA37">
            <v>1</v>
          </cell>
          <cell r="AB37">
            <v>1</v>
          </cell>
          <cell r="AC37">
            <v>1</v>
          </cell>
          <cell r="AD37">
            <v>1</v>
          </cell>
          <cell r="AP37">
            <v>1</v>
          </cell>
          <cell r="AQ37">
            <v>2</v>
          </cell>
          <cell r="AR37">
            <v>10</v>
          </cell>
          <cell r="AZ37">
            <v>1</v>
          </cell>
          <cell r="BA37">
            <v>1</v>
          </cell>
          <cell r="BB37">
            <v>1</v>
          </cell>
          <cell r="BC37">
            <v>1</v>
          </cell>
          <cell r="BD37">
            <v>1</v>
          </cell>
          <cell r="BE37">
            <v>1</v>
          </cell>
          <cell r="BF37">
            <v>1</v>
          </cell>
          <cell r="BG37">
            <v>1</v>
          </cell>
          <cell r="BH37">
            <v>1</v>
          </cell>
          <cell r="BI37">
            <v>1</v>
          </cell>
          <cell r="BJ37">
            <v>1</v>
          </cell>
          <cell r="BK37">
            <v>1</v>
          </cell>
          <cell r="BL37">
            <v>1</v>
          </cell>
          <cell r="BM37">
            <v>1</v>
          </cell>
          <cell r="BN37">
            <v>1</v>
          </cell>
          <cell r="BO37">
            <v>1</v>
          </cell>
          <cell r="BP37">
            <v>1</v>
          </cell>
          <cell r="BQ37">
            <v>1</v>
          </cell>
          <cell r="BR37">
            <v>1</v>
          </cell>
          <cell r="BS37">
            <v>1</v>
          </cell>
        </row>
        <row r="38">
          <cell r="K38">
            <v>1</v>
          </cell>
          <cell r="L38">
            <v>1</v>
          </cell>
          <cell r="M38">
            <v>1</v>
          </cell>
          <cell r="N38">
            <v>1</v>
          </cell>
          <cell r="O38">
            <v>1</v>
          </cell>
          <cell r="P38">
            <v>1</v>
          </cell>
          <cell r="Q38">
            <v>1</v>
          </cell>
          <cell r="R38">
            <v>1</v>
          </cell>
          <cell r="S38">
            <v>1</v>
          </cell>
          <cell r="T38">
            <v>1</v>
          </cell>
          <cell r="U38">
            <v>1</v>
          </cell>
          <cell r="V38">
            <v>1</v>
          </cell>
          <cell r="W38">
            <v>1</v>
          </cell>
          <cell r="X38">
            <v>1</v>
          </cell>
          <cell r="Y38">
            <v>1</v>
          </cell>
          <cell r="Z38">
            <v>1</v>
          </cell>
          <cell r="AA38">
            <v>1</v>
          </cell>
          <cell r="AB38">
            <v>1</v>
          </cell>
          <cell r="AC38">
            <v>1</v>
          </cell>
          <cell r="AD38">
            <v>1</v>
          </cell>
          <cell r="AP38">
            <v>1</v>
          </cell>
          <cell r="AQ38">
            <v>3</v>
          </cell>
          <cell r="AR38">
            <v>1</v>
          </cell>
          <cell r="AZ38">
            <v>1</v>
          </cell>
          <cell r="BA38">
            <v>1</v>
          </cell>
          <cell r="BB38">
            <v>1</v>
          </cell>
          <cell r="BC38">
            <v>1</v>
          </cell>
          <cell r="BD38">
            <v>1</v>
          </cell>
          <cell r="BE38">
            <v>1</v>
          </cell>
          <cell r="BF38">
            <v>1</v>
          </cell>
          <cell r="BG38">
            <v>1</v>
          </cell>
          <cell r="BH38">
            <v>1</v>
          </cell>
          <cell r="BI38">
            <v>1</v>
          </cell>
          <cell r="BJ38">
            <v>1</v>
          </cell>
          <cell r="BK38">
            <v>1</v>
          </cell>
          <cell r="BL38">
            <v>1</v>
          </cell>
          <cell r="BM38">
            <v>1</v>
          </cell>
          <cell r="BN38">
            <v>1</v>
          </cell>
          <cell r="BO38">
            <v>1</v>
          </cell>
          <cell r="BP38">
            <v>1</v>
          </cell>
          <cell r="BQ38">
            <v>1</v>
          </cell>
          <cell r="BR38">
            <v>1</v>
          </cell>
          <cell r="BS38">
            <v>1</v>
          </cell>
        </row>
        <row r="39">
          <cell r="K39">
            <v>1</v>
          </cell>
          <cell r="L39">
            <v>1</v>
          </cell>
          <cell r="M39">
            <v>1</v>
          </cell>
          <cell r="N39">
            <v>1</v>
          </cell>
          <cell r="O39">
            <v>1</v>
          </cell>
          <cell r="P39">
            <v>1</v>
          </cell>
          <cell r="Q39">
            <v>1</v>
          </cell>
          <cell r="R39">
            <v>1</v>
          </cell>
          <cell r="S39">
            <v>1</v>
          </cell>
          <cell r="T39">
            <v>1</v>
          </cell>
          <cell r="U39">
            <v>1</v>
          </cell>
          <cell r="V39">
            <v>1</v>
          </cell>
          <cell r="W39">
            <v>1</v>
          </cell>
          <cell r="X39">
            <v>1</v>
          </cell>
          <cell r="Y39">
            <v>1</v>
          </cell>
          <cell r="Z39">
            <v>1</v>
          </cell>
          <cell r="AA39">
            <v>1</v>
          </cell>
          <cell r="AB39">
            <v>1</v>
          </cell>
          <cell r="AC39">
            <v>1</v>
          </cell>
          <cell r="AD39">
            <v>1</v>
          </cell>
          <cell r="AP39">
            <v>1</v>
          </cell>
          <cell r="AQ39">
            <v>3</v>
          </cell>
          <cell r="AR39">
            <v>2</v>
          </cell>
          <cell r="AZ39">
            <v>1</v>
          </cell>
          <cell r="BA39">
            <v>1</v>
          </cell>
          <cell r="BB39">
            <v>1</v>
          </cell>
          <cell r="BC39">
            <v>1</v>
          </cell>
          <cell r="BD39">
            <v>1</v>
          </cell>
          <cell r="BE39">
            <v>1</v>
          </cell>
          <cell r="BF39">
            <v>1</v>
          </cell>
          <cell r="BG39">
            <v>1</v>
          </cell>
          <cell r="BH39">
            <v>1</v>
          </cell>
          <cell r="BI39">
            <v>1</v>
          </cell>
          <cell r="BJ39">
            <v>1</v>
          </cell>
          <cell r="BK39">
            <v>1</v>
          </cell>
          <cell r="BL39">
            <v>1</v>
          </cell>
          <cell r="BM39">
            <v>1</v>
          </cell>
          <cell r="BN39">
            <v>1</v>
          </cell>
          <cell r="BO39">
            <v>1</v>
          </cell>
          <cell r="BP39">
            <v>1</v>
          </cell>
          <cell r="BQ39">
            <v>1</v>
          </cell>
          <cell r="BR39">
            <v>1</v>
          </cell>
          <cell r="BS39">
            <v>1</v>
          </cell>
        </row>
        <row r="40">
          <cell r="K40">
            <v>1</v>
          </cell>
          <cell r="L40">
            <v>1</v>
          </cell>
          <cell r="M40">
            <v>1</v>
          </cell>
          <cell r="N40">
            <v>1</v>
          </cell>
          <cell r="O40">
            <v>1</v>
          </cell>
          <cell r="P40">
            <v>1</v>
          </cell>
          <cell r="Q40">
            <v>1</v>
          </cell>
          <cell r="R40">
            <v>1</v>
          </cell>
          <cell r="S40">
            <v>1</v>
          </cell>
          <cell r="T40">
            <v>1</v>
          </cell>
          <cell r="U40">
            <v>1</v>
          </cell>
          <cell r="V40">
            <v>1</v>
          </cell>
          <cell r="W40">
            <v>1</v>
          </cell>
          <cell r="X40">
            <v>1</v>
          </cell>
          <cell r="Y40">
            <v>1</v>
          </cell>
          <cell r="Z40">
            <v>1</v>
          </cell>
          <cell r="AA40">
            <v>1</v>
          </cell>
          <cell r="AB40">
            <v>1</v>
          </cell>
          <cell r="AC40">
            <v>1</v>
          </cell>
          <cell r="AD40">
            <v>1</v>
          </cell>
          <cell r="AP40">
            <v>1</v>
          </cell>
          <cell r="AQ40">
            <v>3</v>
          </cell>
          <cell r="AR40">
            <v>3</v>
          </cell>
          <cell r="AZ40">
            <v>1</v>
          </cell>
          <cell r="BA40">
            <v>1</v>
          </cell>
          <cell r="BB40">
            <v>1</v>
          </cell>
          <cell r="BC40">
            <v>1</v>
          </cell>
          <cell r="BD40">
            <v>1</v>
          </cell>
          <cell r="BE40">
            <v>1</v>
          </cell>
          <cell r="BF40">
            <v>1</v>
          </cell>
          <cell r="BG40">
            <v>1</v>
          </cell>
          <cell r="BH40">
            <v>1</v>
          </cell>
          <cell r="BI40">
            <v>1</v>
          </cell>
          <cell r="BJ40">
            <v>1</v>
          </cell>
          <cell r="BK40">
            <v>1</v>
          </cell>
          <cell r="BL40">
            <v>1</v>
          </cell>
          <cell r="BM40">
            <v>1</v>
          </cell>
          <cell r="BN40">
            <v>1</v>
          </cell>
          <cell r="BO40">
            <v>1</v>
          </cell>
          <cell r="BP40">
            <v>1</v>
          </cell>
          <cell r="BQ40">
            <v>1</v>
          </cell>
          <cell r="BR40">
            <v>1</v>
          </cell>
          <cell r="BS40">
            <v>1</v>
          </cell>
        </row>
        <row r="41">
          <cell r="K41">
            <v>1</v>
          </cell>
          <cell r="L41">
            <v>1</v>
          </cell>
          <cell r="M41">
            <v>1</v>
          </cell>
          <cell r="N41">
            <v>1</v>
          </cell>
          <cell r="O41">
            <v>1</v>
          </cell>
          <cell r="P41">
            <v>1</v>
          </cell>
          <cell r="Q41">
            <v>1</v>
          </cell>
          <cell r="R41">
            <v>1</v>
          </cell>
          <cell r="S41">
            <v>1</v>
          </cell>
          <cell r="T41">
            <v>1</v>
          </cell>
          <cell r="U41">
            <v>1</v>
          </cell>
          <cell r="V41">
            <v>1</v>
          </cell>
          <cell r="W41">
            <v>1</v>
          </cell>
          <cell r="X41">
            <v>1</v>
          </cell>
          <cell r="Y41">
            <v>1</v>
          </cell>
          <cell r="Z41">
            <v>1</v>
          </cell>
          <cell r="AA41">
            <v>1</v>
          </cell>
          <cell r="AB41">
            <v>1</v>
          </cell>
          <cell r="AC41">
            <v>1</v>
          </cell>
          <cell r="AD41">
            <v>1</v>
          </cell>
          <cell r="AP41">
            <v>1</v>
          </cell>
          <cell r="AQ41">
            <v>3</v>
          </cell>
          <cell r="AR41">
            <v>4</v>
          </cell>
          <cell r="AZ41">
            <v>1</v>
          </cell>
          <cell r="BA41">
            <v>1</v>
          </cell>
          <cell r="BB41">
            <v>1</v>
          </cell>
          <cell r="BC41">
            <v>1</v>
          </cell>
          <cell r="BD41">
            <v>1</v>
          </cell>
          <cell r="BE41">
            <v>1</v>
          </cell>
          <cell r="BF41">
            <v>1</v>
          </cell>
          <cell r="BG41">
            <v>1</v>
          </cell>
          <cell r="BH41">
            <v>1</v>
          </cell>
          <cell r="BI41">
            <v>1</v>
          </cell>
          <cell r="BJ41">
            <v>1</v>
          </cell>
          <cell r="BK41">
            <v>1</v>
          </cell>
          <cell r="BL41">
            <v>1</v>
          </cell>
          <cell r="BM41">
            <v>1</v>
          </cell>
          <cell r="BN41">
            <v>1</v>
          </cell>
          <cell r="BO41">
            <v>1</v>
          </cell>
          <cell r="BP41">
            <v>1</v>
          </cell>
          <cell r="BQ41">
            <v>1</v>
          </cell>
          <cell r="BR41">
            <v>1</v>
          </cell>
          <cell r="BS41">
            <v>1</v>
          </cell>
        </row>
        <row r="42">
          <cell r="K42">
            <v>1</v>
          </cell>
          <cell r="L42">
            <v>1</v>
          </cell>
          <cell r="M42">
            <v>1</v>
          </cell>
          <cell r="N42">
            <v>1</v>
          </cell>
          <cell r="O42">
            <v>1</v>
          </cell>
          <cell r="P42">
            <v>1</v>
          </cell>
          <cell r="Q42">
            <v>1</v>
          </cell>
          <cell r="R42">
            <v>1</v>
          </cell>
          <cell r="S42">
            <v>1</v>
          </cell>
          <cell r="T42">
            <v>1</v>
          </cell>
          <cell r="U42">
            <v>1</v>
          </cell>
          <cell r="V42">
            <v>1</v>
          </cell>
          <cell r="W42">
            <v>1</v>
          </cell>
          <cell r="X42">
            <v>1</v>
          </cell>
          <cell r="Y42">
            <v>1</v>
          </cell>
          <cell r="Z42">
            <v>1</v>
          </cell>
          <cell r="AA42">
            <v>1</v>
          </cell>
          <cell r="AB42">
            <v>1</v>
          </cell>
          <cell r="AC42">
            <v>1</v>
          </cell>
          <cell r="AD42">
            <v>1</v>
          </cell>
          <cell r="AP42">
            <v>1</v>
          </cell>
          <cell r="AQ42">
            <v>3</v>
          </cell>
          <cell r="AR42">
            <v>5</v>
          </cell>
          <cell r="AZ42">
            <v>1</v>
          </cell>
          <cell r="BA42">
            <v>1</v>
          </cell>
          <cell r="BB42">
            <v>1</v>
          </cell>
          <cell r="BC42">
            <v>1</v>
          </cell>
          <cell r="BD42">
            <v>1</v>
          </cell>
          <cell r="BE42">
            <v>1</v>
          </cell>
          <cell r="BF42">
            <v>1</v>
          </cell>
          <cell r="BG42">
            <v>1</v>
          </cell>
          <cell r="BH42">
            <v>1</v>
          </cell>
          <cell r="BI42">
            <v>1</v>
          </cell>
          <cell r="BJ42">
            <v>1</v>
          </cell>
          <cell r="BK42">
            <v>1</v>
          </cell>
          <cell r="BL42">
            <v>1</v>
          </cell>
          <cell r="BM42">
            <v>1</v>
          </cell>
          <cell r="BN42">
            <v>1</v>
          </cell>
          <cell r="BO42">
            <v>1</v>
          </cell>
          <cell r="BP42">
            <v>1</v>
          </cell>
          <cell r="BQ42">
            <v>1</v>
          </cell>
          <cell r="BR42">
            <v>1</v>
          </cell>
          <cell r="BS42">
            <v>1</v>
          </cell>
        </row>
        <row r="43">
          <cell r="K43">
            <v>1</v>
          </cell>
          <cell r="L43">
            <v>1</v>
          </cell>
          <cell r="M43">
            <v>1</v>
          </cell>
          <cell r="N43">
            <v>1</v>
          </cell>
          <cell r="O43">
            <v>1</v>
          </cell>
          <cell r="P43">
            <v>1</v>
          </cell>
          <cell r="Q43">
            <v>1</v>
          </cell>
          <cell r="R43">
            <v>1</v>
          </cell>
          <cell r="S43">
            <v>1</v>
          </cell>
          <cell r="T43">
            <v>1</v>
          </cell>
          <cell r="U43">
            <v>1</v>
          </cell>
          <cell r="V43">
            <v>1</v>
          </cell>
          <cell r="W43">
            <v>1</v>
          </cell>
          <cell r="X43">
            <v>1</v>
          </cell>
          <cell r="Y43">
            <v>1</v>
          </cell>
          <cell r="Z43">
            <v>1</v>
          </cell>
          <cell r="AA43">
            <v>1</v>
          </cell>
          <cell r="AB43">
            <v>1</v>
          </cell>
          <cell r="AC43">
            <v>1</v>
          </cell>
          <cell r="AD43">
            <v>1</v>
          </cell>
          <cell r="AP43">
            <v>1</v>
          </cell>
          <cell r="AQ43">
            <v>3</v>
          </cell>
          <cell r="AR43">
            <v>6</v>
          </cell>
          <cell r="AZ43">
            <v>1</v>
          </cell>
          <cell r="BA43">
            <v>1</v>
          </cell>
          <cell r="BB43">
            <v>1</v>
          </cell>
          <cell r="BC43">
            <v>1</v>
          </cell>
          <cell r="BD43">
            <v>1</v>
          </cell>
          <cell r="BE43">
            <v>1</v>
          </cell>
          <cell r="BF43">
            <v>1</v>
          </cell>
          <cell r="BG43">
            <v>1</v>
          </cell>
          <cell r="BH43">
            <v>1</v>
          </cell>
          <cell r="BI43">
            <v>1</v>
          </cell>
          <cell r="BJ43">
            <v>1</v>
          </cell>
          <cell r="BK43">
            <v>1</v>
          </cell>
          <cell r="BL43">
            <v>1</v>
          </cell>
          <cell r="BM43">
            <v>1</v>
          </cell>
          <cell r="BN43">
            <v>1</v>
          </cell>
          <cell r="BO43">
            <v>1</v>
          </cell>
          <cell r="BP43">
            <v>1</v>
          </cell>
          <cell r="BQ43">
            <v>1</v>
          </cell>
          <cell r="BR43">
            <v>1</v>
          </cell>
          <cell r="BS43">
            <v>1</v>
          </cell>
        </row>
        <row r="44">
          <cell r="K44">
            <v>1</v>
          </cell>
          <cell r="L44">
            <v>1</v>
          </cell>
          <cell r="M44">
            <v>1</v>
          </cell>
          <cell r="N44">
            <v>1</v>
          </cell>
          <cell r="O44">
            <v>1</v>
          </cell>
          <cell r="P44">
            <v>1</v>
          </cell>
          <cell r="Q44">
            <v>1</v>
          </cell>
          <cell r="R44">
            <v>1</v>
          </cell>
          <cell r="S44">
            <v>1</v>
          </cell>
          <cell r="T44">
            <v>1</v>
          </cell>
          <cell r="U44">
            <v>1</v>
          </cell>
          <cell r="V44">
            <v>1</v>
          </cell>
          <cell r="W44">
            <v>1</v>
          </cell>
          <cell r="X44">
            <v>1</v>
          </cell>
          <cell r="Y44">
            <v>1</v>
          </cell>
          <cell r="Z44">
            <v>1</v>
          </cell>
          <cell r="AA44">
            <v>1</v>
          </cell>
          <cell r="AB44">
            <v>1</v>
          </cell>
          <cell r="AC44">
            <v>1</v>
          </cell>
          <cell r="AD44">
            <v>1</v>
          </cell>
          <cell r="AP44">
            <v>1</v>
          </cell>
          <cell r="AQ44">
            <v>3</v>
          </cell>
          <cell r="AR44">
            <v>7</v>
          </cell>
          <cell r="AZ44">
            <v>1</v>
          </cell>
          <cell r="BA44">
            <v>1</v>
          </cell>
          <cell r="BB44">
            <v>1</v>
          </cell>
          <cell r="BC44">
            <v>1</v>
          </cell>
          <cell r="BD44">
            <v>1</v>
          </cell>
          <cell r="BE44">
            <v>1</v>
          </cell>
          <cell r="BF44">
            <v>1</v>
          </cell>
          <cell r="BG44">
            <v>1</v>
          </cell>
          <cell r="BH44">
            <v>1</v>
          </cell>
          <cell r="BI44">
            <v>1</v>
          </cell>
          <cell r="BJ44">
            <v>1</v>
          </cell>
          <cell r="BK44">
            <v>1</v>
          </cell>
          <cell r="BL44">
            <v>1</v>
          </cell>
          <cell r="BM44">
            <v>1</v>
          </cell>
          <cell r="BN44">
            <v>1</v>
          </cell>
          <cell r="BO44">
            <v>1</v>
          </cell>
          <cell r="BP44">
            <v>1</v>
          </cell>
          <cell r="BQ44">
            <v>1</v>
          </cell>
          <cell r="BR44">
            <v>1</v>
          </cell>
          <cell r="BS44">
            <v>1</v>
          </cell>
        </row>
        <row r="45">
          <cell r="K45">
            <v>1</v>
          </cell>
          <cell r="L45">
            <v>1</v>
          </cell>
          <cell r="M45">
            <v>1</v>
          </cell>
          <cell r="N45">
            <v>1</v>
          </cell>
          <cell r="O45">
            <v>1</v>
          </cell>
          <cell r="P45">
            <v>1</v>
          </cell>
          <cell r="Q45">
            <v>1</v>
          </cell>
          <cell r="R45">
            <v>1</v>
          </cell>
          <cell r="S45">
            <v>1</v>
          </cell>
          <cell r="T45">
            <v>1</v>
          </cell>
          <cell r="U45">
            <v>1</v>
          </cell>
          <cell r="V45">
            <v>1</v>
          </cell>
          <cell r="W45">
            <v>1</v>
          </cell>
          <cell r="X45">
            <v>1</v>
          </cell>
          <cell r="Y45">
            <v>1</v>
          </cell>
          <cell r="Z45">
            <v>1</v>
          </cell>
          <cell r="AA45">
            <v>1</v>
          </cell>
          <cell r="AB45">
            <v>1</v>
          </cell>
          <cell r="AC45">
            <v>1</v>
          </cell>
          <cell r="AD45">
            <v>1</v>
          </cell>
          <cell r="AP45">
            <v>1</v>
          </cell>
          <cell r="AQ45">
            <v>3</v>
          </cell>
          <cell r="AR45">
            <v>8</v>
          </cell>
          <cell r="AZ45">
            <v>1</v>
          </cell>
          <cell r="BA45">
            <v>1</v>
          </cell>
          <cell r="BB45">
            <v>1</v>
          </cell>
          <cell r="BC45">
            <v>1</v>
          </cell>
          <cell r="BD45">
            <v>1</v>
          </cell>
          <cell r="BE45">
            <v>1</v>
          </cell>
          <cell r="BF45">
            <v>1</v>
          </cell>
          <cell r="BG45">
            <v>1</v>
          </cell>
          <cell r="BH45">
            <v>1</v>
          </cell>
          <cell r="BI45">
            <v>1</v>
          </cell>
          <cell r="BJ45">
            <v>1</v>
          </cell>
          <cell r="BK45">
            <v>1</v>
          </cell>
          <cell r="BL45">
            <v>1</v>
          </cell>
          <cell r="BM45">
            <v>1</v>
          </cell>
          <cell r="BN45">
            <v>1</v>
          </cell>
          <cell r="BO45">
            <v>1</v>
          </cell>
          <cell r="BP45">
            <v>1</v>
          </cell>
          <cell r="BQ45">
            <v>1</v>
          </cell>
          <cell r="BR45">
            <v>1</v>
          </cell>
          <cell r="BS45">
            <v>1</v>
          </cell>
        </row>
        <row r="46">
          <cell r="K46">
            <v>1</v>
          </cell>
          <cell r="L46">
            <v>1</v>
          </cell>
          <cell r="M46">
            <v>1</v>
          </cell>
          <cell r="N46">
            <v>1</v>
          </cell>
          <cell r="O46">
            <v>1</v>
          </cell>
          <cell r="P46">
            <v>1</v>
          </cell>
          <cell r="Q46">
            <v>1</v>
          </cell>
          <cell r="R46">
            <v>1</v>
          </cell>
          <cell r="S46">
            <v>1</v>
          </cell>
          <cell r="T46">
            <v>1</v>
          </cell>
          <cell r="U46">
            <v>1</v>
          </cell>
          <cell r="V46">
            <v>1</v>
          </cell>
          <cell r="W46">
            <v>1</v>
          </cell>
          <cell r="X46">
            <v>1</v>
          </cell>
          <cell r="Y46">
            <v>1</v>
          </cell>
          <cell r="Z46">
            <v>1</v>
          </cell>
          <cell r="AA46">
            <v>1</v>
          </cell>
          <cell r="AB46">
            <v>1</v>
          </cell>
          <cell r="AC46">
            <v>1</v>
          </cell>
          <cell r="AD46">
            <v>1</v>
          </cell>
          <cell r="AP46">
            <v>1</v>
          </cell>
          <cell r="AQ46">
            <v>3</v>
          </cell>
          <cell r="AR46">
            <v>9</v>
          </cell>
          <cell r="AZ46">
            <v>1</v>
          </cell>
          <cell r="BA46">
            <v>1</v>
          </cell>
          <cell r="BB46">
            <v>1</v>
          </cell>
          <cell r="BC46">
            <v>1</v>
          </cell>
          <cell r="BD46">
            <v>1</v>
          </cell>
          <cell r="BE46">
            <v>1</v>
          </cell>
          <cell r="BF46">
            <v>1</v>
          </cell>
          <cell r="BG46">
            <v>1</v>
          </cell>
          <cell r="BH46">
            <v>1</v>
          </cell>
          <cell r="BI46">
            <v>1</v>
          </cell>
          <cell r="BJ46">
            <v>1</v>
          </cell>
          <cell r="BK46">
            <v>1</v>
          </cell>
          <cell r="BL46">
            <v>1</v>
          </cell>
          <cell r="BM46">
            <v>1</v>
          </cell>
          <cell r="BN46">
            <v>1</v>
          </cell>
          <cell r="BO46">
            <v>1</v>
          </cell>
          <cell r="BP46">
            <v>1</v>
          </cell>
          <cell r="BQ46">
            <v>1</v>
          </cell>
          <cell r="BR46">
            <v>1</v>
          </cell>
          <cell r="BS46">
            <v>1</v>
          </cell>
        </row>
        <row r="47">
          <cell r="K47">
            <v>1</v>
          </cell>
          <cell r="L47">
            <v>1</v>
          </cell>
          <cell r="M47">
            <v>1</v>
          </cell>
          <cell r="N47">
            <v>1</v>
          </cell>
          <cell r="O47">
            <v>1</v>
          </cell>
          <cell r="P47">
            <v>1</v>
          </cell>
          <cell r="Q47">
            <v>1</v>
          </cell>
          <cell r="R47">
            <v>1</v>
          </cell>
          <cell r="S47">
            <v>1</v>
          </cell>
          <cell r="T47">
            <v>1</v>
          </cell>
          <cell r="U47">
            <v>1</v>
          </cell>
          <cell r="V47">
            <v>1</v>
          </cell>
          <cell r="W47">
            <v>1</v>
          </cell>
          <cell r="X47">
            <v>1</v>
          </cell>
          <cell r="Y47">
            <v>1</v>
          </cell>
          <cell r="Z47">
            <v>1</v>
          </cell>
          <cell r="AA47">
            <v>1</v>
          </cell>
          <cell r="AB47">
            <v>1</v>
          </cell>
          <cell r="AC47">
            <v>1</v>
          </cell>
          <cell r="AD47">
            <v>1</v>
          </cell>
          <cell r="AP47">
            <v>1</v>
          </cell>
          <cell r="AQ47">
            <v>3</v>
          </cell>
          <cell r="AR47">
            <v>10</v>
          </cell>
          <cell r="AZ47">
            <v>1</v>
          </cell>
          <cell r="BA47">
            <v>1</v>
          </cell>
          <cell r="BB47">
            <v>1</v>
          </cell>
          <cell r="BC47">
            <v>1</v>
          </cell>
          <cell r="BD47">
            <v>1</v>
          </cell>
          <cell r="BE47">
            <v>1</v>
          </cell>
          <cell r="BF47">
            <v>1</v>
          </cell>
          <cell r="BG47">
            <v>1</v>
          </cell>
          <cell r="BH47">
            <v>1</v>
          </cell>
          <cell r="BI47">
            <v>1</v>
          </cell>
          <cell r="BJ47">
            <v>1</v>
          </cell>
          <cell r="BK47">
            <v>1</v>
          </cell>
          <cell r="BL47">
            <v>1</v>
          </cell>
          <cell r="BM47">
            <v>1</v>
          </cell>
          <cell r="BN47">
            <v>1</v>
          </cell>
          <cell r="BO47">
            <v>1</v>
          </cell>
          <cell r="BP47">
            <v>1</v>
          </cell>
          <cell r="BQ47">
            <v>1</v>
          </cell>
          <cell r="BR47">
            <v>1</v>
          </cell>
          <cell r="BS47">
            <v>1</v>
          </cell>
        </row>
        <row r="48">
          <cell r="K48">
            <v>1</v>
          </cell>
          <cell r="L48">
            <v>1</v>
          </cell>
          <cell r="M48">
            <v>1</v>
          </cell>
          <cell r="N48">
            <v>1</v>
          </cell>
          <cell r="O48">
            <v>1</v>
          </cell>
          <cell r="P48">
            <v>1</v>
          </cell>
          <cell r="Q48">
            <v>1</v>
          </cell>
          <cell r="R48">
            <v>1</v>
          </cell>
          <cell r="S48">
            <v>1</v>
          </cell>
          <cell r="T48">
            <v>1</v>
          </cell>
          <cell r="U48">
            <v>1</v>
          </cell>
          <cell r="V48">
            <v>1</v>
          </cell>
          <cell r="W48">
            <v>1</v>
          </cell>
          <cell r="X48">
            <v>1</v>
          </cell>
          <cell r="Y48">
            <v>1</v>
          </cell>
          <cell r="Z48">
            <v>1</v>
          </cell>
          <cell r="AA48">
            <v>1</v>
          </cell>
          <cell r="AB48">
            <v>1</v>
          </cell>
          <cell r="AC48">
            <v>1</v>
          </cell>
          <cell r="AD48">
            <v>1</v>
          </cell>
          <cell r="AP48">
            <v>1</v>
          </cell>
          <cell r="AQ48">
            <v>4</v>
          </cell>
          <cell r="AR48">
            <v>1</v>
          </cell>
          <cell r="AZ48">
            <v>1</v>
          </cell>
          <cell r="BA48">
            <v>1</v>
          </cell>
          <cell r="BB48">
            <v>1</v>
          </cell>
          <cell r="BC48">
            <v>1</v>
          </cell>
          <cell r="BD48">
            <v>1</v>
          </cell>
          <cell r="BE48">
            <v>1</v>
          </cell>
          <cell r="BF48">
            <v>1</v>
          </cell>
          <cell r="BG48">
            <v>1</v>
          </cell>
          <cell r="BH48">
            <v>1</v>
          </cell>
          <cell r="BI48">
            <v>1</v>
          </cell>
          <cell r="BJ48">
            <v>1</v>
          </cell>
          <cell r="BK48">
            <v>1</v>
          </cell>
          <cell r="BL48">
            <v>1</v>
          </cell>
          <cell r="BM48">
            <v>1</v>
          </cell>
          <cell r="BN48">
            <v>1</v>
          </cell>
          <cell r="BO48">
            <v>1</v>
          </cell>
          <cell r="BP48">
            <v>1</v>
          </cell>
          <cell r="BQ48">
            <v>1</v>
          </cell>
          <cell r="BR48">
            <v>1</v>
          </cell>
          <cell r="BS48">
            <v>1</v>
          </cell>
        </row>
        <row r="49">
          <cell r="K49">
            <v>1</v>
          </cell>
          <cell r="L49">
            <v>1</v>
          </cell>
          <cell r="M49">
            <v>1</v>
          </cell>
          <cell r="N49">
            <v>1</v>
          </cell>
          <cell r="O49">
            <v>1</v>
          </cell>
          <cell r="P49">
            <v>1</v>
          </cell>
          <cell r="Q49">
            <v>1</v>
          </cell>
          <cell r="R49">
            <v>1</v>
          </cell>
          <cell r="S49">
            <v>1</v>
          </cell>
          <cell r="T49">
            <v>1</v>
          </cell>
          <cell r="U49">
            <v>1</v>
          </cell>
          <cell r="V49">
            <v>1</v>
          </cell>
          <cell r="W49">
            <v>1</v>
          </cell>
          <cell r="X49">
            <v>1</v>
          </cell>
          <cell r="Y49">
            <v>1</v>
          </cell>
          <cell r="Z49">
            <v>1</v>
          </cell>
          <cell r="AA49">
            <v>1</v>
          </cell>
          <cell r="AB49">
            <v>1</v>
          </cell>
          <cell r="AC49">
            <v>1</v>
          </cell>
          <cell r="AD49">
            <v>1</v>
          </cell>
          <cell r="AP49">
            <v>1</v>
          </cell>
          <cell r="AQ49">
            <v>4</v>
          </cell>
          <cell r="AR49">
            <v>2</v>
          </cell>
          <cell r="AZ49">
            <v>1</v>
          </cell>
          <cell r="BA49">
            <v>1</v>
          </cell>
          <cell r="BB49">
            <v>1</v>
          </cell>
          <cell r="BC49">
            <v>1</v>
          </cell>
          <cell r="BD49">
            <v>1</v>
          </cell>
          <cell r="BE49">
            <v>1</v>
          </cell>
          <cell r="BF49">
            <v>1</v>
          </cell>
          <cell r="BG49">
            <v>1</v>
          </cell>
          <cell r="BH49">
            <v>1</v>
          </cell>
          <cell r="BI49">
            <v>1</v>
          </cell>
          <cell r="BJ49">
            <v>1</v>
          </cell>
          <cell r="BK49">
            <v>1</v>
          </cell>
          <cell r="BL49">
            <v>1</v>
          </cell>
          <cell r="BM49">
            <v>1</v>
          </cell>
          <cell r="BN49">
            <v>1</v>
          </cell>
          <cell r="BO49">
            <v>1</v>
          </cell>
          <cell r="BP49">
            <v>1</v>
          </cell>
          <cell r="BQ49">
            <v>1</v>
          </cell>
          <cell r="BR49">
            <v>1</v>
          </cell>
          <cell r="BS49">
            <v>1</v>
          </cell>
        </row>
        <row r="50">
          <cell r="K50">
            <v>1</v>
          </cell>
          <cell r="L50">
            <v>1</v>
          </cell>
          <cell r="M50">
            <v>1</v>
          </cell>
          <cell r="N50">
            <v>1</v>
          </cell>
          <cell r="O50">
            <v>1</v>
          </cell>
          <cell r="P50">
            <v>1</v>
          </cell>
          <cell r="Q50">
            <v>1</v>
          </cell>
          <cell r="R50">
            <v>1</v>
          </cell>
          <cell r="S50">
            <v>1</v>
          </cell>
          <cell r="T50">
            <v>1</v>
          </cell>
          <cell r="U50">
            <v>1</v>
          </cell>
          <cell r="V50">
            <v>1</v>
          </cell>
          <cell r="W50">
            <v>1</v>
          </cell>
          <cell r="X50">
            <v>1</v>
          </cell>
          <cell r="Y50">
            <v>1</v>
          </cell>
          <cell r="Z50">
            <v>1</v>
          </cell>
          <cell r="AA50">
            <v>1</v>
          </cell>
          <cell r="AB50">
            <v>1</v>
          </cell>
          <cell r="AC50">
            <v>1</v>
          </cell>
          <cell r="AD50">
            <v>1</v>
          </cell>
          <cell r="AP50">
            <v>1</v>
          </cell>
          <cell r="AQ50">
            <v>4</v>
          </cell>
          <cell r="AR50">
            <v>3</v>
          </cell>
          <cell r="AZ50">
            <v>1</v>
          </cell>
          <cell r="BA50">
            <v>1</v>
          </cell>
          <cell r="BB50">
            <v>1</v>
          </cell>
          <cell r="BC50">
            <v>1</v>
          </cell>
          <cell r="BD50">
            <v>1</v>
          </cell>
          <cell r="BE50">
            <v>1</v>
          </cell>
          <cell r="BF50">
            <v>1</v>
          </cell>
          <cell r="BG50">
            <v>1</v>
          </cell>
          <cell r="BH50">
            <v>1</v>
          </cell>
          <cell r="BI50">
            <v>1</v>
          </cell>
          <cell r="BJ50">
            <v>1</v>
          </cell>
          <cell r="BK50">
            <v>1</v>
          </cell>
          <cell r="BL50">
            <v>1</v>
          </cell>
          <cell r="BM50">
            <v>1</v>
          </cell>
          <cell r="BN50">
            <v>1</v>
          </cell>
          <cell r="BO50">
            <v>1</v>
          </cell>
          <cell r="BP50">
            <v>1</v>
          </cell>
          <cell r="BQ50">
            <v>1</v>
          </cell>
          <cell r="BR50">
            <v>1</v>
          </cell>
          <cell r="BS50">
            <v>1</v>
          </cell>
        </row>
        <row r="51">
          <cell r="K51">
            <v>1</v>
          </cell>
          <cell r="L51">
            <v>1</v>
          </cell>
          <cell r="M51">
            <v>1</v>
          </cell>
          <cell r="N51">
            <v>1</v>
          </cell>
          <cell r="O51">
            <v>1</v>
          </cell>
          <cell r="P51">
            <v>1</v>
          </cell>
          <cell r="Q51">
            <v>1</v>
          </cell>
          <cell r="R51">
            <v>1</v>
          </cell>
          <cell r="S51">
            <v>1</v>
          </cell>
          <cell r="T51">
            <v>1</v>
          </cell>
          <cell r="U51">
            <v>1</v>
          </cell>
          <cell r="V51">
            <v>1</v>
          </cell>
          <cell r="W51">
            <v>1</v>
          </cell>
          <cell r="X51">
            <v>1</v>
          </cell>
          <cell r="Y51">
            <v>1</v>
          </cell>
          <cell r="Z51">
            <v>1</v>
          </cell>
          <cell r="AA51">
            <v>1</v>
          </cell>
          <cell r="AB51">
            <v>1</v>
          </cell>
          <cell r="AC51">
            <v>1</v>
          </cell>
          <cell r="AD51">
            <v>1</v>
          </cell>
          <cell r="AP51">
            <v>1</v>
          </cell>
          <cell r="AQ51">
            <v>4</v>
          </cell>
          <cell r="AR51">
            <v>4</v>
          </cell>
          <cell r="AZ51">
            <v>1</v>
          </cell>
          <cell r="BA51">
            <v>1</v>
          </cell>
          <cell r="BB51">
            <v>1</v>
          </cell>
          <cell r="BC51">
            <v>1</v>
          </cell>
          <cell r="BD51">
            <v>1</v>
          </cell>
          <cell r="BE51">
            <v>1</v>
          </cell>
          <cell r="BF51">
            <v>1</v>
          </cell>
          <cell r="BG51">
            <v>1</v>
          </cell>
          <cell r="BH51">
            <v>1</v>
          </cell>
          <cell r="BI51">
            <v>1</v>
          </cell>
          <cell r="BJ51">
            <v>1</v>
          </cell>
          <cell r="BK51">
            <v>1</v>
          </cell>
          <cell r="BL51">
            <v>1</v>
          </cell>
          <cell r="BM51">
            <v>1</v>
          </cell>
          <cell r="BN51">
            <v>1</v>
          </cell>
          <cell r="BO51">
            <v>1</v>
          </cell>
          <cell r="BP51">
            <v>1</v>
          </cell>
          <cell r="BQ51">
            <v>1</v>
          </cell>
          <cell r="BR51">
            <v>1</v>
          </cell>
          <cell r="BS51">
            <v>1</v>
          </cell>
        </row>
        <row r="52">
          <cell r="K52">
            <v>1</v>
          </cell>
          <cell r="L52">
            <v>1</v>
          </cell>
          <cell r="M52">
            <v>1</v>
          </cell>
          <cell r="N52">
            <v>1</v>
          </cell>
          <cell r="O52">
            <v>1</v>
          </cell>
          <cell r="P52">
            <v>1</v>
          </cell>
          <cell r="Q52">
            <v>1</v>
          </cell>
          <cell r="R52">
            <v>1</v>
          </cell>
          <cell r="S52">
            <v>1</v>
          </cell>
          <cell r="T52">
            <v>1</v>
          </cell>
          <cell r="U52">
            <v>1</v>
          </cell>
          <cell r="V52">
            <v>1</v>
          </cell>
          <cell r="W52">
            <v>1</v>
          </cell>
          <cell r="X52">
            <v>1</v>
          </cell>
          <cell r="Y52">
            <v>1</v>
          </cell>
          <cell r="Z52">
            <v>1</v>
          </cell>
          <cell r="AA52">
            <v>1</v>
          </cell>
          <cell r="AB52">
            <v>1</v>
          </cell>
          <cell r="AC52">
            <v>1</v>
          </cell>
          <cell r="AD52">
            <v>1</v>
          </cell>
          <cell r="AP52">
            <v>1</v>
          </cell>
          <cell r="AQ52">
            <v>4</v>
          </cell>
          <cell r="AR52">
            <v>5</v>
          </cell>
          <cell r="AZ52">
            <v>1</v>
          </cell>
          <cell r="BA52">
            <v>1</v>
          </cell>
          <cell r="BB52">
            <v>1</v>
          </cell>
          <cell r="BC52">
            <v>1</v>
          </cell>
          <cell r="BD52">
            <v>1</v>
          </cell>
          <cell r="BE52">
            <v>1</v>
          </cell>
          <cell r="BF52">
            <v>1</v>
          </cell>
          <cell r="BG52">
            <v>1</v>
          </cell>
          <cell r="BH52">
            <v>1</v>
          </cell>
          <cell r="BI52">
            <v>1</v>
          </cell>
          <cell r="BJ52">
            <v>1</v>
          </cell>
          <cell r="BK52">
            <v>1</v>
          </cell>
          <cell r="BL52">
            <v>1</v>
          </cell>
          <cell r="BM52">
            <v>1</v>
          </cell>
          <cell r="BN52">
            <v>1</v>
          </cell>
          <cell r="BO52">
            <v>1</v>
          </cell>
          <cell r="BP52">
            <v>1</v>
          </cell>
          <cell r="BQ52">
            <v>1</v>
          </cell>
          <cell r="BR52">
            <v>1</v>
          </cell>
          <cell r="BS52">
            <v>1</v>
          </cell>
        </row>
        <row r="53">
          <cell r="K53">
            <v>1</v>
          </cell>
          <cell r="L53">
            <v>1</v>
          </cell>
          <cell r="M53">
            <v>1</v>
          </cell>
          <cell r="N53">
            <v>1</v>
          </cell>
          <cell r="O53">
            <v>1</v>
          </cell>
          <cell r="P53">
            <v>1</v>
          </cell>
          <cell r="Q53">
            <v>1</v>
          </cell>
          <cell r="R53">
            <v>1</v>
          </cell>
          <cell r="S53">
            <v>1</v>
          </cell>
          <cell r="T53">
            <v>1</v>
          </cell>
          <cell r="U53">
            <v>1</v>
          </cell>
          <cell r="V53">
            <v>1</v>
          </cell>
          <cell r="W53">
            <v>1</v>
          </cell>
          <cell r="X53">
            <v>1</v>
          </cell>
          <cell r="Y53">
            <v>1</v>
          </cell>
          <cell r="Z53">
            <v>1</v>
          </cell>
          <cell r="AA53">
            <v>1</v>
          </cell>
          <cell r="AB53">
            <v>1</v>
          </cell>
          <cell r="AC53">
            <v>1</v>
          </cell>
          <cell r="AD53">
            <v>1</v>
          </cell>
          <cell r="AP53">
            <v>1</v>
          </cell>
          <cell r="AQ53">
            <v>4</v>
          </cell>
          <cell r="AR53">
            <v>6</v>
          </cell>
          <cell r="AZ53">
            <v>1</v>
          </cell>
          <cell r="BA53">
            <v>1</v>
          </cell>
          <cell r="BB53">
            <v>1</v>
          </cell>
          <cell r="BC53">
            <v>1</v>
          </cell>
          <cell r="BD53">
            <v>1</v>
          </cell>
          <cell r="BE53">
            <v>1</v>
          </cell>
          <cell r="BF53">
            <v>1</v>
          </cell>
          <cell r="BG53">
            <v>1</v>
          </cell>
          <cell r="BH53">
            <v>1</v>
          </cell>
          <cell r="BI53">
            <v>1</v>
          </cell>
          <cell r="BJ53">
            <v>1</v>
          </cell>
          <cell r="BK53">
            <v>1</v>
          </cell>
          <cell r="BL53">
            <v>1</v>
          </cell>
          <cell r="BM53">
            <v>1</v>
          </cell>
          <cell r="BN53">
            <v>1</v>
          </cell>
          <cell r="BO53">
            <v>1</v>
          </cell>
          <cell r="BP53">
            <v>1</v>
          </cell>
          <cell r="BQ53">
            <v>1</v>
          </cell>
          <cell r="BR53">
            <v>1</v>
          </cell>
          <cell r="BS53">
            <v>1</v>
          </cell>
        </row>
        <row r="54">
          <cell r="K54">
            <v>1</v>
          </cell>
          <cell r="L54">
            <v>1</v>
          </cell>
          <cell r="M54">
            <v>1</v>
          </cell>
          <cell r="N54">
            <v>1</v>
          </cell>
          <cell r="O54">
            <v>1</v>
          </cell>
          <cell r="P54">
            <v>1</v>
          </cell>
          <cell r="Q54">
            <v>1</v>
          </cell>
          <cell r="R54">
            <v>1</v>
          </cell>
          <cell r="S54">
            <v>1</v>
          </cell>
          <cell r="T54">
            <v>1</v>
          </cell>
          <cell r="U54">
            <v>1</v>
          </cell>
          <cell r="V54">
            <v>1</v>
          </cell>
          <cell r="W54">
            <v>1</v>
          </cell>
          <cell r="X54">
            <v>1</v>
          </cell>
          <cell r="Y54">
            <v>1</v>
          </cell>
          <cell r="Z54">
            <v>1</v>
          </cell>
          <cell r="AA54">
            <v>1</v>
          </cell>
          <cell r="AB54">
            <v>1</v>
          </cell>
          <cell r="AC54">
            <v>1</v>
          </cell>
          <cell r="AD54">
            <v>1</v>
          </cell>
          <cell r="AP54">
            <v>1</v>
          </cell>
          <cell r="AQ54">
            <v>4</v>
          </cell>
          <cell r="AR54">
            <v>7</v>
          </cell>
          <cell r="AZ54">
            <v>1</v>
          </cell>
          <cell r="BA54">
            <v>1</v>
          </cell>
          <cell r="BB54">
            <v>1</v>
          </cell>
          <cell r="BC54">
            <v>1</v>
          </cell>
          <cell r="BD54">
            <v>1</v>
          </cell>
          <cell r="BE54">
            <v>1</v>
          </cell>
          <cell r="BF54">
            <v>1</v>
          </cell>
          <cell r="BG54">
            <v>1</v>
          </cell>
          <cell r="BH54">
            <v>1</v>
          </cell>
          <cell r="BI54">
            <v>1</v>
          </cell>
          <cell r="BJ54">
            <v>1</v>
          </cell>
          <cell r="BK54">
            <v>1</v>
          </cell>
          <cell r="BL54">
            <v>1</v>
          </cell>
          <cell r="BM54">
            <v>1</v>
          </cell>
          <cell r="BN54">
            <v>1</v>
          </cell>
          <cell r="BO54">
            <v>1</v>
          </cell>
          <cell r="BP54">
            <v>1</v>
          </cell>
          <cell r="BQ54">
            <v>1</v>
          </cell>
          <cell r="BR54">
            <v>1</v>
          </cell>
          <cell r="BS54">
            <v>1</v>
          </cell>
        </row>
        <row r="55">
          <cell r="K55">
            <v>1</v>
          </cell>
          <cell r="L55">
            <v>1</v>
          </cell>
          <cell r="M55">
            <v>1</v>
          </cell>
          <cell r="N55">
            <v>1</v>
          </cell>
          <cell r="O55">
            <v>1</v>
          </cell>
          <cell r="P55">
            <v>1</v>
          </cell>
          <cell r="Q55">
            <v>1</v>
          </cell>
          <cell r="R55">
            <v>1</v>
          </cell>
          <cell r="S55">
            <v>1</v>
          </cell>
          <cell r="T55">
            <v>1</v>
          </cell>
          <cell r="U55">
            <v>1</v>
          </cell>
          <cell r="V55">
            <v>1</v>
          </cell>
          <cell r="W55">
            <v>1</v>
          </cell>
          <cell r="X55">
            <v>1</v>
          </cell>
          <cell r="Y55">
            <v>1</v>
          </cell>
          <cell r="Z55">
            <v>1</v>
          </cell>
          <cell r="AA55">
            <v>1</v>
          </cell>
          <cell r="AB55">
            <v>1</v>
          </cell>
          <cell r="AC55">
            <v>1</v>
          </cell>
          <cell r="AD55">
            <v>1</v>
          </cell>
          <cell r="AP55">
            <v>1</v>
          </cell>
          <cell r="AQ55">
            <v>4</v>
          </cell>
          <cell r="AR55">
            <v>8</v>
          </cell>
          <cell r="AZ55">
            <v>1</v>
          </cell>
          <cell r="BA55">
            <v>1</v>
          </cell>
          <cell r="BB55">
            <v>1</v>
          </cell>
          <cell r="BC55">
            <v>1</v>
          </cell>
          <cell r="BD55">
            <v>1</v>
          </cell>
          <cell r="BE55">
            <v>1</v>
          </cell>
          <cell r="BF55">
            <v>1</v>
          </cell>
          <cell r="BG55">
            <v>1</v>
          </cell>
          <cell r="BH55">
            <v>1</v>
          </cell>
          <cell r="BI55">
            <v>1</v>
          </cell>
          <cell r="BJ55">
            <v>1</v>
          </cell>
          <cell r="BK55">
            <v>1</v>
          </cell>
          <cell r="BL55">
            <v>1</v>
          </cell>
          <cell r="BM55">
            <v>1</v>
          </cell>
          <cell r="BN55">
            <v>1</v>
          </cell>
          <cell r="BO55">
            <v>1</v>
          </cell>
          <cell r="BP55">
            <v>1</v>
          </cell>
          <cell r="BQ55">
            <v>1</v>
          </cell>
          <cell r="BR55">
            <v>1</v>
          </cell>
          <cell r="BS55">
            <v>1</v>
          </cell>
        </row>
        <row r="56">
          <cell r="K56">
            <v>1</v>
          </cell>
          <cell r="L56">
            <v>1</v>
          </cell>
          <cell r="M56">
            <v>1</v>
          </cell>
          <cell r="N56">
            <v>1</v>
          </cell>
          <cell r="O56">
            <v>1</v>
          </cell>
          <cell r="P56">
            <v>1</v>
          </cell>
          <cell r="Q56">
            <v>1</v>
          </cell>
          <cell r="R56">
            <v>1</v>
          </cell>
          <cell r="S56">
            <v>1</v>
          </cell>
          <cell r="T56">
            <v>1</v>
          </cell>
          <cell r="U56">
            <v>1</v>
          </cell>
          <cell r="V56">
            <v>1</v>
          </cell>
          <cell r="W56">
            <v>1</v>
          </cell>
          <cell r="X56">
            <v>1</v>
          </cell>
          <cell r="Y56">
            <v>1</v>
          </cell>
          <cell r="Z56">
            <v>1</v>
          </cell>
          <cell r="AA56">
            <v>1</v>
          </cell>
          <cell r="AB56">
            <v>1</v>
          </cell>
          <cell r="AC56">
            <v>1</v>
          </cell>
          <cell r="AD56">
            <v>1</v>
          </cell>
          <cell r="AP56">
            <v>1</v>
          </cell>
          <cell r="AQ56">
            <v>4</v>
          </cell>
          <cell r="AR56">
            <v>9</v>
          </cell>
          <cell r="AZ56">
            <v>1</v>
          </cell>
          <cell r="BA56">
            <v>1</v>
          </cell>
          <cell r="BB56">
            <v>1</v>
          </cell>
          <cell r="BC56">
            <v>1</v>
          </cell>
          <cell r="BD56">
            <v>1</v>
          </cell>
          <cell r="BE56">
            <v>1</v>
          </cell>
          <cell r="BF56">
            <v>1</v>
          </cell>
          <cell r="BG56">
            <v>1</v>
          </cell>
          <cell r="BH56">
            <v>1</v>
          </cell>
          <cell r="BI56">
            <v>1</v>
          </cell>
          <cell r="BJ56">
            <v>1</v>
          </cell>
          <cell r="BK56">
            <v>1</v>
          </cell>
          <cell r="BL56">
            <v>1</v>
          </cell>
          <cell r="BM56">
            <v>1</v>
          </cell>
          <cell r="BN56">
            <v>1</v>
          </cell>
          <cell r="BO56">
            <v>1</v>
          </cell>
          <cell r="BP56">
            <v>1</v>
          </cell>
          <cell r="BQ56">
            <v>1</v>
          </cell>
          <cell r="BR56">
            <v>1</v>
          </cell>
          <cell r="BS56">
            <v>1</v>
          </cell>
        </row>
        <row r="57">
          <cell r="K57">
            <v>1</v>
          </cell>
          <cell r="L57">
            <v>1</v>
          </cell>
          <cell r="M57">
            <v>1</v>
          </cell>
          <cell r="N57">
            <v>1</v>
          </cell>
          <cell r="O57">
            <v>1</v>
          </cell>
          <cell r="P57">
            <v>1</v>
          </cell>
          <cell r="Q57">
            <v>1</v>
          </cell>
          <cell r="R57">
            <v>1</v>
          </cell>
          <cell r="S57">
            <v>1</v>
          </cell>
          <cell r="T57">
            <v>1</v>
          </cell>
          <cell r="U57">
            <v>1</v>
          </cell>
          <cell r="V57">
            <v>1</v>
          </cell>
          <cell r="W57">
            <v>1</v>
          </cell>
          <cell r="X57">
            <v>1</v>
          </cell>
          <cell r="Y57">
            <v>1</v>
          </cell>
          <cell r="Z57">
            <v>1</v>
          </cell>
          <cell r="AA57">
            <v>1</v>
          </cell>
          <cell r="AB57">
            <v>1</v>
          </cell>
          <cell r="AC57">
            <v>1</v>
          </cell>
          <cell r="AD57">
            <v>1</v>
          </cell>
          <cell r="AP57">
            <v>1</v>
          </cell>
          <cell r="AQ57">
            <v>4</v>
          </cell>
          <cell r="AR57">
            <v>10</v>
          </cell>
          <cell r="AZ57">
            <v>1</v>
          </cell>
          <cell r="BA57">
            <v>1</v>
          </cell>
          <cell r="BB57">
            <v>1</v>
          </cell>
          <cell r="BC57">
            <v>1</v>
          </cell>
          <cell r="BD57">
            <v>1</v>
          </cell>
          <cell r="BE57">
            <v>1</v>
          </cell>
          <cell r="BF57">
            <v>1</v>
          </cell>
          <cell r="BG57">
            <v>1</v>
          </cell>
          <cell r="BH57">
            <v>1</v>
          </cell>
          <cell r="BI57">
            <v>1</v>
          </cell>
          <cell r="BJ57">
            <v>1</v>
          </cell>
          <cell r="BK57">
            <v>1</v>
          </cell>
          <cell r="BL57">
            <v>1</v>
          </cell>
          <cell r="BM57">
            <v>1</v>
          </cell>
          <cell r="BN57">
            <v>1</v>
          </cell>
          <cell r="BO57">
            <v>1</v>
          </cell>
          <cell r="BP57">
            <v>1</v>
          </cell>
          <cell r="BQ57">
            <v>1</v>
          </cell>
          <cell r="BR57">
            <v>1</v>
          </cell>
          <cell r="BS57">
            <v>1</v>
          </cell>
        </row>
        <row r="58">
          <cell r="K58">
            <v>1</v>
          </cell>
          <cell r="L58">
            <v>1</v>
          </cell>
          <cell r="M58">
            <v>1</v>
          </cell>
          <cell r="N58">
            <v>1</v>
          </cell>
          <cell r="O58">
            <v>1</v>
          </cell>
          <cell r="P58">
            <v>1</v>
          </cell>
          <cell r="Q58">
            <v>1</v>
          </cell>
          <cell r="R58">
            <v>1</v>
          </cell>
          <cell r="S58">
            <v>1</v>
          </cell>
          <cell r="T58">
            <v>1</v>
          </cell>
          <cell r="U58">
            <v>1</v>
          </cell>
          <cell r="V58">
            <v>1</v>
          </cell>
          <cell r="W58">
            <v>1</v>
          </cell>
          <cell r="X58">
            <v>1</v>
          </cell>
          <cell r="Y58">
            <v>1</v>
          </cell>
          <cell r="Z58">
            <v>1</v>
          </cell>
          <cell r="AA58">
            <v>1</v>
          </cell>
          <cell r="AB58">
            <v>1</v>
          </cell>
          <cell r="AC58">
            <v>1</v>
          </cell>
          <cell r="AD58">
            <v>1</v>
          </cell>
          <cell r="AP58">
            <v>1</v>
          </cell>
          <cell r="AQ58">
            <v>5</v>
          </cell>
          <cell r="AR58">
            <v>1</v>
          </cell>
          <cell r="AZ58">
            <v>1</v>
          </cell>
          <cell r="BA58">
            <v>1</v>
          </cell>
          <cell r="BB58">
            <v>1</v>
          </cell>
          <cell r="BC58">
            <v>1</v>
          </cell>
          <cell r="BD58">
            <v>1</v>
          </cell>
          <cell r="BE58">
            <v>1</v>
          </cell>
          <cell r="BF58">
            <v>1</v>
          </cell>
          <cell r="BG58">
            <v>1</v>
          </cell>
          <cell r="BH58">
            <v>1</v>
          </cell>
          <cell r="BI58">
            <v>1</v>
          </cell>
          <cell r="BJ58">
            <v>1</v>
          </cell>
          <cell r="BK58">
            <v>1</v>
          </cell>
          <cell r="BL58">
            <v>1</v>
          </cell>
          <cell r="BM58">
            <v>1</v>
          </cell>
          <cell r="BN58">
            <v>1</v>
          </cell>
          <cell r="BO58">
            <v>1</v>
          </cell>
          <cell r="BP58">
            <v>1</v>
          </cell>
          <cell r="BQ58">
            <v>1</v>
          </cell>
          <cell r="BR58">
            <v>1</v>
          </cell>
          <cell r="BS58">
            <v>1</v>
          </cell>
        </row>
        <row r="59">
          <cell r="K59">
            <v>1</v>
          </cell>
          <cell r="L59">
            <v>1</v>
          </cell>
          <cell r="M59">
            <v>1</v>
          </cell>
          <cell r="N59">
            <v>1</v>
          </cell>
          <cell r="O59">
            <v>1</v>
          </cell>
          <cell r="P59">
            <v>1</v>
          </cell>
          <cell r="Q59">
            <v>1</v>
          </cell>
          <cell r="R59">
            <v>1</v>
          </cell>
          <cell r="S59">
            <v>1</v>
          </cell>
          <cell r="T59">
            <v>1</v>
          </cell>
          <cell r="U59">
            <v>1</v>
          </cell>
          <cell r="V59">
            <v>1</v>
          </cell>
          <cell r="W59">
            <v>1</v>
          </cell>
          <cell r="X59">
            <v>1</v>
          </cell>
          <cell r="Y59">
            <v>1</v>
          </cell>
          <cell r="Z59">
            <v>1</v>
          </cell>
          <cell r="AA59">
            <v>1</v>
          </cell>
          <cell r="AB59">
            <v>1</v>
          </cell>
          <cell r="AC59">
            <v>1</v>
          </cell>
          <cell r="AD59">
            <v>1</v>
          </cell>
          <cell r="AP59">
            <v>1</v>
          </cell>
          <cell r="AQ59">
            <v>5</v>
          </cell>
          <cell r="AR59">
            <v>2</v>
          </cell>
          <cell r="AZ59">
            <v>1</v>
          </cell>
          <cell r="BA59">
            <v>1</v>
          </cell>
          <cell r="BB59">
            <v>1</v>
          </cell>
          <cell r="BC59">
            <v>1</v>
          </cell>
          <cell r="BD59">
            <v>1</v>
          </cell>
          <cell r="BE59">
            <v>1</v>
          </cell>
          <cell r="BF59">
            <v>1</v>
          </cell>
          <cell r="BG59">
            <v>1</v>
          </cell>
          <cell r="BH59">
            <v>1</v>
          </cell>
          <cell r="BI59">
            <v>1</v>
          </cell>
          <cell r="BJ59">
            <v>1</v>
          </cell>
          <cell r="BK59">
            <v>1</v>
          </cell>
          <cell r="BL59">
            <v>1</v>
          </cell>
          <cell r="BM59">
            <v>1</v>
          </cell>
          <cell r="BN59">
            <v>1</v>
          </cell>
          <cell r="BO59">
            <v>1</v>
          </cell>
          <cell r="BP59">
            <v>1</v>
          </cell>
          <cell r="BQ59">
            <v>1</v>
          </cell>
          <cell r="BR59">
            <v>1</v>
          </cell>
          <cell r="BS59">
            <v>1</v>
          </cell>
        </row>
        <row r="60">
          <cell r="K60">
            <v>1</v>
          </cell>
          <cell r="L60">
            <v>1</v>
          </cell>
          <cell r="M60">
            <v>1</v>
          </cell>
          <cell r="N60">
            <v>1</v>
          </cell>
          <cell r="O60">
            <v>1</v>
          </cell>
          <cell r="P60">
            <v>1</v>
          </cell>
          <cell r="Q60">
            <v>1</v>
          </cell>
          <cell r="R60">
            <v>1</v>
          </cell>
          <cell r="S60">
            <v>1</v>
          </cell>
          <cell r="T60">
            <v>1</v>
          </cell>
          <cell r="U60">
            <v>1</v>
          </cell>
          <cell r="V60">
            <v>1</v>
          </cell>
          <cell r="W60">
            <v>1</v>
          </cell>
          <cell r="X60">
            <v>1</v>
          </cell>
          <cell r="Y60">
            <v>1</v>
          </cell>
          <cell r="Z60">
            <v>1</v>
          </cell>
          <cell r="AA60">
            <v>1</v>
          </cell>
          <cell r="AB60">
            <v>1</v>
          </cell>
          <cell r="AC60">
            <v>1</v>
          </cell>
          <cell r="AD60">
            <v>1</v>
          </cell>
          <cell r="AP60">
            <v>1</v>
          </cell>
          <cell r="AQ60">
            <v>5</v>
          </cell>
          <cell r="AR60">
            <v>3</v>
          </cell>
          <cell r="AZ60">
            <v>1</v>
          </cell>
          <cell r="BA60">
            <v>1</v>
          </cell>
          <cell r="BB60">
            <v>1</v>
          </cell>
          <cell r="BC60">
            <v>1</v>
          </cell>
          <cell r="BD60">
            <v>1</v>
          </cell>
          <cell r="BE60">
            <v>1</v>
          </cell>
          <cell r="BF60">
            <v>1</v>
          </cell>
          <cell r="BG60">
            <v>1</v>
          </cell>
          <cell r="BH60">
            <v>1</v>
          </cell>
          <cell r="BI60">
            <v>1</v>
          </cell>
          <cell r="BJ60">
            <v>1</v>
          </cell>
          <cell r="BK60">
            <v>1</v>
          </cell>
          <cell r="BL60">
            <v>1</v>
          </cell>
          <cell r="BM60">
            <v>1</v>
          </cell>
          <cell r="BN60">
            <v>1</v>
          </cell>
          <cell r="BO60">
            <v>1</v>
          </cell>
          <cell r="BP60">
            <v>1</v>
          </cell>
          <cell r="BQ60">
            <v>1</v>
          </cell>
          <cell r="BR60">
            <v>1</v>
          </cell>
          <cell r="BS60">
            <v>1</v>
          </cell>
        </row>
        <row r="61">
          <cell r="K61">
            <v>1</v>
          </cell>
          <cell r="L61">
            <v>1</v>
          </cell>
          <cell r="M61">
            <v>1</v>
          </cell>
          <cell r="N61">
            <v>1</v>
          </cell>
          <cell r="O61">
            <v>1</v>
          </cell>
          <cell r="P61">
            <v>1</v>
          </cell>
          <cell r="Q61">
            <v>1</v>
          </cell>
          <cell r="R61">
            <v>1</v>
          </cell>
          <cell r="S61">
            <v>1</v>
          </cell>
          <cell r="T61">
            <v>1</v>
          </cell>
          <cell r="U61">
            <v>1</v>
          </cell>
          <cell r="V61">
            <v>1</v>
          </cell>
          <cell r="W61">
            <v>1</v>
          </cell>
          <cell r="X61">
            <v>1</v>
          </cell>
          <cell r="Y61">
            <v>1</v>
          </cell>
          <cell r="Z61">
            <v>1</v>
          </cell>
          <cell r="AA61">
            <v>1</v>
          </cell>
          <cell r="AB61">
            <v>1</v>
          </cell>
          <cell r="AC61">
            <v>1</v>
          </cell>
          <cell r="AD61">
            <v>1</v>
          </cell>
          <cell r="AP61">
            <v>1</v>
          </cell>
          <cell r="AQ61">
            <v>5</v>
          </cell>
          <cell r="AR61">
            <v>4</v>
          </cell>
          <cell r="AZ61">
            <v>1</v>
          </cell>
          <cell r="BA61">
            <v>1</v>
          </cell>
          <cell r="BB61">
            <v>1</v>
          </cell>
          <cell r="BC61">
            <v>1</v>
          </cell>
          <cell r="BD61">
            <v>1</v>
          </cell>
          <cell r="BE61">
            <v>1</v>
          </cell>
          <cell r="BF61">
            <v>1</v>
          </cell>
          <cell r="BG61">
            <v>1</v>
          </cell>
          <cell r="BH61">
            <v>1</v>
          </cell>
          <cell r="BI61">
            <v>1</v>
          </cell>
          <cell r="BJ61">
            <v>1</v>
          </cell>
          <cell r="BK61">
            <v>1</v>
          </cell>
          <cell r="BL61">
            <v>1</v>
          </cell>
          <cell r="BM61">
            <v>1</v>
          </cell>
          <cell r="BN61">
            <v>1</v>
          </cell>
          <cell r="BO61">
            <v>1</v>
          </cell>
          <cell r="BP61">
            <v>1</v>
          </cell>
          <cell r="BQ61">
            <v>1</v>
          </cell>
          <cell r="BR61">
            <v>1</v>
          </cell>
          <cell r="BS61">
            <v>1</v>
          </cell>
        </row>
        <row r="62">
          <cell r="K62">
            <v>1</v>
          </cell>
          <cell r="L62">
            <v>1</v>
          </cell>
          <cell r="M62">
            <v>1</v>
          </cell>
          <cell r="N62">
            <v>1</v>
          </cell>
          <cell r="O62">
            <v>1</v>
          </cell>
          <cell r="P62">
            <v>1</v>
          </cell>
          <cell r="Q62">
            <v>1</v>
          </cell>
          <cell r="R62">
            <v>1</v>
          </cell>
          <cell r="S62">
            <v>1</v>
          </cell>
          <cell r="T62">
            <v>1</v>
          </cell>
          <cell r="U62">
            <v>1</v>
          </cell>
          <cell r="V62">
            <v>1</v>
          </cell>
          <cell r="W62">
            <v>1</v>
          </cell>
          <cell r="X62">
            <v>1</v>
          </cell>
          <cell r="Y62">
            <v>1</v>
          </cell>
          <cell r="Z62">
            <v>1</v>
          </cell>
          <cell r="AA62">
            <v>1</v>
          </cell>
          <cell r="AB62">
            <v>1</v>
          </cell>
          <cell r="AC62">
            <v>1</v>
          </cell>
          <cell r="AD62">
            <v>1</v>
          </cell>
          <cell r="AP62">
            <v>1</v>
          </cell>
          <cell r="AQ62">
            <v>5</v>
          </cell>
          <cell r="AR62">
            <v>5</v>
          </cell>
          <cell r="AZ62">
            <v>1</v>
          </cell>
          <cell r="BA62">
            <v>1</v>
          </cell>
          <cell r="BB62">
            <v>1</v>
          </cell>
          <cell r="BC62">
            <v>1</v>
          </cell>
          <cell r="BD62">
            <v>1</v>
          </cell>
          <cell r="BE62">
            <v>1</v>
          </cell>
          <cell r="BF62">
            <v>1</v>
          </cell>
          <cell r="BG62">
            <v>1</v>
          </cell>
          <cell r="BH62">
            <v>1</v>
          </cell>
          <cell r="BI62">
            <v>1</v>
          </cell>
          <cell r="BJ62">
            <v>1</v>
          </cell>
          <cell r="BK62">
            <v>1</v>
          </cell>
          <cell r="BL62">
            <v>1</v>
          </cell>
          <cell r="BM62">
            <v>1</v>
          </cell>
          <cell r="BN62">
            <v>1</v>
          </cell>
          <cell r="BO62">
            <v>1</v>
          </cell>
          <cell r="BP62">
            <v>1</v>
          </cell>
          <cell r="BQ62">
            <v>1</v>
          </cell>
          <cell r="BR62">
            <v>1</v>
          </cell>
          <cell r="BS62">
            <v>1</v>
          </cell>
        </row>
        <row r="63">
          <cell r="K63">
            <v>1</v>
          </cell>
          <cell r="L63">
            <v>1</v>
          </cell>
          <cell r="M63">
            <v>1</v>
          </cell>
          <cell r="N63">
            <v>1</v>
          </cell>
          <cell r="O63">
            <v>1</v>
          </cell>
          <cell r="P63">
            <v>1</v>
          </cell>
          <cell r="Q63">
            <v>1</v>
          </cell>
          <cell r="R63">
            <v>1</v>
          </cell>
          <cell r="S63">
            <v>1</v>
          </cell>
          <cell r="T63">
            <v>1</v>
          </cell>
          <cell r="U63">
            <v>1</v>
          </cell>
          <cell r="V63">
            <v>1</v>
          </cell>
          <cell r="W63">
            <v>1</v>
          </cell>
          <cell r="X63">
            <v>1</v>
          </cell>
          <cell r="Y63">
            <v>1</v>
          </cell>
          <cell r="Z63">
            <v>1</v>
          </cell>
          <cell r="AA63">
            <v>1</v>
          </cell>
          <cell r="AB63">
            <v>1</v>
          </cell>
          <cell r="AC63">
            <v>1</v>
          </cell>
          <cell r="AD63">
            <v>1</v>
          </cell>
          <cell r="AP63">
            <v>1</v>
          </cell>
          <cell r="AQ63">
            <v>5</v>
          </cell>
          <cell r="AR63">
            <v>6</v>
          </cell>
          <cell r="AZ63">
            <v>1</v>
          </cell>
          <cell r="BA63">
            <v>1</v>
          </cell>
          <cell r="BB63">
            <v>1</v>
          </cell>
          <cell r="BC63">
            <v>1</v>
          </cell>
          <cell r="BD63">
            <v>1</v>
          </cell>
          <cell r="BE63">
            <v>1</v>
          </cell>
          <cell r="BF63">
            <v>1</v>
          </cell>
          <cell r="BG63">
            <v>1</v>
          </cell>
          <cell r="BH63">
            <v>1</v>
          </cell>
          <cell r="BI63">
            <v>1</v>
          </cell>
          <cell r="BJ63">
            <v>1</v>
          </cell>
          <cell r="BK63">
            <v>1</v>
          </cell>
          <cell r="BL63">
            <v>1</v>
          </cell>
          <cell r="BM63">
            <v>1</v>
          </cell>
          <cell r="BN63">
            <v>1</v>
          </cell>
          <cell r="BO63">
            <v>1</v>
          </cell>
          <cell r="BP63">
            <v>1</v>
          </cell>
          <cell r="BQ63">
            <v>1</v>
          </cell>
          <cell r="BR63">
            <v>1</v>
          </cell>
          <cell r="BS63">
            <v>1</v>
          </cell>
        </row>
        <row r="64">
          <cell r="K64">
            <v>1</v>
          </cell>
          <cell r="L64">
            <v>1</v>
          </cell>
          <cell r="M64">
            <v>1</v>
          </cell>
          <cell r="N64">
            <v>1</v>
          </cell>
          <cell r="O64">
            <v>1</v>
          </cell>
          <cell r="P64">
            <v>1</v>
          </cell>
          <cell r="Q64">
            <v>1</v>
          </cell>
          <cell r="R64">
            <v>1</v>
          </cell>
          <cell r="S64">
            <v>1</v>
          </cell>
          <cell r="T64">
            <v>1</v>
          </cell>
          <cell r="U64">
            <v>1</v>
          </cell>
          <cell r="V64">
            <v>1</v>
          </cell>
          <cell r="W64">
            <v>1</v>
          </cell>
          <cell r="X64">
            <v>1</v>
          </cell>
          <cell r="Y64">
            <v>1</v>
          </cell>
          <cell r="Z64">
            <v>1</v>
          </cell>
          <cell r="AA64">
            <v>1</v>
          </cell>
          <cell r="AB64">
            <v>1</v>
          </cell>
          <cell r="AC64">
            <v>1</v>
          </cell>
          <cell r="AD64">
            <v>1</v>
          </cell>
          <cell r="AP64">
            <v>1</v>
          </cell>
          <cell r="AQ64">
            <v>5</v>
          </cell>
          <cell r="AR64">
            <v>7</v>
          </cell>
          <cell r="AZ64">
            <v>1</v>
          </cell>
          <cell r="BA64">
            <v>1</v>
          </cell>
          <cell r="BB64">
            <v>1</v>
          </cell>
          <cell r="BC64">
            <v>1</v>
          </cell>
          <cell r="BD64">
            <v>1</v>
          </cell>
          <cell r="BE64">
            <v>1</v>
          </cell>
          <cell r="BF64">
            <v>1</v>
          </cell>
          <cell r="BG64">
            <v>1</v>
          </cell>
          <cell r="BH64">
            <v>1</v>
          </cell>
          <cell r="BI64">
            <v>1</v>
          </cell>
          <cell r="BJ64">
            <v>1</v>
          </cell>
          <cell r="BK64">
            <v>1</v>
          </cell>
          <cell r="BL64">
            <v>1</v>
          </cell>
          <cell r="BM64">
            <v>1</v>
          </cell>
          <cell r="BN64">
            <v>1</v>
          </cell>
          <cell r="BO64">
            <v>1</v>
          </cell>
          <cell r="BP64">
            <v>1</v>
          </cell>
          <cell r="BQ64">
            <v>1</v>
          </cell>
          <cell r="BR64">
            <v>1</v>
          </cell>
          <cell r="BS64">
            <v>1</v>
          </cell>
        </row>
        <row r="65">
          <cell r="K65">
            <v>1</v>
          </cell>
          <cell r="L65">
            <v>1</v>
          </cell>
          <cell r="M65">
            <v>1</v>
          </cell>
          <cell r="N65">
            <v>1</v>
          </cell>
          <cell r="O65">
            <v>1</v>
          </cell>
          <cell r="P65">
            <v>1</v>
          </cell>
          <cell r="Q65">
            <v>1</v>
          </cell>
          <cell r="R65">
            <v>1</v>
          </cell>
          <cell r="S65">
            <v>1</v>
          </cell>
          <cell r="T65">
            <v>1</v>
          </cell>
          <cell r="U65">
            <v>1</v>
          </cell>
          <cell r="V65">
            <v>1</v>
          </cell>
          <cell r="W65">
            <v>1</v>
          </cell>
          <cell r="X65">
            <v>1</v>
          </cell>
          <cell r="Y65">
            <v>1</v>
          </cell>
          <cell r="Z65">
            <v>1</v>
          </cell>
          <cell r="AA65">
            <v>1</v>
          </cell>
          <cell r="AB65">
            <v>1</v>
          </cell>
          <cell r="AC65">
            <v>1</v>
          </cell>
          <cell r="AD65">
            <v>1</v>
          </cell>
          <cell r="AP65">
            <v>1</v>
          </cell>
          <cell r="AQ65">
            <v>5</v>
          </cell>
          <cell r="AR65">
            <v>8</v>
          </cell>
          <cell r="AZ65">
            <v>1</v>
          </cell>
          <cell r="BA65">
            <v>1</v>
          </cell>
          <cell r="BB65">
            <v>1</v>
          </cell>
          <cell r="BC65">
            <v>1</v>
          </cell>
          <cell r="BD65">
            <v>1</v>
          </cell>
          <cell r="BE65">
            <v>1</v>
          </cell>
          <cell r="BF65">
            <v>1</v>
          </cell>
          <cell r="BG65">
            <v>1</v>
          </cell>
          <cell r="BH65">
            <v>1</v>
          </cell>
          <cell r="BI65">
            <v>1</v>
          </cell>
          <cell r="BJ65">
            <v>1</v>
          </cell>
          <cell r="BK65">
            <v>1</v>
          </cell>
          <cell r="BL65">
            <v>1</v>
          </cell>
          <cell r="BM65">
            <v>1</v>
          </cell>
          <cell r="BN65">
            <v>1</v>
          </cell>
          <cell r="BO65">
            <v>1</v>
          </cell>
          <cell r="BP65">
            <v>1</v>
          </cell>
          <cell r="BQ65">
            <v>1</v>
          </cell>
          <cell r="BR65">
            <v>1</v>
          </cell>
          <cell r="BS65">
            <v>1</v>
          </cell>
        </row>
        <row r="66">
          <cell r="K66">
            <v>1</v>
          </cell>
          <cell r="L66">
            <v>1</v>
          </cell>
          <cell r="M66">
            <v>1</v>
          </cell>
          <cell r="N66">
            <v>1</v>
          </cell>
          <cell r="O66">
            <v>1</v>
          </cell>
          <cell r="P66">
            <v>1</v>
          </cell>
          <cell r="Q66">
            <v>1</v>
          </cell>
          <cell r="R66">
            <v>1</v>
          </cell>
          <cell r="S66">
            <v>1</v>
          </cell>
          <cell r="T66">
            <v>1</v>
          </cell>
          <cell r="U66">
            <v>1</v>
          </cell>
          <cell r="V66">
            <v>1</v>
          </cell>
          <cell r="W66">
            <v>1</v>
          </cell>
          <cell r="X66">
            <v>1</v>
          </cell>
          <cell r="Y66">
            <v>1</v>
          </cell>
          <cell r="Z66">
            <v>1</v>
          </cell>
          <cell r="AA66">
            <v>1</v>
          </cell>
          <cell r="AB66">
            <v>1</v>
          </cell>
          <cell r="AC66">
            <v>1</v>
          </cell>
          <cell r="AD66">
            <v>1</v>
          </cell>
          <cell r="AP66">
            <v>1</v>
          </cell>
          <cell r="AQ66">
            <v>5</v>
          </cell>
          <cell r="AR66">
            <v>9</v>
          </cell>
          <cell r="AZ66">
            <v>1</v>
          </cell>
          <cell r="BA66">
            <v>1</v>
          </cell>
          <cell r="BB66">
            <v>1</v>
          </cell>
          <cell r="BC66">
            <v>1</v>
          </cell>
          <cell r="BD66">
            <v>1</v>
          </cell>
          <cell r="BE66">
            <v>1</v>
          </cell>
          <cell r="BF66">
            <v>1</v>
          </cell>
          <cell r="BG66">
            <v>1</v>
          </cell>
          <cell r="BH66">
            <v>1</v>
          </cell>
          <cell r="BI66">
            <v>1</v>
          </cell>
          <cell r="BJ66">
            <v>1</v>
          </cell>
          <cell r="BK66">
            <v>1</v>
          </cell>
          <cell r="BL66">
            <v>1</v>
          </cell>
          <cell r="BM66">
            <v>1</v>
          </cell>
          <cell r="BN66">
            <v>1</v>
          </cell>
          <cell r="BO66">
            <v>1</v>
          </cell>
          <cell r="BP66">
            <v>1</v>
          </cell>
          <cell r="BQ66">
            <v>1</v>
          </cell>
          <cell r="BR66">
            <v>1</v>
          </cell>
          <cell r="BS66">
            <v>1</v>
          </cell>
        </row>
        <row r="67">
          <cell r="K67">
            <v>1</v>
          </cell>
          <cell r="L67">
            <v>1</v>
          </cell>
          <cell r="M67">
            <v>1</v>
          </cell>
          <cell r="N67">
            <v>1</v>
          </cell>
          <cell r="O67">
            <v>1</v>
          </cell>
          <cell r="P67">
            <v>1</v>
          </cell>
          <cell r="Q67">
            <v>1</v>
          </cell>
          <cell r="R67">
            <v>1</v>
          </cell>
          <cell r="S67">
            <v>1</v>
          </cell>
          <cell r="T67">
            <v>1</v>
          </cell>
          <cell r="U67">
            <v>1</v>
          </cell>
          <cell r="V67">
            <v>1</v>
          </cell>
          <cell r="W67">
            <v>1</v>
          </cell>
          <cell r="X67">
            <v>1</v>
          </cell>
          <cell r="Y67">
            <v>1</v>
          </cell>
          <cell r="Z67">
            <v>1</v>
          </cell>
          <cell r="AA67">
            <v>1</v>
          </cell>
          <cell r="AB67">
            <v>1</v>
          </cell>
          <cell r="AC67">
            <v>1</v>
          </cell>
          <cell r="AD67">
            <v>1</v>
          </cell>
          <cell r="AP67">
            <v>1</v>
          </cell>
          <cell r="AQ67">
            <v>5</v>
          </cell>
          <cell r="AR67">
            <v>10</v>
          </cell>
          <cell r="AZ67">
            <v>1</v>
          </cell>
          <cell r="BA67">
            <v>1</v>
          </cell>
          <cell r="BB67">
            <v>1</v>
          </cell>
          <cell r="BC67">
            <v>1</v>
          </cell>
          <cell r="BD67">
            <v>1</v>
          </cell>
          <cell r="BE67">
            <v>1</v>
          </cell>
          <cell r="BF67">
            <v>1</v>
          </cell>
          <cell r="BG67">
            <v>1</v>
          </cell>
          <cell r="BH67">
            <v>1</v>
          </cell>
          <cell r="BI67">
            <v>1</v>
          </cell>
          <cell r="BJ67">
            <v>1</v>
          </cell>
          <cell r="BK67">
            <v>1</v>
          </cell>
          <cell r="BL67">
            <v>1</v>
          </cell>
          <cell r="BM67">
            <v>1</v>
          </cell>
          <cell r="BN67">
            <v>1</v>
          </cell>
          <cell r="BO67">
            <v>1</v>
          </cell>
          <cell r="BP67">
            <v>1</v>
          </cell>
          <cell r="BQ67">
            <v>1</v>
          </cell>
          <cell r="BR67">
            <v>1</v>
          </cell>
          <cell r="BS67">
            <v>1</v>
          </cell>
        </row>
        <row r="68">
          <cell r="K68">
            <v>1</v>
          </cell>
          <cell r="L68">
            <v>1</v>
          </cell>
          <cell r="M68">
            <v>1</v>
          </cell>
          <cell r="N68">
            <v>1</v>
          </cell>
          <cell r="O68">
            <v>1</v>
          </cell>
          <cell r="P68">
            <v>1</v>
          </cell>
          <cell r="Q68">
            <v>1</v>
          </cell>
          <cell r="R68">
            <v>1</v>
          </cell>
          <cell r="S68">
            <v>1</v>
          </cell>
          <cell r="T68">
            <v>1</v>
          </cell>
          <cell r="U68">
            <v>1</v>
          </cell>
          <cell r="V68">
            <v>1</v>
          </cell>
          <cell r="W68">
            <v>1</v>
          </cell>
          <cell r="X68">
            <v>1</v>
          </cell>
          <cell r="Y68">
            <v>1</v>
          </cell>
          <cell r="Z68">
            <v>1</v>
          </cell>
          <cell r="AA68">
            <v>1</v>
          </cell>
          <cell r="AB68">
            <v>1</v>
          </cell>
          <cell r="AC68">
            <v>1</v>
          </cell>
          <cell r="AD68">
            <v>1</v>
          </cell>
          <cell r="AP68">
            <v>1</v>
          </cell>
          <cell r="AQ68">
            <v>6</v>
          </cell>
          <cell r="AR68">
            <v>1</v>
          </cell>
          <cell r="AZ68">
            <v>1</v>
          </cell>
          <cell r="BA68">
            <v>1</v>
          </cell>
          <cell r="BB68">
            <v>1</v>
          </cell>
          <cell r="BC68">
            <v>1</v>
          </cell>
          <cell r="BD68">
            <v>1</v>
          </cell>
          <cell r="BE68">
            <v>1</v>
          </cell>
          <cell r="BF68">
            <v>1</v>
          </cell>
          <cell r="BG68">
            <v>1</v>
          </cell>
          <cell r="BH68">
            <v>1</v>
          </cell>
          <cell r="BI68">
            <v>1</v>
          </cell>
          <cell r="BJ68">
            <v>1</v>
          </cell>
          <cell r="BK68">
            <v>1</v>
          </cell>
          <cell r="BL68">
            <v>1</v>
          </cell>
          <cell r="BM68">
            <v>1</v>
          </cell>
          <cell r="BN68">
            <v>1</v>
          </cell>
          <cell r="BO68">
            <v>1</v>
          </cell>
          <cell r="BP68">
            <v>1</v>
          </cell>
          <cell r="BQ68">
            <v>1</v>
          </cell>
          <cell r="BR68">
            <v>1</v>
          </cell>
          <cell r="BS68">
            <v>1</v>
          </cell>
        </row>
        <row r="69">
          <cell r="K69">
            <v>1</v>
          </cell>
          <cell r="L69">
            <v>1</v>
          </cell>
          <cell r="M69">
            <v>1</v>
          </cell>
          <cell r="N69">
            <v>1</v>
          </cell>
          <cell r="O69">
            <v>1</v>
          </cell>
          <cell r="P69">
            <v>1</v>
          </cell>
          <cell r="Q69">
            <v>1</v>
          </cell>
          <cell r="R69">
            <v>1</v>
          </cell>
          <cell r="S69">
            <v>1</v>
          </cell>
          <cell r="T69">
            <v>1</v>
          </cell>
          <cell r="U69">
            <v>1</v>
          </cell>
          <cell r="V69">
            <v>1</v>
          </cell>
          <cell r="W69">
            <v>1</v>
          </cell>
          <cell r="X69">
            <v>1</v>
          </cell>
          <cell r="Y69">
            <v>1</v>
          </cell>
          <cell r="Z69">
            <v>1</v>
          </cell>
          <cell r="AA69">
            <v>1</v>
          </cell>
          <cell r="AB69">
            <v>1</v>
          </cell>
          <cell r="AC69">
            <v>1</v>
          </cell>
          <cell r="AD69">
            <v>1</v>
          </cell>
          <cell r="AP69">
            <v>1</v>
          </cell>
          <cell r="AQ69">
            <v>6</v>
          </cell>
          <cell r="AR69">
            <v>2</v>
          </cell>
          <cell r="AZ69">
            <v>1</v>
          </cell>
          <cell r="BA69">
            <v>1</v>
          </cell>
          <cell r="BB69">
            <v>1</v>
          </cell>
          <cell r="BC69">
            <v>1</v>
          </cell>
          <cell r="BD69">
            <v>1</v>
          </cell>
          <cell r="BE69">
            <v>1</v>
          </cell>
          <cell r="BF69">
            <v>1</v>
          </cell>
          <cell r="BG69">
            <v>1</v>
          </cell>
          <cell r="BH69">
            <v>1</v>
          </cell>
          <cell r="BI69">
            <v>1</v>
          </cell>
          <cell r="BJ69">
            <v>1</v>
          </cell>
          <cell r="BK69">
            <v>1</v>
          </cell>
          <cell r="BL69">
            <v>1</v>
          </cell>
          <cell r="BM69">
            <v>1</v>
          </cell>
          <cell r="BN69">
            <v>1</v>
          </cell>
          <cell r="BO69">
            <v>1</v>
          </cell>
          <cell r="BP69">
            <v>1</v>
          </cell>
          <cell r="BQ69">
            <v>1</v>
          </cell>
          <cell r="BR69">
            <v>1</v>
          </cell>
          <cell r="BS69">
            <v>1</v>
          </cell>
        </row>
        <row r="70">
          <cell r="K70">
            <v>1</v>
          </cell>
          <cell r="L70">
            <v>1</v>
          </cell>
          <cell r="M70">
            <v>1</v>
          </cell>
          <cell r="N70">
            <v>1</v>
          </cell>
          <cell r="O70">
            <v>1</v>
          </cell>
          <cell r="P70">
            <v>1</v>
          </cell>
          <cell r="Q70">
            <v>1</v>
          </cell>
          <cell r="R70">
            <v>1</v>
          </cell>
          <cell r="S70">
            <v>1</v>
          </cell>
          <cell r="T70">
            <v>1</v>
          </cell>
          <cell r="U70">
            <v>1</v>
          </cell>
          <cell r="V70">
            <v>1</v>
          </cell>
          <cell r="W70">
            <v>1</v>
          </cell>
          <cell r="X70">
            <v>1</v>
          </cell>
          <cell r="Y70">
            <v>1</v>
          </cell>
          <cell r="Z70">
            <v>1</v>
          </cell>
          <cell r="AA70">
            <v>1</v>
          </cell>
          <cell r="AB70">
            <v>1</v>
          </cell>
          <cell r="AC70">
            <v>1</v>
          </cell>
          <cell r="AD70">
            <v>1</v>
          </cell>
          <cell r="AP70">
            <v>1</v>
          </cell>
          <cell r="AQ70">
            <v>6</v>
          </cell>
          <cell r="AR70">
            <v>3</v>
          </cell>
          <cell r="AZ70">
            <v>1</v>
          </cell>
          <cell r="BA70">
            <v>1</v>
          </cell>
          <cell r="BB70">
            <v>1</v>
          </cell>
          <cell r="BC70">
            <v>1</v>
          </cell>
          <cell r="BD70">
            <v>1</v>
          </cell>
          <cell r="BE70">
            <v>1</v>
          </cell>
          <cell r="BF70">
            <v>1</v>
          </cell>
          <cell r="BG70">
            <v>1</v>
          </cell>
          <cell r="BH70">
            <v>1</v>
          </cell>
          <cell r="BI70">
            <v>1</v>
          </cell>
          <cell r="BJ70">
            <v>1</v>
          </cell>
          <cell r="BK70">
            <v>1</v>
          </cell>
          <cell r="BL70">
            <v>1</v>
          </cell>
          <cell r="BM70">
            <v>1</v>
          </cell>
          <cell r="BN70">
            <v>1</v>
          </cell>
          <cell r="BO70">
            <v>1</v>
          </cell>
          <cell r="BP70">
            <v>1</v>
          </cell>
          <cell r="BQ70">
            <v>1</v>
          </cell>
          <cell r="BR70">
            <v>1</v>
          </cell>
          <cell r="BS70">
            <v>1</v>
          </cell>
        </row>
        <row r="71">
          <cell r="K71">
            <v>1</v>
          </cell>
          <cell r="L71">
            <v>1</v>
          </cell>
          <cell r="M71">
            <v>1</v>
          </cell>
          <cell r="N71">
            <v>1</v>
          </cell>
          <cell r="O71">
            <v>1</v>
          </cell>
          <cell r="P71">
            <v>1</v>
          </cell>
          <cell r="Q71">
            <v>1</v>
          </cell>
          <cell r="R71">
            <v>1</v>
          </cell>
          <cell r="S71">
            <v>1</v>
          </cell>
          <cell r="T71">
            <v>1</v>
          </cell>
          <cell r="U71">
            <v>1</v>
          </cell>
          <cell r="V71">
            <v>1</v>
          </cell>
          <cell r="W71">
            <v>1</v>
          </cell>
          <cell r="X71">
            <v>1</v>
          </cell>
          <cell r="Y71">
            <v>1</v>
          </cell>
          <cell r="Z71">
            <v>1</v>
          </cell>
          <cell r="AA71">
            <v>1</v>
          </cell>
          <cell r="AB71">
            <v>1</v>
          </cell>
          <cell r="AC71">
            <v>1</v>
          </cell>
          <cell r="AD71">
            <v>1</v>
          </cell>
          <cell r="AP71">
            <v>1</v>
          </cell>
          <cell r="AQ71">
            <v>6</v>
          </cell>
          <cell r="AR71">
            <v>4</v>
          </cell>
          <cell r="AZ71">
            <v>1</v>
          </cell>
          <cell r="BA71">
            <v>1</v>
          </cell>
          <cell r="BB71">
            <v>1</v>
          </cell>
          <cell r="BC71">
            <v>1</v>
          </cell>
          <cell r="BD71">
            <v>1</v>
          </cell>
          <cell r="BE71">
            <v>1</v>
          </cell>
          <cell r="BF71">
            <v>1</v>
          </cell>
          <cell r="BG71">
            <v>1</v>
          </cell>
          <cell r="BH71">
            <v>1</v>
          </cell>
          <cell r="BI71">
            <v>1</v>
          </cell>
          <cell r="BJ71">
            <v>1</v>
          </cell>
          <cell r="BK71">
            <v>1</v>
          </cell>
          <cell r="BL71">
            <v>1</v>
          </cell>
          <cell r="BM71">
            <v>1</v>
          </cell>
          <cell r="BN71">
            <v>1</v>
          </cell>
          <cell r="BO71">
            <v>1</v>
          </cell>
          <cell r="BP71">
            <v>1</v>
          </cell>
          <cell r="BQ71">
            <v>1</v>
          </cell>
          <cell r="BR71">
            <v>1</v>
          </cell>
          <cell r="BS71">
            <v>1</v>
          </cell>
        </row>
        <row r="72">
          <cell r="K72">
            <v>1</v>
          </cell>
          <cell r="L72">
            <v>1</v>
          </cell>
          <cell r="M72">
            <v>1</v>
          </cell>
          <cell r="N72">
            <v>1</v>
          </cell>
          <cell r="O72">
            <v>1</v>
          </cell>
          <cell r="P72">
            <v>1</v>
          </cell>
          <cell r="Q72">
            <v>1</v>
          </cell>
          <cell r="R72">
            <v>1</v>
          </cell>
          <cell r="S72">
            <v>1</v>
          </cell>
          <cell r="T72">
            <v>1</v>
          </cell>
          <cell r="U72">
            <v>1</v>
          </cell>
          <cell r="V72">
            <v>1</v>
          </cell>
          <cell r="W72">
            <v>1</v>
          </cell>
          <cell r="X72">
            <v>1</v>
          </cell>
          <cell r="Y72">
            <v>1</v>
          </cell>
          <cell r="Z72">
            <v>1</v>
          </cell>
          <cell r="AA72">
            <v>1</v>
          </cell>
          <cell r="AB72">
            <v>1</v>
          </cell>
          <cell r="AC72">
            <v>1</v>
          </cell>
          <cell r="AD72">
            <v>1</v>
          </cell>
          <cell r="AP72">
            <v>1</v>
          </cell>
          <cell r="AQ72">
            <v>6</v>
          </cell>
          <cell r="AR72">
            <v>5</v>
          </cell>
          <cell r="AZ72">
            <v>1</v>
          </cell>
          <cell r="BA72">
            <v>1</v>
          </cell>
          <cell r="BB72">
            <v>1</v>
          </cell>
          <cell r="BC72">
            <v>1</v>
          </cell>
          <cell r="BD72">
            <v>1</v>
          </cell>
          <cell r="BE72">
            <v>1</v>
          </cell>
          <cell r="BF72">
            <v>1</v>
          </cell>
          <cell r="BG72">
            <v>1</v>
          </cell>
          <cell r="BH72">
            <v>1</v>
          </cell>
          <cell r="BI72">
            <v>1</v>
          </cell>
          <cell r="BJ72">
            <v>1</v>
          </cell>
          <cell r="BK72">
            <v>1</v>
          </cell>
          <cell r="BL72">
            <v>1</v>
          </cell>
          <cell r="BM72">
            <v>1</v>
          </cell>
          <cell r="BN72">
            <v>1</v>
          </cell>
          <cell r="BO72">
            <v>1</v>
          </cell>
          <cell r="BP72">
            <v>1</v>
          </cell>
          <cell r="BQ72">
            <v>1</v>
          </cell>
          <cell r="BR72">
            <v>1</v>
          </cell>
          <cell r="BS72">
            <v>1</v>
          </cell>
        </row>
        <row r="73">
          <cell r="K73">
            <v>1</v>
          </cell>
          <cell r="L73">
            <v>1</v>
          </cell>
          <cell r="M73">
            <v>1</v>
          </cell>
          <cell r="N73">
            <v>1</v>
          </cell>
          <cell r="O73">
            <v>1</v>
          </cell>
          <cell r="P73">
            <v>1</v>
          </cell>
          <cell r="Q73">
            <v>1</v>
          </cell>
          <cell r="R73">
            <v>1</v>
          </cell>
          <cell r="S73">
            <v>1</v>
          </cell>
          <cell r="T73">
            <v>1</v>
          </cell>
          <cell r="U73">
            <v>1</v>
          </cell>
          <cell r="V73">
            <v>1</v>
          </cell>
          <cell r="W73">
            <v>1</v>
          </cell>
          <cell r="X73">
            <v>1</v>
          </cell>
          <cell r="Y73">
            <v>1</v>
          </cell>
          <cell r="Z73">
            <v>1</v>
          </cell>
          <cell r="AA73">
            <v>1</v>
          </cell>
          <cell r="AB73">
            <v>1</v>
          </cell>
          <cell r="AC73">
            <v>1</v>
          </cell>
          <cell r="AD73">
            <v>1</v>
          </cell>
          <cell r="AP73">
            <v>1</v>
          </cell>
          <cell r="AQ73">
            <v>6</v>
          </cell>
          <cell r="AR73">
            <v>6</v>
          </cell>
          <cell r="AZ73">
            <v>1</v>
          </cell>
          <cell r="BA73">
            <v>1</v>
          </cell>
          <cell r="BB73">
            <v>1</v>
          </cell>
          <cell r="BC73">
            <v>1</v>
          </cell>
          <cell r="BD73">
            <v>1</v>
          </cell>
          <cell r="BE73">
            <v>1</v>
          </cell>
          <cell r="BF73">
            <v>1</v>
          </cell>
          <cell r="BG73">
            <v>1</v>
          </cell>
          <cell r="BH73">
            <v>1</v>
          </cell>
          <cell r="BI73">
            <v>1</v>
          </cell>
          <cell r="BJ73">
            <v>1</v>
          </cell>
          <cell r="BK73">
            <v>1</v>
          </cell>
          <cell r="BL73">
            <v>1</v>
          </cell>
          <cell r="BM73">
            <v>1</v>
          </cell>
          <cell r="BN73">
            <v>1</v>
          </cell>
          <cell r="BO73">
            <v>1</v>
          </cell>
          <cell r="BP73">
            <v>1</v>
          </cell>
          <cell r="BQ73">
            <v>1</v>
          </cell>
          <cell r="BR73">
            <v>1</v>
          </cell>
          <cell r="BS73">
            <v>1</v>
          </cell>
        </row>
        <row r="74">
          <cell r="K74">
            <v>1</v>
          </cell>
          <cell r="L74">
            <v>1</v>
          </cell>
          <cell r="M74">
            <v>1</v>
          </cell>
          <cell r="N74">
            <v>1</v>
          </cell>
          <cell r="O74">
            <v>1</v>
          </cell>
          <cell r="P74">
            <v>1</v>
          </cell>
          <cell r="Q74">
            <v>1</v>
          </cell>
          <cell r="R74">
            <v>1</v>
          </cell>
          <cell r="S74">
            <v>1</v>
          </cell>
          <cell r="T74">
            <v>1</v>
          </cell>
          <cell r="U74">
            <v>1</v>
          </cell>
          <cell r="V74">
            <v>1</v>
          </cell>
          <cell r="W74">
            <v>1</v>
          </cell>
          <cell r="X74">
            <v>1</v>
          </cell>
          <cell r="Y74">
            <v>1</v>
          </cell>
          <cell r="Z74">
            <v>1</v>
          </cell>
          <cell r="AA74">
            <v>1</v>
          </cell>
          <cell r="AB74">
            <v>1</v>
          </cell>
          <cell r="AC74">
            <v>1</v>
          </cell>
          <cell r="AD74">
            <v>1</v>
          </cell>
          <cell r="AP74">
            <v>1</v>
          </cell>
          <cell r="AQ74">
            <v>6</v>
          </cell>
          <cell r="AR74">
            <v>7</v>
          </cell>
          <cell r="AZ74">
            <v>1</v>
          </cell>
          <cell r="BA74">
            <v>1</v>
          </cell>
          <cell r="BB74">
            <v>1</v>
          </cell>
          <cell r="BC74">
            <v>1</v>
          </cell>
          <cell r="BD74">
            <v>1</v>
          </cell>
          <cell r="BE74">
            <v>1</v>
          </cell>
          <cell r="BF74">
            <v>1</v>
          </cell>
          <cell r="BG74">
            <v>1</v>
          </cell>
          <cell r="BH74">
            <v>1</v>
          </cell>
          <cell r="BI74">
            <v>1</v>
          </cell>
          <cell r="BJ74">
            <v>1</v>
          </cell>
          <cell r="BK74">
            <v>1</v>
          </cell>
          <cell r="BL74">
            <v>1</v>
          </cell>
          <cell r="BM74">
            <v>1</v>
          </cell>
          <cell r="BN74">
            <v>1</v>
          </cell>
          <cell r="BO74">
            <v>1</v>
          </cell>
          <cell r="BP74">
            <v>1</v>
          </cell>
          <cell r="BQ74">
            <v>1</v>
          </cell>
          <cell r="BR74">
            <v>1</v>
          </cell>
          <cell r="BS74">
            <v>1</v>
          </cell>
        </row>
        <row r="75">
          <cell r="K75">
            <v>1</v>
          </cell>
          <cell r="L75">
            <v>1</v>
          </cell>
          <cell r="M75">
            <v>1</v>
          </cell>
          <cell r="N75">
            <v>1</v>
          </cell>
          <cell r="O75">
            <v>1</v>
          </cell>
          <cell r="P75">
            <v>1</v>
          </cell>
          <cell r="Q75">
            <v>1</v>
          </cell>
          <cell r="R75">
            <v>1</v>
          </cell>
          <cell r="S75">
            <v>1</v>
          </cell>
          <cell r="T75">
            <v>1</v>
          </cell>
          <cell r="U75">
            <v>1</v>
          </cell>
          <cell r="V75">
            <v>1</v>
          </cell>
          <cell r="W75">
            <v>1</v>
          </cell>
          <cell r="X75">
            <v>1</v>
          </cell>
          <cell r="Y75">
            <v>1</v>
          </cell>
          <cell r="Z75">
            <v>1</v>
          </cell>
          <cell r="AA75">
            <v>1</v>
          </cell>
          <cell r="AB75">
            <v>1</v>
          </cell>
          <cell r="AC75">
            <v>1</v>
          </cell>
          <cell r="AD75">
            <v>1</v>
          </cell>
          <cell r="AP75">
            <v>1</v>
          </cell>
          <cell r="AQ75">
            <v>6</v>
          </cell>
          <cell r="AR75">
            <v>8</v>
          </cell>
          <cell r="AZ75">
            <v>1</v>
          </cell>
          <cell r="BA75">
            <v>1</v>
          </cell>
          <cell r="BB75">
            <v>1</v>
          </cell>
          <cell r="BC75">
            <v>1</v>
          </cell>
          <cell r="BD75">
            <v>1</v>
          </cell>
          <cell r="BE75">
            <v>1</v>
          </cell>
          <cell r="BF75">
            <v>1</v>
          </cell>
          <cell r="BG75">
            <v>1</v>
          </cell>
          <cell r="BH75">
            <v>1</v>
          </cell>
          <cell r="BI75">
            <v>1</v>
          </cell>
          <cell r="BJ75">
            <v>1</v>
          </cell>
          <cell r="BK75">
            <v>1</v>
          </cell>
          <cell r="BL75">
            <v>1</v>
          </cell>
          <cell r="BM75">
            <v>1</v>
          </cell>
          <cell r="BN75">
            <v>1</v>
          </cell>
          <cell r="BO75">
            <v>1</v>
          </cell>
          <cell r="BP75">
            <v>1</v>
          </cell>
          <cell r="BQ75">
            <v>1</v>
          </cell>
          <cell r="BR75">
            <v>1</v>
          </cell>
          <cell r="BS75">
            <v>1</v>
          </cell>
        </row>
        <row r="76">
          <cell r="K76">
            <v>1</v>
          </cell>
          <cell r="L76">
            <v>1</v>
          </cell>
          <cell r="M76">
            <v>1</v>
          </cell>
          <cell r="N76">
            <v>1</v>
          </cell>
          <cell r="O76">
            <v>1</v>
          </cell>
          <cell r="P76">
            <v>1</v>
          </cell>
          <cell r="Q76">
            <v>1</v>
          </cell>
          <cell r="R76">
            <v>1</v>
          </cell>
          <cell r="S76">
            <v>1</v>
          </cell>
          <cell r="T76">
            <v>1</v>
          </cell>
          <cell r="U76">
            <v>1</v>
          </cell>
          <cell r="V76">
            <v>1</v>
          </cell>
          <cell r="W76">
            <v>1</v>
          </cell>
          <cell r="X76">
            <v>1</v>
          </cell>
          <cell r="Y76">
            <v>1</v>
          </cell>
          <cell r="Z76">
            <v>1</v>
          </cell>
          <cell r="AA76">
            <v>1</v>
          </cell>
          <cell r="AB76">
            <v>1</v>
          </cell>
          <cell r="AC76">
            <v>1</v>
          </cell>
          <cell r="AD76">
            <v>1</v>
          </cell>
          <cell r="AP76">
            <v>1</v>
          </cell>
          <cell r="AQ76">
            <v>6</v>
          </cell>
          <cell r="AR76">
            <v>9</v>
          </cell>
          <cell r="AZ76">
            <v>1</v>
          </cell>
          <cell r="BA76">
            <v>1</v>
          </cell>
          <cell r="BB76">
            <v>1</v>
          </cell>
          <cell r="BC76">
            <v>1</v>
          </cell>
          <cell r="BD76">
            <v>1</v>
          </cell>
          <cell r="BE76">
            <v>1</v>
          </cell>
          <cell r="BF76">
            <v>1</v>
          </cell>
          <cell r="BG76">
            <v>1</v>
          </cell>
          <cell r="BH76">
            <v>1</v>
          </cell>
          <cell r="BI76">
            <v>1</v>
          </cell>
          <cell r="BJ76">
            <v>1</v>
          </cell>
          <cell r="BK76">
            <v>1</v>
          </cell>
          <cell r="BL76">
            <v>1</v>
          </cell>
          <cell r="BM76">
            <v>1</v>
          </cell>
          <cell r="BN76">
            <v>1</v>
          </cell>
          <cell r="BO76">
            <v>1</v>
          </cell>
          <cell r="BP76">
            <v>1</v>
          </cell>
          <cell r="BQ76">
            <v>1</v>
          </cell>
          <cell r="BR76">
            <v>1</v>
          </cell>
          <cell r="BS76">
            <v>1</v>
          </cell>
        </row>
        <row r="77">
          <cell r="K77">
            <v>1</v>
          </cell>
          <cell r="L77">
            <v>1</v>
          </cell>
          <cell r="M77">
            <v>1</v>
          </cell>
          <cell r="N77">
            <v>1</v>
          </cell>
          <cell r="O77">
            <v>1</v>
          </cell>
          <cell r="P77">
            <v>1</v>
          </cell>
          <cell r="Q77">
            <v>1</v>
          </cell>
          <cell r="R77">
            <v>1</v>
          </cell>
          <cell r="S77">
            <v>1</v>
          </cell>
          <cell r="T77">
            <v>1</v>
          </cell>
          <cell r="U77">
            <v>1</v>
          </cell>
          <cell r="V77">
            <v>1</v>
          </cell>
          <cell r="W77">
            <v>1</v>
          </cell>
          <cell r="X77">
            <v>1</v>
          </cell>
          <cell r="Y77">
            <v>1</v>
          </cell>
          <cell r="Z77">
            <v>1</v>
          </cell>
          <cell r="AA77">
            <v>1</v>
          </cell>
          <cell r="AB77">
            <v>1</v>
          </cell>
          <cell r="AC77">
            <v>1</v>
          </cell>
          <cell r="AD77">
            <v>1</v>
          </cell>
          <cell r="AP77">
            <v>1</v>
          </cell>
          <cell r="AQ77">
            <v>6</v>
          </cell>
          <cell r="AR77">
            <v>10</v>
          </cell>
          <cell r="AZ77">
            <v>1</v>
          </cell>
          <cell r="BA77">
            <v>1</v>
          </cell>
          <cell r="BB77">
            <v>1</v>
          </cell>
          <cell r="BC77">
            <v>1</v>
          </cell>
          <cell r="BD77">
            <v>1</v>
          </cell>
          <cell r="BE77">
            <v>1</v>
          </cell>
          <cell r="BF77">
            <v>1</v>
          </cell>
          <cell r="BG77">
            <v>1</v>
          </cell>
          <cell r="BH77">
            <v>1</v>
          </cell>
          <cell r="BI77">
            <v>1</v>
          </cell>
          <cell r="BJ77">
            <v>1</v>
          </cell>
          <cell r="BK77">
            <v>1</v>
          </cell>
          <cell r="BL77">
            <v>1</v>
          </cell>
          <cell r="BM77">
            <v>1</v>
          </cell>
          <cell r="BN77">
            <v>1</v>
          </cell>
          <cell r="BO77">
            <v>1</v>
          </cell>
          <cell r="BP77">
            <v>1</v>
          </cell>
          <cell r="BQ77">
            <v>1</v>
          </cell>
          <cell r="BR77">
            <v>1</v>
          </cell>
          <cell r="BS77">
            <v>1</v>
          </cell>
        </row>
        <row r="78">
          <cell r="K78">
            <v>1</v>
          </cell>
          <cell r="L78">
            <v>1</v>
          </cell>
          <cell r="M78">
            <v>1</v>
          </cell>
          <cell r="N78">
            <v>1</v>
          </cell>
          <cell r="O78">
            <v>1</v>
          </cell>
          <cell r="P78">
            <v>1</v>
          </cell>
          <cell r="Q78">
            <v>1</v>
          </cell>
          <cell r="R78">
            <v>1</v>
          </cell>
          <cell r="S78">
            <v>1</v>
          </cell>
          <cell r="T78">
            <v>1</v>
          </cell>
          <cell r="U78">
            <v>1</v>
          </cell>
          <cell r="V78">
            <v>1</v>
          </cell>
          <cell r="W78">
            <v>1</v>
          </cell>
          <cell r="X78">
            <v>1</v>
          </cell>
          <cell r="Y78">
            <v>1</v>
          </cell>
          <cell r="Z78">
            <v>1</v>
          </cell>
          <cell r="AA78">
            <v>1</v>
          </cell>
          <cell r="AB78">
            <v>1</v>
          </cell>
          <cell r="AC78">
            <v>1</v>
          </cell>
          <cell r="AD78">
            <v>1</v>
          </cell>
          <cell r="AP78">
            <v>1</v>
          </cell>
          <cell r="AQ78">
            <v>7</v>
          </cell>
          <cell r="AR78">
            <v>1</v>
          </cell>
          <cell r="AZ78">
            <v>1</v>
          </cell>
          <cell r="BA78">
            <v>1</v>
          </cell>
          <cell r="BB78">
            <v>1</v>
          </cell>
          <cell r="BC78">
            <v>1</v>
          </cell>
          <cell r="BD78">
            <v>1</v>
          </cell>
          <cell r="BE78">
            <v>1</v>
          </cell>
          <cell r="BF78">
            <v>1</v>
          </cell>
          <cell r="BG78">
            <v>1</v>
          </cell>
          <cell r="BH78">
            <v>1</v>
          </cell>
          <cell r="BI78">
            <v>1</v>
          </cell>
          <cell r="BJ78">
            <v>1</v>
          </cell>
          <cell r="BK78">
            <v>1</v>
          </cell>
          <cell r="BL78">
            <v>1</v>
          </cell>
          <cell r="BM78">
            <v>1</v>
          </cell>
          <cell r="BN78">
            <v>1</v>
          </cell>
          <cell r="BO78">
            <v>1</v>
          </cell>
          <cell r="BP78">
            <v>1</v>
          </cell>
          <cell r="BQ78">
            <v>1</v>
          </cell>
          <cell r="BR78">
            <v>1</v>
          </cell>
          <cell r="BS78">
            <v>1</v>
          </cell>
        </row>
        <row r="79">
          <cell r="K79">
            <v>1</v>
          </cell>
          <cell r="L79">
            <v>1</v>
          </cell>
          <cell r="M79">
            <v>1</v>
          </cell>
          <cell r="N79">
            <v>1</v>
          </cell>
          <cell r="O79">
            <v>1</v>
          </cell>
          <cell r="P79">
            <v>1</v>
          </cell>
          <cell r="Q79">
            <v>1</v>
          </cell>
          <cell r="R79">
            <v>1</v>
          </cell>
          <cell r="S79">
            <v>1</v>
          </cell>
          <cell r="T79">
            <v>1</v>
          </cell>
          <cell r="U79">
            <v>1</v>
          </cell>
          <cell r="V79">
            <v>1</v>
          </cell>
          <cell r="W79">
            <v>1</v>
          </cell>
          <cell r="X79">
            <v>1</v>
          </cell>
          <cell r="Y79">
            <v>1</v>
          </cell>
          <cell r="Z79">
            <v>1</v>
          </cell>
          <cell r="AA79">
            <v>1</v>
          </cell>
          <cell r="AB79">
            <v>1</v>
          </cell>
          <cell r="AC79">
            <v>1</v>
          </cell>
          <cell r="AD79">
            <v>1</v>
          </cell>
          <cell r="AP79">
            <v>1</v>
          </cell>
          <cell r="AQ79">
            <v>7</v>
          </cell>
          <cell r="AR79">
            <v>2</v>
          </cell>
          <cell r="AZ79">
            <v>1</v>
          </cell>
          <cell r="BA79">
            <v>1</v>
          </cell>
          <cell r="BB79">
            <v>1</v>
          </cell>
          <cell r="BC79">
            <v>1</v>
          </cell>
          <cell r="BD79">
            <v>1</v>
          </cell>
          <cell r="BE79">
            <v>1</v>
          </cell>
          <cell r="BF79">
            <v>1</v>
          </cell>
          <cell r="BG79">
            <v>1</v>
          </cell>
          <cell r="BH79">
            <v>1</v>
          </cell>
          <cell r="BI79">
            <v>1</v>
          </cell>
          <cell r="BJ79">
            <v>1</v>
          </cell>
          <cell r="BK79">
            <v>1</v>
          </cell>
          <cell r="BL79">
            <v>1</v>
          </cell>
          <cell r="BM79">
            <v>1</v>
          </cell>
          <cell r="BN79">
            <v>1</v>
          </cell>
          <cell r="BO79">
            <v>1</v>
          </cell>
          <cell r="BP79">
            <v>1</v>
          </cell>
          <cell r="BQ79">
            <v>1</v>
          </cell>
          <cell r="BR79">
            <v>1</v>
          </cell>
          <cell r="BS79">
            <v>1</v>
          </cell>
        </row>
        <row r="80">
          <cell r="K80">
            <v>1</v>
          </cell>
          <cell r="L80">
            <v>1</v>
          </cell>
          <cell r="M80">
            <v>1</v>
          </cell>
          <cell r="N80">
            <v>1</v>
          </cell>
          <cell r="O80">
            <v>1</v>
          </cell>
          <cell r="P80">
            <v>1</v>
          </cell>
          <cell r="Q80">
            <v>1</v>
          </cell>
          <cell r="R80">
            <v>1</v>
          </cell>
          <cell r="S80">
            <v>1</v>
          </cell>
          <cell r="T80">
            <v>1</v>
          </cell>
          <cell r="U80">
            <v>1</v>
          </cell>
          <cell r="V80">
            <v>1</v>
          </cell>
          <cell r="W80">
            <v>1</v>
          </cell>
          <cell r="X80">
            <v>1</v>
          </cell>
          <cell r="Y80">
            <v>1</v>
          </cell>
          <cell r="Z80">
            <v>1</v>
          </cell>
          <cell r="AA80">
            <v>1</v>
          </cell>
          <cell r="AB80">
            <v>1</v>
          </cell>
          <cell r="AC80">
            <v>1</v>
          </cell>
          <cell r="AD80">
            <v>1</v>
          </cell>
          <cell r="AP80">
            <v>1</v>
          </cell>
          <cell r="AQ80">
            <v>7</v>
          </cell>
          <cell r="AR80">
            <v>3</v>
          </cell>
          <cell r="AZ80">
            <v>1</v>
          </cell>
          <cell r="BA80">
            <v>1</v>
          </cell>
          <cell r="BB80">
            <v>1</v>
          </cell>
          <cell r="BC80">
            <v>1</v>
          </cell>
          <cell r="BD80">
            <v>1</v>
          </cell>
          <cell r="BE80">
            <v>1</v>
          </cell>
          <cell r="BF80">
            <v>1</v>
          </cell>
          <cell r="BG80">
            <v>1</v>
          </cell>
          <cell r="BH80">
            <v>1</v>
          </cell>
          <cell r="BI80">
            <v>1</v>
          </cell>
          <cell r="BJ80">
            <v>1</v>
          </cell>
          <cell r="BK80">
            <v>1</v>
          </cell>
          <cell r="BL80">
            <v>1</v>
          </cell>
          <cell r="BM80">
            <v>1</v>
          </cell>
          <cell r="BN80">
            <v>1</v>
          </cell>
          <cell r="BO80">
            <v>1</v>
          </cell>
          <cell r="BP80">
            <v>1</v>
          </cell>
          <cell r="BQ80">
            <v>1</v>
          </cell>
          <cell r="BR80">
            <v>1</v>
          </cell>
          <cell r="BS80">
            <v>1</v>
          </cell>
        </row>
        <row r="81">
          <cell r="K81">
            <v>1</v>
          </cell>
          <cell r="L81">
            <v>1</v>
          </cell>
          <cell r="M81">
            <v>1</v>
          </cell>
          <cell r="N81">
            <v>1</v>
          </cell>
          <cell r="O81">
            <v>1</v>
          </cell>
          <cell r="P81">
            <v>1</v>
          </cell>
          <cell r="Q81">
            <v>1</v>
          </cell>
          <cell r="R81">
            <v>1</v>
          </cell>
          <cell r="S81">
            <v>1</v>
          </cell>
          <cell r="T81">
            <v>1</v>
          </cell>
          <cell r="U81">
            <v>1</v>
          </cell>
          <cell r="V81">
            <v>1</v>
          </cell>
          <cell r="W81">
            <v>1</v>
          </cell>
          <cell r="X81">
            <v>1</v>
          </cell>
          <cell r="Y81">
            <v>1</v>
          </cell>
          <cell r="Z81">
            <v>1</v>
          </cell>
          <cell r="AA81">
            <v>1</v>
          </cell>
          <cell r="AB81">
            <v>1</v>
          </cell>
          <cell r="AC81">
            <v>1</v>
          </cell>
          <cell r="AD81">
            <v>1</v>
          </cell>
          <cell r="AP81">
            <v>1</v>
          </cell>
          <cell r="AQ81">
            <v>7</v>
          </cell>
          <cell r="AR81">
            <v>4</v>
          </cell>
          <cell r="AZ81">
            <v>1</v>
          </cell>
          <cell r="BA81">
            <v>1</v>
          </cell>
          <cell r="BB81">
            <v>1</v>
          </cell>
          <cell r="BC81">
            <v>1</v>
          </cell>
          <cell r="BD81">
            <v>1</v>
          </cell>
          <cell r="BE81">
            <v>1</v>
          </cell>
          <cell r="BF81">
            <v>1</v>
          </cell>
          <cell r="BG81">
            <v>1</v>
          </cell>
          <cell r="BH81">
            <v>1</v>
          </cell>
          <cell r="BI81">
            <v>1</v>
          </cell>
          <cell r="BJ81">
            <v>1</v>
          </cell>
          <cell r="BK81">
            <v>1</v>
          </cell>
          <cell r="BL81">
            <v>1</v>
          </cell>
          <cell r="BM81">
            <v>1</v>
          </cell>
          <cell r="BN81">
            <v>1</v>
          </cell>
          <cell r="BO81">
            <v>1</v>
          </cell>
          <cell r="BP81">
            <v>1</v>
          </cell>
          <cell r="BQ81">
            <v>1</v>
          </cell>
          <cell r="BR81">
            <v>1</v>
          </cell>
          <cell r="BS81">
            <v>1</v>
          </cell>
        </row>
        <row r="82">
          <cell r="K82">
            <v>1</v>
          </cell>
          <cell r="L82">
            <v>1</v>
          </cell>
          <cell r="M82">
            <v>1</v>
          </cell>
          <cell r="N82">
            <v>1</v>
          </cell>
          <cell r="O82">
            <v>1</v>
          </cell>
          <cell r="P82">
            <v>1</v>
          </cell>
          <cell r="Q82">
            <v>1</v>
          </cell>
          <cell r="R82">
            <v>1</v>
          </cell>
          <cell r="S82">
            <v>1</v>
          </cell>
          <cell r="T82">
            <v>1</v>
          </cell>
          <cell r="U82">
            <v>1</v>
          </cell>
          <cell r="V82">
            <v>1</v>
          </cell>
          <cell r="W82">
            <v>1</v>
          </cell>
          <cell r="X82">
            <v>1</v>
          </cell>
          <cell r="Y82">
            <v>1</v>
          </cell>
          <cell r="Z82">
            <v>1</v>
          </cell>
          <cell r="AA82">
            <v>1</v>
          </cell>
          <cell r="AB82">
            <v>1</v>
          </cell>
          <cell r="AC82">
            <v>1</v>
          </cell>
          <cell r="AD82">
            <v>1</v>
          </cell>
          <cell r="AP82">
            <v>1</v>
          </cell>
          <cell r="AQ82">
            <v>7</v>
          </cell>
          <cell r="AR82">
            <v>5</v>
          </cell>
          <cell r="AZ82">
            <v>1</v>
          </cell>
          <cell r="BA82">
            <v>1</v>
          </cell>
          <cell r="BB82">
            <v>1</v>
          </cell>
          <cell r="BC82">
            <v>1</v>
          </cell>
          <cell r="BD82">
            <v>1</v>
          </cell>
          <cell r="BE82">
            <v>1</v>
          </cell>
          <cell r="BF82">
            <v>1</v>
          </cell>
          <cell r="BG82">
            <v>1</v>
          </cell>
          <cell r="BH82">
            <v>1</v>
          </cell>
          <cell r="BI82">
            <v>1</v>
          </cell>
          <cell r="BJ82">
            <v>1</v>
          </cell>
          <cell r="BK82">
            <v>1</v>
          </cell>
          <cell r="BL82">
            <v>1</v>
          </cell>
          <cell r="BM82">
            <v>1</v>
          </cell>
          <cell r="BN82">
            <v>1</v>
          </cell>
          <cell r="BO82">
            <v>1</v>
          </cell>
          <cell r="BP82">
            <v>1</v>
          </cell>
          <cell r="BQ82">
            <v>1</v>
          </cell>
          <cell r="BR82">
            <v>1</v>
          </cell>
          <cell r="BS82">
            <v>1</v>
          </cell>
        </row>
        <row r="83">
          <cell r="K83">
            <v>1</v>
          </cell>
          <cell r="L83">
            <v>1</v>
          </cell>
          <cell r="M83">
            <v>1</v>
          </cell>
          <cell r="N83">
            <v>1</v>
          </cell>
          <cell r="O83">
            <v>1</v>
          </cell>
          <cell r="P83">
            <v>1</v>
          </cell>
          <cell r="Q83">
            <v>1</v>
          </cell>
          <cell r="R83">
            <v>1</v>
          </cell>
          <cell r="S83">
            <v>1</v>
          </cell>
          <cell r="T83">
            <v>1</v>
          </cell>
          <cell r="U83">
            <v>1</v>
          </cell>
          <cell r="V83">
            <v>1</v>
          </cell>
          <cell r="W83">
            <v>1</v>
          </cell>
          <cell r="X83">
            <v>1</v>
          </cell>
          <cell r="Y83">
            <v>1</v>
          </cell>
          <cell r="Z83">
            <v>1</v>
          </cell>
          <cell r="AA83">
            <v>1</v>
          </cell>
          <cell r="AB83">
            <v>1</v>
          </cell>
          <cell r="AC83">
            <v>1</v>
          </cell>
          <cell r="AD83">
            <v>1</v>
          </cell>
          <cell r="AP83">
            <v>1</v>
          </cell>
          <cell r="AQ83">
            <v>7</v>
          </cell>
          <cell r="AR83">
            <v>6</v>
          </cell>
          <cell r="AZ83">
            <v>1</v>
          </cell>
          <cell r="BA83">
            <v>1</v>
          </cell>
          <cell r="BB83">
            <v>1</v>
          </cell>
          <cell r="BC83">
            <v>1</v>
          </cell>
          <cell r="BD83">
            <v>1</v>
          </cell>
          <cell r="BE83">
            <v>1</v>
          </cell>
          <cell r="BF83">
            <v>1</v>
          </cell>
          <cell r="BG83">
            <v>1</v>
          </cell>
          <cell r="BH83">
            <v>1</v>
          </cell>
          <cell r="BI83">
            <v>1</v>
          </cell>
          <cell r="BJ83">
            <v>1</v>
          </cell>
          <cell r="BK83">
            <v>1</v>
          </cell>
          <cell r="BL83">
            <v>1</v>
          </cell>
          <cell r="BM83">
            <v>1</v>
          </cell>
          <cell r="BN83">
            <v>1</v>
          </cell>
          <cell r="BO83">
            <v>1</v>
          </cell>
          <cell r="BP83">
            <v>1</v>
          </cell>
          <cell r="BQ83">
            <v>1</v>
          </cell>
          <cell r="BR83">
            <v>1</v>
          </cell>
          <cell r="BS83">
            <v>1</v>
          </cell>
        </row>
        <row r="84">
          <cell r="K84">
            <v>1</v>
          </cell>
          <cell r="L84">
            <v>1</v>
          </cell>
          <cell r="M84">
            <v>1</v>
          </cell>
          <cell r="N84">
            <v>1</v>
          </cell>
          <cell r="O84">
            <v>1</v>
          </cell>
          <cell r="P84">
            <v>1</v>
          </cell>
          <cell r="Q84">
            <v>1</v>
          </cell>
          <cell r="R84">
            <v>1</v>
          </cell>
          <cell r="S84">
            <v>1</v>
          </cell>
          <cell r="T84">
            <v>1</v>
          </cell>
          <cell r="U84">
            <v>1</v>
          </cell>
          <cell r="V84">
            <v>1</v>
          </cell>
          <cell r="W84">
            <v>1</v>
          </cell>
          <cell r="X84">
            <v>1</v>
          </cell>
          <cell r="Y84">
            <v>1</v>
          </cell>
          <cell r="Z84">
            <v>1</v>
          </cell>
          <cell r="AA84">
            <v>1</v>
          </cell>
          <cell r="AB84">
            <v>1</v>
          </cell>
          <cell r="AC84">
            <v>1</v>
          </cell>
          <cell r="AD84">
            <v>1</v>
          </cell>
          <cell r="AP84">
            <v>1</v>
          </cell>
          <cell r="AQ84">
            <v>7</v>
          </cell>
          <cell r="AR84">
            <v>7</v>
          </cell>
          <cell r="AZ84">
            <v>1</v>
          </cell>
          <cell r="BA84">
            <v>1</v>
          </cell>
          <cell r="BB84">
            <v>1</v>
          </cell>
          <cell r="BC84">
            <v>1</v>
          </cell>
          <cell r="BD84">
            <v>1</v>
          </cell>
          <cell r="BE84">
            <v>1</v>
          </cell>
          <cell r="BF84">
            <v>1</v>
          </cell>
          <cell r="BG84">
            <v>1</v>
          </cell>
          <cell r="BH84">
            <v>1</v>
          </cell>
          <cell r="BI84">
            <v>1</v>
          </cell>
          <cell r="BJ84">
            <v>1</v>
          </cell>
          <cell r="BK84">
            <v>1</v>
          </cell>
          <cell r="BL84">
            <v>1</v>
          </cell>
          <cell r="BM84">
            <v>1</v>
          </cell>
          <cell r="BN84">
            <v>1</v>
          </cell>
          <cell r="BO84">
            <v>1</v>
          </cell>
          <cell r="BP84">
            <v>1</v>
          </cell>
          <cell r="BQ84">
            <v>1</v>
          </cell>
          <cell r="BR84">
            <v>1</v>
          </cell>
          <cell r="BS84">
            <v>1</v>
          </cell>
        </row>
        <row r="85">
          <cell r="K85">
            <v>1</v>
          </cell>
          <cell r="L85">
            <v>1</v>
          </cell>
          <cell r="M85">
            <v>1</v>
          </cell>
          <cell r="N85">
            <v>1</v>
          </cell>
          <cell r="O85">
            <v>1</v>
          </cell>
          <cell r="P85">
            <v>1</v>
          </cell>
          <cell r="Q85">
            <v>1</v>
          </cell>
          <cell r="R85">
            <v>1</v>
          </cell>
          <cell r="S85">
            <v>1</v>
          </cell>
          <cell r="T85">
            <v>1</v>
          </cell>
          <cell r="U85">
            <v>1</v>
          </cell>
          <cell r="V85">
            <v>1</v>
          </cell>
          <cell r="W85">
            <v>1</v>
          </cell>
          <cell r="X85">
            <v>1</v>
          </cell>
          <cell r="Y85">
            <v>1</v>
          </cell>
          <cell r="Z85">
            <v>1</v>
          </cell>
          <cell r="AA85">
            <v>1</v>
          </cell>
          <cell r="AB85">
            <v>1</v>
          </cell>
          <cell r="AC85">
            <v>1</v>
          </cell>
          <cell r="AD85">
            <v>1</v>
          </cell>
          <cell r="AP85">
            <v>1</v>
          </cell>
          <cell r="AQ85">
            <v>7</v>
          </cell>
          <cell r="AR85">
            <v>8</v>
          </cell>
          <cell r="AZ85">
            <v>1</v>
          </cell>
          <cell r="BA85">
            <v>1</v>
          </cell>
          <cell r="BB85">
            <v>1</v>
          </cell>
          <cell r="BC85">
            <v>1</v>
          </cell>
          <cell r="BD85">
            <v>1</v>
          </cell>
          <cell r="BE85">
            <v>1</v>
          </cell>
          <cell r="BF85">
            <v>1</v>
          </cell>
          <cell r="BG85">
            <v>1</v>
          </cell>
          <cell r="BH85">
            <v>1</v>
          </cell>
          <cell r="BI85">
            <v>1</v>
          </cell>
          <cell r="BJ85">
            <v>1</v>
          </cell>
          <cell r="BK85">
            <v>1</v>
          </cell>
          <cell r="BL85">
            <v>1</v>
          </cell>
          <cell r="BM85">
            <v>1</v>
          </cell>
          <cell r="BN85">
            <v>1</v>
          </cell>
          <cell r="BO85">
            <v>1</v>
          </cell>
          <cell r="BP85">
            <v>1</v>
          </cell>
          <cell r="BQ85">
            <v>1</v>
          </cell>
          <cell r="BR85">
            <v>1</v>
          </cell>
          <cell r="BS85">
            <v>1</v>
          </cell>
        </row>
        <row r="86">
          <cell r="K86">
            <v>1</v>
          </cell>
          <cell r="L86">
            <v>1</v>
          </cell>
          <cell r="M86">
            <v>1</v>
          </cell>
          <cell r="N86">
            <v>1</v>
          </cell>
          <cell r="O86">
            <v>1</v>
          </cell>
          <cell r="P86">
            <v>1</v>
          </cell>
          <cell r="Q86">
            <v>1</v>
          </cell>
          <cell r="R86">
            <v>1</v>
          </cell>
          <cell r="S86">
            <v>1</v>
          </cell>
          <cell r="T86">
            <v>1</v>
          </cell>
          <cell r="U86">
            <v>1</v>
          </cell>
          <cell r="V86">
            <v>1</v>
          </cell>
          <cell r="W86">
            <v>1</v>
          </cell>
          <cell r="X86">
            <v>1</v>
          </cell>
          <cell r="Y86">
            <v>1</v>
          </cell>
          <cell r="Z86">
            <v>1</v>
          </cell>
          <cell r="AA86">
            <v>1</v>
          </cell>
          <cell r="AB86">
            <v>1</v>
          </cell>
          <cell r="AC86">
            <v>1</v>
          </cell>
          <cell r="AD86">
            <v>1</v>
          </cell>
          <cell r="AP86">
            <v>1</v>
          </cell>
          <cell r="AQ86">
            <v>7</v>
          </cell>
          <cell r="AR86">
            <v>9</v>
          </cell>
          <cell r="AZ86">
            <v>1</v>
          </cell>
          <cell r="BA86">
            <v>1</v>
          </cell>
          <cell r="BB86">
            <v>1</v>
          </cell>
          <cell r="BC86">
            <v>1</v>
          </cell>
          <cell r="BD86">
            <v>1</v>
          </cell>
          <cell r="BE86">
            <v>1</v>
          </cell>
          <cell r="BF86">
            <v>1</v>
          </cell>
          <cell r="BG86">
            <v>1</v>
          </cell>
          <cell r="BH86">
            <v>1</v>
          </cell>
          <cell r="BI86">
            <v>1</v>
          </cell>
          <cell r="BJ86">
            <v>1</v>
          </cell>
          <cell r="BK86">
            <v>1</v>
          </cell>
          <cell r="BL86">
            <v>1</v>
          </cell>
          <cell r="BM86">
            <v>1</v>
          </cell>
          <cell r="BN86">
            <v>1</v>
          </cell>
          <cell r="BO86">
            <v>1</v>
          </cell>
          <cell r="BP86">
            <v>1</v>
          </cell>
          <cell r="BQ86">
            <v>1</v>
          </cell>
          <cell r="BR86">
            <v>1</v>
          </cell>
          <cell r="BS86">
            <v>1</v>
          </cell>
        </row>
        <row r="87">
          <cell r="K87">
            <v>1</v>
          </cell>
          <cell r="L87">
            <v>1</v>
          </cell>
          <cell r="M87">
            <v>1</v>
          </cell>
          <cell r="N87">
            <v>1</v>
          </cell>
          <cell r="O87">
            <v>1</v>
          </cell>
          <cell r="P87">
            <v>1</v>
          </cell>
          <cell r="Q87">
            <v>1</v>
          </cell>
          <cell r="R87">
            <v>1</v>
          </cell>
          <cell r="S87">
            <v>1</v>
          </cell>
          <cell r="T87">
            <v>1</v>
          </cell>
          <cell r="U87">
            <v>1</v>
          </cell>
          <cell r="V87">
            <v>1</v>
          </cell>
          <cell r="W87">
            <v>1</v>
          </cell>
          <cell r="X87">
            <v>1</v>
          </cell>
          <cell r="Y87">
            <v>1</v>
          </cell>
          <cell r="Z87">
            <v>1</v>
          </cell>
          <cell r="AA87">
            <v>1</v>
          </cell>
          <cell r="AB87">
            <v>1</v>
          </cell>
          <cell r="AC87">
            <v>1</v>
          </cell>
          <cell r="AD87">
            <v>1</v>
          </cell>
          <cell r="AP87">
            <v>1</v>
          </cell>
          <cell r="AQ87">
            <v>7</v>
          </cell>
          <cell r="AR87">
            <v>10</v>
          </cell>
          <cell r="AZ87">
            <v>1</v>
          </cell>
          <cell r="BA87">
            <v>1</v>
          </cell>
          <cell r="BB87">
            <v>1</v>
          </cell>
          <cell r="BC87">
            <v>1</v>
          </cell>
          <cell r="BD87">
            <v>1</v>
          </cell>
          <cell r="BE87">
            <v>1</v>
          </cell>
          <cell r="BF87">
            <v>1</v>
          </cell>
          <cell r="BG87">
            <v>1</v>
          </cell>
          <cell r="BH87">
            <v>1</v>
          </cell>
          <cell r="BI87">
            <v>1</v>
          </cell>
          <cell r="BJ87">
            <v>1</v>
          </cell>
          <cell r="BK87">
            <v>1</v>
          </cell>
          <cell r="BL87">
            <v>1</v>
          </cell>
          <cell r="BM87">
            <v>1</v>
          </cell>
          <cell r="BN87">
            <v>1</v>
          </cell>
          <cell r="BO87">
            <v>1</v>
          </cell>
          <cell r="BP87">
            <v>1</v>
          </cell>
          <cell r="BQ87">
            <v>1</v>
          </cell>
          <cell r="BR87">
            <v>1</v>
          </cell>
          <cell r="BS87">
            <v>1</v>
          </cell>
        </row>
        <row r="88">
          <cell r="K88">
            <v>1</v>
          </cell>
          <cell r="L88">
            <v>1</v>
          </cell>
          <cell r="M88">
            <v>1</v>
          </cell>
          <cell r="N88">
            <v>1</v>
          </cell>
          <cell r="O88">
            <v>1</v>
          </cell>
          <cell r="P88">
            <v>1</v>
          </cell>
          <cell r="Q88">
            <v>1</v>
          </cell>
          <cell r="R88">
            <v>1</v>
          </cell>
          <cell r="S88">
            <v>1</v>
          </cell>
          <cell r="T88">
            <v>1</v>
          </cell>
          <cell r="U88">
            <v>1</v>
          </cell>
          <cell r="V88">
            <v>1</v>
          </cell>
          <cell r="W88">
            <v>1</v>
          </cell>
          <cell r="X88">
            <v>1</v>
          </cell>
          <cell r="Y88">
            <v>1</v>
          </cell>
          <cell r="Z88">
            <v>1</v>
          </cell>
          <cell r="AA88">
            <v>1</v>
          </cell>
          <cell r="AB88">
            <v>1</v>
          </cell>
          <cell r="AC88">
            <v>1</v>
          </cell>
          <cell r="AD88">
            <v>1</v>
          </cell>
          <cell r="AP88">
            <v>1</v>
          </cell>
          <cell r="AQ88">
            <v>8</v>
          </cell>
          <cell r="AR88">
            <v>1</v>
          </cell>
          <cell r="AZ88">
            <v>1</v>
          </cell>
          <cell r="BA88">
            <v>1</v>
          </cell>
          <cell r="BB88">
            <v>1</v>
          </cell>
          <cell r="BC88">
            <v>1</v>
          </cell>
          <cell r="BD88">
            <v>1</v>
          </cell>
          <cell r="BE88">
            <v>1</v>
          </cell>
          <cell r="BF88">
            <v>1</v>
          </cell>
          <cell r="BG88">
            <v>1</v>
          </cell>
          <cell r="BH88">
            <v>1</v>
          </cell>
          <cell r="BI88">
            <v>1</v>
          </cell>
          <cell r="BJ88">
            <v>1</v>
          </cell>
          <cell r="BK88">
            <v>1</v>
          </cell>
          <cell r="BL88">
            <v>1</v>
          </cell>
          <cell r="BM88">
            <v>1</v>
          </cell>
          <cell r="BN88">
            <v>1</v>
          </cell>
          <cell r="BO88">
            <v>1</v>
          </cell>
          <cell r="BP88">
            <v>1</v>
          </cell>
          <cell r="BQ88">
            <v>1</v>
          </cell>
          <cell r="BR88">
            <v>1</v>
          </cell>
          <cell r="BS88">
            <v>1</v>
          </cell>
        </row>
        <row r="89">
          <cell r="K89">
            <v>1</v>
          </cell>
          <cell r="L89">
            <v>1</v>
          </cell>
          <cell r="M89">
            <v>1</v>
          </cell>
          <cell r="N89">
            <v>1</v>
          </cell>
          <cell r="O89">
            <v>1</v>
          </cell>
          <cell r="P89">
            <v>1</v>
          </cell>
          <cell r="Q89">
            <v>1</v>
          </cell>
          <cell r="R89">
            <v>1</v>
          </cell>
          <cell r="S89">
            <v>1</v>
          </cell>
          <cell r="T89">
            <v>1</v>
          </cell>
          <cell r="U89">
            <v>1</v>
          </cell>
          <cell r="V89">
            <v>1</v>
          </cell>
          <cell r="W89">
            <v>1</v>
          </cell>
          <cell r="X89">
            <v>1</v>
          </cell>
          <cell r="Y89">
            <v>1</v>
          </cell>
          <cell r="Z89">
            <v>1</v>
          </cell>
          <cell r="AA89">
            <v>1</v>
          </cell>
          <cell r="AB89">
            <v>1</v>
          </cell>
          <cell r="AC89">
            <v>1</v>
          </cell>
          <cell r="AD89">
            <v>1</v>
          </cell>
          <cell r="AP89">
            <v>1</v>
          </cell>
          <cell r="AQ89">
            <v>8</v>
          </cell>
          <cell r="AR89">
            <v>2</v>
          </cell>
          <cell r="AZ89">
            <v>1</v>
          </cell>
          <cell r="BA89">
            <v>1</v>
          </cell>
          <cell r="BB89">
            <v>1</v>
          </cell>
          <cell r="BC89">
            <v>1</v>
          </cell>
          <cell r="BD89">
            <v>1</v>
          </cell>
          <cell r="BE89">
            <v>1</v>
          </cell>
          <cell r="BF89">
            <v>1</v>
          </cell>
          <cell r="BG89">
            <v>1</v>
          </cell>
          <cell r="BH89">
            <v>1</v>
          </cell>
          <cell r="BI89">
            <v>1</v>
          </cell>
          <cell r="BJ89">
            <v>1</v>
          </cell>
          <cell r="BK89">
            <v>1</v>
          </cell>
          <cell r="BL89">
            <v>1</v>
          </cell>
          <cell r="BM89">
            <v>1</v>
          </cell>
          <cell r="BN89">
            <v>1</v>
          </cell>
          <cell r="BO89">
            <v>1</v>
          </cell>
          <cell r="BP89">
            <v>1</v>
          </cell>
          <cell r="BQ89">
            <v>1</v>
          </cell>
          <cell r="BR89">
            <v>1</v>
          </cell>
          <cell r="BS89">
            <v>1</v>
          </cell>
        </row>
        <row r="90">
          <cell r="K90">
            <v>1</v>
          </cell>
          <cell r="L90">
            <v>1</v>
          </cell>
          <cell r="M90">
            <v>1</v>
          </cell>
          <cell r="N90">
            <v>1</v>
          </cell>
          <cell r="O90">
            <v>1</v>
          </cell>
          <cell r="P90">
            <v>1</v>
          </cell>
          <cell r="Q90">
            <v>1</v>
          </cell>
          <cell r="R90">
            <v>1</v>
          </cell>
          <cell r="S90">
            <v>1</v>
          </cell>
          <cell r="T90">
            <v>1</v>
          </cell>
          <cell r="U90">
            <v>1</v>
          </cell>
          <cell r="V90">
            <v>1</v>
          </cell>
          <cell r="W90">
            <v>1</v>
          </cell>
          <cell r="X90">
            <v>1</v>
          </cell>
          <cell r="Y90">
            <v>1</v>
          </cell>
          <cell r="Z90">
            <v>1</v>
          </cell>
          <cell r="AA90">
            <v>1</v>
          </cell>
          <cell r="AB90">
            <v>1</v>
          </cell>
          <cell r="AC90">
            <v>1</v>
          </cell>
          <cell r="AD90">
            <v>1</v>
          </cell>
          <cell r="AP90">
            <v>1</v>
          </cell>
          <cell r="AQ90">
            <v>8</v>
          </cell>
          <cell r="AR90">
            <v>3</v>
          </cell>
          <cell r="AZ90">
            <v>1</v>
          </cell>
          <cell r="BA90">
            <v>1</v>
          </cell>
          <cell r="BB90">
            <v>1</v>
          </cell>
          <cell r="BC90">
            <v>1</v>
          </cell>
          <cell r="BD90">
            <v>1</v>
          </cell>
          <cell r="BE90">
            <v>1</v>
          </cell>
          <cell r="BF90">
            <v>1</v>
          </cell>
          <cell r="BG90">
            <v>1</v>
          </cell>
          <cell r="BH90">
            <v>1</v>
          </cell>
          <cell r="BI90">
            <v>1</v>
          </cell>
          <cell r="BJ90">
            <v>1</v>
          </cell>
          <cell r="BK90">
            <v>1</v>
          </cell>
          <cell r="BL90">
            <v>1</v>
          </cell>
          <cell r="BM90">
            <v>1</v>
          </cell>
          <cell r="BN90">
            <v>1</v>
          </cell>
          <cell r="BO90">
            <v>1</v>
          </cell>
          <cell r="BP90">
            <v>1</v>
          </cell>
          <cell r="BQ90">
            <v>1</v>
          </cell>
          <cell r="BR90">
            <v>1</v>
          </cell>
          <cell r="BS90">
            <v>1</v>
          </cell>
        </row>
        <row r="91">
          <cell r="K91">
            <v>1</v>
          </cell>
          <cell r="L91">
            <v>1</v>
          </cell>
          <cell r="M91">
            <v>1</v>
          </cell>
          <cell r="N91">
            <v>1</v>
          </cell>
          <cell r="O91">
            <v>1</v>
          </cell>
          <cell r="P91">
            <v>1</v>
          </cell>
          <cell r="Q91">
            <v>1</v>
          </cell>
          <cell r="R91">
            <v>1</v>
          </cell>
          <cell r="S91">
            <v>1</v>
          </cell>
          <cell r="T91">
            <v>1</v>
          </cell>
          <cell r="U91">
            <v>1</v>
          </cell>
          <cell r="V91">
            <v>1</v>
          </cell>
          <cell r="W91">
            <v>1</v>
          </cell>
          <cell r="X91">
            <v>1</v>
          </cell>
          <cell r="Y91">
            <v>1</v>
          </cell>
          <cell r="Z91">
            <v>1</v>
          </cell>
          <cell r="AA91">
            <v>1</v>
          </cell>
          <cell r="AB91">
            <v>1</v>
          </cell>
          <cell r="AC91">
            <v>1</v>
          </cell>
          <cell r="AD91">
            <v>1</v>
          </cell>
          <cell r="AP91">
            <v>1</v>
          </cell>
          <cell r="AQ91">
            <v>8</v>
          </cell>
          <cell r="AR91">
            <v>4</v>
          </cell>
          <cell r="AZ91">
            <v>1</v>
          </cell>
          <cell r="BA91">
            <v>1</v>
          </cell>
          <cell r="BB91">
            <v>1</v>
          </cell>
          <cell r="BC91">
            <v>1</v>
          </cell>
          <cell r="BD91">
            <v>1</v>
          </cell>
          <cell r="BE91">
            <v>1</v>
          </cell>
          <cell r="BF91">
            <v>1</v>
          </cell>
          <cell r="BG91">
            <v>1</v>
          </cell>
          <cell r="BH91">
            <v>1</v>
          </cell>
          <cell r="BI91">
            <v>1</v>
          </cell>
          <cell r="BJ91">
            <v>1</v>
          </cell>
          <cell r="BK91">
            <v>1</v>
          </cell>
          <cell r="BL91">
            <v>1</v>
          </cell>
          <cell r="BM91">
            <v>1</v>
          </cell>
          <cell r="BN91">
            <v>1</v>
          </cell>
          <cell r="BO91">
            <v>1</v>
          </cell>
          <cell r="BP91">
            <v>1</v>
          </cell>
          <cell r="BQ91">
            <v>1</v>
          </cell>
          <cell r="BR91">
            <v>1</v>
          </cell>
          <cell r="BS91">
            <v>1</v>
          </cell>
        </row>
        <row r="92">
          <cell r="K92">
            <v>1</v>
          </cell>
          <cell r="L92">
            <v>1</v>
          </cell>
          <cell r="M92">
            <v>1</v>
          </cell>
          <cell r="N92">
            <v>1</v>
          </cell>
          <cell r="O92">
            <v>1</v>
          </cell>
          <cell r="P92">
            <v>1</v>
          </cell>
          <cell r="Q92">
            <v>1</v>
          </cell>
          <cell r="R92">
            <v>1</v>
          </cell>
          <cell r="S92">
            <v>1</v>
          </cell>
          <cell r="T92">
            <v>1</v>
          </cell>
          <cell r="U92">
            <v>1</v>
          </cell>
          <cell r="V92">
            <v>1</v>
          </cell>
          <cell r="W92">
            <v>1</v>
          </cell>
          <cell r="X92">
            <v>1</v>
          </cell>
          <cell r="Y92">
            <v>1</v>
          </cell>
          <cell r="Z92">
            <v>1</v>
          </cell>
          <cell r="AA92">
            <v>1</v>
          </cell>
          <cell r="AB92">
            <v>1</v>
          </cell>
          <cell r="AC92">
            <v>1</v>
          </cell>
          <cell r="AD92">
            <v>1</v>
          </cell>
          <cell r="AP92">
            <v>1</v>
          </cell>
          <cell r="AQ92">
            <v>8</v>
          </cell>
          <cell r="AR92">
            <v>5</v>
          </cell>
          <cell r="AZ92">
            <v>1</v>
          </cell>
          <cell r="BA92">
            <v>1</v>
          </cell>
          <cell r="BB92">
            <v>1</v>
          </cell>
          <cell r="BC92">
            <v>1</v>
          </cell>
          <cell r="BD92">
            <v>1</v>
          </cell>
          <cell r="BE92">
            <v>1</v>
          </cell>
          <cell r="BF92">
            <v>1</v>
          </cell>
          <cell r="BG92">
            <v>1</v>
          </cell>
          <cell r="BH92">
            <v>1</v>
          </cell>
          <cell r="BI92">
            <v>1</v>
          </cell>
          <cell r="BJ92">
            <v>1</v>
          </cell>
          <cell r="BK92">
            <v>1</v>
          </cell>
          <cell r="BL92">
            <v>1</v>
          </cell>
          <cell r="BM92">
            <v>1</v>
          </cell>
          <cell r="BN92">
            <v>1</v>
          </cell>
          <cell r="BO92">
            <v>1</v>
          </cell>
          <cell r="BP92">
            <v>1</v>
          </cell>
          <cell r="BQ92">
            <v>1</v>
          </cell>
          <cell r="BR92">
            <v>1</v>
          </cell>
          <cell r="BS92">
            <v>1</v>
          </cell>
        </row>
        <row r="93">
          <cell r="K93">
            <v>1</v>
          </cell>
          <cell r="L93">
            <v>1</v>
          </cell>
          <cell r="M93">
            <v>1</v>
          </cell>
          <cell r="N93">
            <v>1</v>
          </cell>
          <cell r="O93">
            <v>1</v>
          </cell>
          <cell r="P93">
            <v>1</v>
          </cell>
          <cell r="Q93">
            <v>1</v>
          </cell>
          <cell r="R93">
            <v>1</v>
          </cell>
          <cell r="S93">
            <v>1</v>
          </cell>
          <cell r="T93">
            <v>1</v>
          </cell>
          <cell r="U93">
            <v>1</v>
          </cell>
          <cell r="V93">
            <v>1</v>
          </cell>
          <cell r="W93">
            <v>1</v>
          </cell>
          <cell r="X93">
            <v>1</v>
          </cell>
          <cell r="Y93">
            <v>1</v>
          </cell>
          <cell r="Z93">
            <v>1</v>
          </cell>
          <cell r="AA93">
            <v>1</v>
          </cell>
          <cell r="AB93">
            <v>1</v>
          </cell>
          <cell r="AC93">
            <v>1</v>
          </cell>
          <cell r="AD93">
            <v>1</v>
          </cell>
          <cell r="AP93">
            <v>1</v>
          </cell>
          <cell r="AQ93">
            <v>8</v>
          </cell>
          <cell r="AR93">
            <v>6</v>
          </cell>
          <cell r="AZ93">
            <v>1</v>
          </cell>
          <cell r="BA93">
            <v>1</v>
          </cell>
          <cell r="BB93">
            <v>1</v>
          </cell>
          <cell r="BC93">
            <v>1</v>
          </cell>
          <cell r="BD93">
            <v>1</v>
          </cell>
          <cell r="BE93">
            <v>1</v>
          </cell>
          <cell r="BF93">
            <v>1</v>
          </cell>
          <cell r="BG93">
            <v>1</v>
          </cell>
          <cell r="BH93">
            <v>1</v>
          </cell>
          <cell r="BI93">
            <v>1</v>
          </cell>
          <cell r="BJ93">
            <v>1</v>
          </cell>
          <cell r="BK93">
            <v>1</v>
          </cell>
          <cell r="BL93">
            <v>1</v>
          </cell>
          <cell r="BM93">
            <v>1</v>
          </cell>
          <cell r="BN93">
            <v>1</v>
          </cell>
          <cell r="BO93">
            <v>1</v>
          </cell>
          <cell r="BP93">
            <v>1</v>
          </cell>
          <cell r="BQ93">
            <v>1</v>
          </cell>
          <cell r="BR93">
            <v>1</v>
          </cell>
          <cell r="BS93">
            <v>1</v>
          </cell>
        </row>
        <row r="94">
          <cell r="K94">
            <v>1</v>
          </cell>
          <cell r="L94">
            <v>1</v>
          </cell>
          <cell r="M94">
            <v>1</v>
          </cell>
          <cell r="N94">
            <v>1</v>
          </cell>
          <cell r="O94">
            <v>1</v>
          </cell>
          <cell r="P94">
            <v>1</v>
          </cell>
          <cell r="Q94">
            <v>1</v>
          </cell>
          <cell r="R94">
            <v>1</v>
          </cell>
          <cell r="S94">
            <v>1</v>
          </cell>
          <cell r="T94">
            <v>1</v>
          </cell>
          <cell r="U94">
            <v>1</v>
          </cell>
          <cell r="V94">
            <v>1</v>
          </cell>
          <cell r="W94">
            <v>1</v>
          </cell>
          <cell r="X94">
            <v>1</v>
          </cell>
          <cell r="Y94">
            <v>1</v>
          </cell>
          <cell r="Z94">
            <v>1</v>
          </cell>
          <cell r="AA94">
            <v>1</v>
          </cell>
          <cell r="AB94">
            <v>1</v>
          </cell>
          <cell r="AC94">
            <v>1</v>
          </cell>
          <cell r="AD94">
            <v>1</v>
          </cell>
          <cell r="AP94">
            <v>1</v>
          </cell>
          <cell r="AQ94">
            <v>8</v>
          </cell>
          <cell r="AR94">
            <v>7</v>
          </cell>
          <cell r="AZ94">
            <v>1</v>
          </cell>
          <cell r="BA94">
            <v>1</v>
          </cell>
          <cell r="BB94">
            <v>1</v>
          </cell>
          <cell r="BC94">
            <v>1</v>
          </cell>
          <cell r="BD94">
            <v>1</v>
          </cell>
          <cell r="BE94">
            <v>1</v>
          </cell>
          <cell r="BF94">
            <v>1</v>
          </cell>
          <cell r="BG94">
            <v>1</v>
          </cell>
          <cell r="BH94">
            <v>1</v>
          </cell>
          <cell r="BI94">
            <v>1</v>
          </cell>
          <cell r="BJ94">
            <v>1</v>
          </cell>
          <cell r="BK94">
            <v>1</v>
          </cell>
          <cell r="BL94">
            <v>1</v>
          </cell>
          <cell r="BM94">
            <v>1</v>
          </cell>
          <cell r="BN94">
            <v>1</v>
          </cell>
          <cell r="BO94">
            <v>1</v>
          </cell>
          <cell r="BP94">
            <v>1</v>
          </cell>
          <cell r="BQ94">
            <v>1</v>
          </cell>
          <cell r="BR94">
            <v>1</v>
          </cell>
          <cell r="BS94">
            <v>1</v>
          </cell>
        </row>
        <row r="95">
          <cell r="K95">
            <v>1</v>
          </cell>
          <cell r="L95">
            <v>1</v>
          </cell>
          <cell r="M95">
            <v>1</v>
          </cell>
          <cell r="N95">
            <v>1</v>
          </cell>
          <cell r="O95">
            <v>1</v>
          </cell>
          <cell r="P95">
            <v>1</v>
          </cell>
          <cell r="Q95">
            <v>1</v>
          </cell>
          <cell r="R95">
            <v>1</v>
          </cell>
          <cell r="S95">
            <v>1</v>
          </cell>
          <cell r="T95">
            <v>1</v>
          </cell>
          <cell r="U95">
            <v>1</v>
          </cell>
          <cell r="V95">
            <v>1</v>
          </cell>
          <cell r="W95">
            <v>1</v>
          </cell>
          <cell r="X95">
            <v>1</v>
          </cell>
          <cell r="Y95">
            <v>1</v>
          </cell>
          <cell r="Z95">
            <v>1</v>
          </cell>
          <cell r="AA95">
            <v>1</v>
          </cell>
          <cell r="AB95">
            <v>1</v>
          </cell>
          <cell r="AC95">
            <v>1</v>
          </cell>
          <cell r="AD95">
            <v>1</v>
          </cell>
          <cell r="AP95">
            <v>1</v>
          </cell>
          <cell r="AQ95">
            <v>8</v>
          </cell>
          <cell r="AR95">
            <v>8</v>
          </cell>
          <cell r="AZ95">
            <v>1</v>
          </cell>
          <cell r="BA95">
            <v>1</v>
          </cell>
          <cell r="BB95">
            <v>1</v>
          </cell>
          <cell r="BC95">
            <v>1</v>
          </cell>
          <cell r="BD95">
            <v>1</v>
          </cell>
          <cell r="BE95">
            <v>1</v>
          </cell>
          <cell r="BF95">
            <v>1</v>
          </cell>
          <cell r="BG95">
            <v>1</v>
          </cell>
          <cell r="BH95">
            <v>1</v>
          </cell>
          <cell r="BI95">
            <v>1</v>
          </cell>
          <cell r="BJ95">
            <v>1</v>
          </cell>
          <cell r="BK95">
            <v>1</v>
          </cell>
          <cell r="BL95">
            <v>1</v>
          </cell>
          <cell r="BM95">
            <v>1</v>
          </cell>
          <cell r="BN95">
            <v>1</v>
          </cell>
          <cell r="BO95">
            <v>1</v>
          </cell>
          <cell r="BP95">
            <v>1</v>
          </cell>
          <cell r="BQ95">
            <v>1</v>
          </cell>
          <cell r="BR95">
            <v>1</v>
          </cell>
          <cell r="BS95">
            <v>1</v>
          </cell>
        </row>
        <row r="96">
          <cell r="K96">
            <v>1</v>
          </cell>
          <cell r="L96">
            <v>1</v>
          </cell>
          <cell r="M96">
            <v>1</v>
          </cell>
          <cell r="N96">
            <v>1</v>
          </cell>
          <cell r="O96">
            <v>1</v>
          </cell>
          <cell r="P96">
            <v>1</v>
          </cell>
          <cell r="Q96">
            <v>1</v>
          </cell>
          <cell r="R96">
            <v>1</v>
          </cell>
          <cell r="S96">
            <v>1</v>
          </cell>
          <cell r="T96">
            <v>1</v>
          </cell>
          <cell r="U96">
            <v>1</v>
          </cell>
          <cell r="V96">
            <v>1</v>
          </cell>
          <cell r="W96">
            <v>1</v>
          </cell>
          <cell r="X96">
            <v>1</v>
          </cell>
          <cell r="Y96">
            <v>1</v>
          </cell>
          <cell r="Z96">
            <v>1</v>
          </cell>
          <cell r="AA96">
            <v>1</v>
          </cell>
          <cell r="AB96">
            <v>1</v>
          </cell>
          <cell r="AC96">
            <v>1</v>
          </cell>
          <cell r="AD96">
            <v>1</v>
          </cell>
          <cell r="AP96">
            <v>1</v>
          </cell>
          <cell r="AQ96">
            <v>8</v>
          </cell>
          <cell r="AR96">
            <v>9</v>
          </cell>
          <cell r="AZ96">
            <v>1</v>
          </cell>
          <cell r="BA96">
            <v>1</v>
          </cell>
          <cell r="BB96">
            <v>1</v>
          </cell>
          <cell r="BC96">
            <v>1</v>
          </cell>
          <cell r="BD96">
            <v>1</v>
          </cell>
          <cell r="BE96">
            <v>1</v>
          </cell>
          <cell r="BF96">
            <v>1</v>
          </cell>
          <cell r="BG96">
            <v>1</v>
          </cell>
          <cell r="BH96">
            <v>1</v>
          </cell>
          <cell r="BI96">
            <v>1</v>
          </cell>
          <cell r="BJ96">
            <v>1</v>
          </cell>
          <cell r="BK96">
            <v>1</v>
          </cell>
          <cell r="BL96">
            <v>1</v>
          </cell>
          <cell r="BM96">
            <v>1</v>
          </cell>
          <cell r="BN96">
            <v>1</v>
          </cell>
          <cell r="BO96">
            <v>1</v>
          </cell>
          <cell r="BP96">
            <v>1</v>
          </cell>
          <cell r="BQ96">
            <v>1</v>
          </cell>
          <cell r="BR96">
            <v>1</v>
          </cell>
          <cell r="BS96">
            <v>1</v>
          </cell>
        </row>
        <row r="97">
          <cell r="K97">
            <v>1</v>
          </cell>
          <cell r="L97">
            <v>1</v>
          </cell>
          <cell r="M97">
            <v>1</v>
          </cell>
          <cell r="N97">
            <v>1</v>
          </cell>
          <cell r="O97">
            <v>1</v>
          </cell>
          <cell r="P97">
            <v>1</v>
          </cell>
          <cell r="Q97">
            <v>1</v>
          </cell>
          <cell r="R97">
            <v>1</v>
          </cell>
          <cell r="S97">
            <v>1</v>
          </cell>
          <cell r="T97">
            <v>1</v>
          </cell>
          <cell r="U97">
            <v>1</v>
          </cell>
          <cell r="V97">
            <v>1</v>
          </cell>
          <cell r="W97">
            <v>1</v>
          </cell>
          <cell r="X97">
            <v>1</v>
          </cell>
          <cell r="Y97">
            <v>1</v>
          </cell>
          <cell r="Z97">
            <v>1</v>
          </cell>
          <cell r="AA97">
            <v>1</v>
          </cell>
          <cell r="AB97">
            <v>1</v>
          </cell>
          <cell r="AC97">
            <v>1</v>
          </cell>
          <cell r="AD97">
            <v>1</v>
          </cell>
          <cell r="AP97">
            <v>1</v>
          </cell>
          <cell r="AQ97">
            <v>8</v>
          </cell>
          <cell r="AR97">
            <v>10</v>
          </cell>
          <cell r="AZ97">
            <v>1</v>
          </cell>
          <cell r="BA97">
            <v>1</v>
          </cell>
          <cell r="BB97">
            <v>1</v>
          </cell>
          <cell r="BC97">
            <v>1</v>
          </cell>
          <cell r="BD97">
            <v>1</v>
          </cell>
          <cell r="BE97">
            <v>1</v>
          </cell>
          <cell r="BF97">
            <v>1</v>
          </cell>
          <cell r="BG97">
            <v>1</v>
          </cell>
          <cell r="BH97">
            <v>1</v>
          </cell>
          <cell r="BI97">
            <v>1</v>
          </cell>
          <cell r="BJ97">
            <v>1</v>
          </cell>
          <cell r="BK97">
            <v>1</v>
          </cell>
          <cell r="BL97">
            <v>1</v>
          </cell>
          <cell r="BM97">
            <v>1</v>
          </cell>
          <cell r="BN97">
            <v>1</v>
          </cell>
          <cell r="BO97">
            <v>1</v>
          </cell>
          <cell r="BP97">
            <v>1</v>
          </cell>
          <cell r="BQ97">
            <v>1</v>
          </cell>
          <cell r="BR97">
            <v>1</v>
          </cell>
          <cell r="BS97">
            <v>1</v>
          </cell>
        </row>
        <row r="98">
          <cell r="K98">
            <v>1</v>
          </cell>
          <cell r="L98">
            <v>1</v>
          </cell>
          <cell r="M98">
            <v>1</v>
          </cell>
          <cell r="N98">
            <v>1</v>
          </cell>
          <cell r="O98">
            <v>1</v>
          </cell>
          <cell r="P98">
            <v>1</v>
          </cell>
          <cell r="Q98">
            <v>1</v>
          </cell>
          <cell r="R98">
            <v>1</v>
          </cell>
          <cell r="S98">
            <v>1</v>
          </cell>
          <cell r="T98">
            <v>1</v>
          </cell>
          <cell r="U98">
            <v>1</v>
          </cell>
          <cell r="V98">
            <v>1</v>
          </cell>
          <cell r="W98">
            <v>1</v>
          </cell>
          <cell r="X98">
            <v>1</v>
          </cell>
          <cell r="Y98">
            <v>1</v>
          </cell>
          <cell r="Z98">
            <v>1</v>
          </cell>
          <cell r="AA98">
            <v>1</v>
          </cell>
          <cell r="AB98">
            <v>1</v>
          </cell>
          <cell r="AC98">
            <v>1</v>
          </cell>
          <cell r="AD98">
            <v>1</v>
          </cell>
          <cell r="AP98">
            <v>1</v>
          </cell>
          <cell r="AQ98">
            <v>9</v>
          </cell>
          <cell r="AR98">
            <v>1</v>
          </cell>
          <cell r="AZ98">
            <v>1</v>
          </cell>
          <cell r="BA98">
            <v>1</v>
          </cell>
          <cell r="BB98">
            <v>1</v>
          </cell>
          <cell r="BC98">
            <v>1</v>
          </cell>
          <cell r="BD98">
            <v>1</v>
          </cell>
          <cell r="BE98">
            <v>1</v>
          </cell>
          <cell r="BF98">
            <v>1</v>
          </cell>
          <cell r="BG98">
            <v>1</v>
          </cell>
          <cell r="BH98">
            <v>1</v>
          </cell>
          <cell r="BI98">
            <v>1</v>
          </cell>
          <cell r="BJ98">
            <v>1</v>
          </cell>
          <cell r="BK98">
            <v>1</v>
          </cell>
          <cell r="BL98">
            <v>1</v>
          </cell>
          <cell r="BM98">
            <v>1</v>
          </cell>
          <cell r="BN98">
            <v>1</v>
          </cell>
          <cell r="BO98">
            <v>1</v>
          </cell>
          <cell r="BP98">
            <v>1</v>
          </cell>
          <cell r="BQ98">
            <v>1</v>
          </cell>
          <cell r="BR98">
            <v>1</v>
          </cell>
          <cell r="BS98">
            <v>1</v>
          </cell>
        </row>
        <row r="99">
          <cell r="K99">
            <v>1</v>
          </cell>
          <cell r="L99">
            <v>1</v>
          </cell>
          <cell r="M99">
            <v>1</v>
          </cell>
          <cell r="N99">
            <v>1</v>
          </cell>
          <cell r="O99">
            <v>1</v>
          </cell>
          <cell r="P99">
            <v>1</v>
          </cell>
          <cell r="Q99">
            <v>1</v>
          </cell>
          <cell r="R99">
            <v>1</v>
          </cell>
          <cell r="S99">
            <v>1</v>
          </cell>
          <cell r="T99">
            <v>1</v>
          </cell>
          <cell r="U99">
            <v>1</v>
          </cell>
          <cell r="V99">
            <v>1</v>
          </cell>
          <cell r="W99">
            <v>1</v>
          </cell>
          <cell r="X99">
            <v>1</v>
          </cell>
          <cell r="Y99">
            <v>1</v>
          </cell>
          <cell r="Z99">
            <v>1</v>
          </cell>
          <cell r="AA99">
            <v>1</v>
          </cell>
          <cell r="AB99">
            <v>1</v>
          </cell>
          <cell r="AC99">
            <v>1</v>
          </cell>
          <cell r="AD99">
            <v>1</v>
          </cell>
          <cell r="AP99">
            <v>1</v>
          </cell>
          <cell r="AQ99">
            <v>9</v>
          </cell>
          <cell r="AR99">
            <v>2</v>
          </cell>
          <cell r="AZ99">
            <v>1</v>
          </cell>
          <cell r="BA99">
            <v>1</v>
          </cell>
          <cell r="BB99">
            <v>1</v>
          </cell>
          <cell r="BC99">
            <v>1</v>
          </cell>
          <cell r="BD99">
            <v>1</v>
          </cell>
          <cell r="BE99">
            <v>1</v>
          </cell>
          <cell r="BF99">
            <v>1</v>
          </cell>
          <cell r="BG99">
            <v>1</v>
          </cell>
          <cell r="BH99">
            <v>1</v>
          </cell>
          <cell r="BI99">
            <v>1</v>
          </cell>
          <cell r="BJ99">
            <v>1</v>
          </cell>
          <cell r="BK99">
            <v>1</v>
          </cell>
          <cell r="BL99">
            <v>1</v>
          </cell>
          <cell r="BM99">
            <v>1</v>
          </cell>
          <cell r="BN99">
            <v>1</v>
          </cell>
          <cell r="BO99">
            <v>1</v>
          </cell>
          <cell r="BP99">
            <v>1</v>
          </cell>
          <cell r="BQ99">
            <v>1</v>
          </cell>
          <cell r="BR99">
            <v>1</v>
          </cell>
          <cell r="BS99">
            <v>1</v>
          </cell>
        </row>
        <row r="100">
          <cell r="K100">
            <v>1</v>
          </cell>
          <cell r="L100">
            <v>1</v>
          </cell>
          <cell r="M100">
            <v>1</v>
          </cell>
          <cell r="N100">
            <v>1</v>
          </cell>
          <cell r="O100">
            <v>1</v>
          </cell>
          <cell r="P100">
            <v>1</v>
          </cell>
          <cell r="Q100">
            <v>1</v>
          </cell>
          <cell r="R100">
            <v>1</v>
          </cell>
          <cell r="S100">
            <v>1</v>
          </cell>
          <cell r="T100">
            <v>1</v>
          </cell>
          <cell r="U100">
            <v>1</v>
          </cell>
          <cell r="V100">
            <v>1</v>
          </cell>
          <cell r="W100">
            <v>1</v>
          </cell>
          <cell r="X100">
            <v>1</v>
          </cell>
          <cell r="Y100">
            <v>1</v>
          </cell>
          <cell r="Z100">
            <v>1</v>
          </cell>
          <cell r="AA100">
            <v>1</v>
          </cell>
          <cell r="AB100">
            <v>1</v>
          </cell>
          <cell r="AC100">
            <v>1</v>
          </cell>
          <cell r="AD100">
            <v>1</v>
          </cell>
          <cell r="AP100">
            <v>1</v>
          </cell>
          <cell r="AQ100">
            <v>9</v>
          </cell>
          <cell r="AR100">
            <v>3</v>
          </cell>
          <cell r="AZ100">
            <v>1</v>
          </cell>
          <cell r="BA100">
            <v>1</v>
          </cell>
          <cell r="BB100">
            <v>1</v>
          </cell>
          <cell r="BC100">
            <v>1</v>
          </cell>
          <cell r="BD100">
            <v>1</v>
          </cell>
          <cell r="BE100">
            <v>1</v>
          </cell>
          <cell r="BF100">
            <v>1</v>
          </cell>
          <cell r="BG100">
            <v>1</v>
          </cell>
          <cell r="BH100">
            <v>1</v>
          </cell>
          <cell r="BI100">
            <v>1</v>
          </cell>
          <cell r="BJ100">
            <v>1</v>
          </cell>
          <cell r="BK100">
            <v>1</v>
          </cell>
          <cell r="BL100">
            <v>1</v>
          </cell>
          <cell r="BM100">
            <v>1</v>
          </cell>
          <cell r="BN100">
            <v>1</v>
          </cell>
          <cell r="BO100">
            <v>1</v>
          </cell>
          <cell r="BP100">
            <v>1</v>
          </cell>
          <cell r="BQ100">
            <v>1</v>
          </cell>
          <cell r="BR100">
            <v>1</v>
          </cell>
          <cell r="BS100">
            <v>1</v>
          </cell>
        </row>
        <row r="101">
          <cell r="K101">
            <v>1</v>
          </cell>
          <cell r="L101">
            <v>1</v>
          </cell>
          <cell r="M101">
            <v>1</v>
          </cell>
          <cell r="N101">
            <v>1</v>
          </cell>
          <cell r="O101">
            <v>1</v>
          </cell>
          <cell r="P101">
            <v>1</v>
          </cell>
          <cell r="Q101">
            <v>1</v>
          </cell>
          <cell r="R101">
            <v>1</v>
          </cell>
          <cell r="S101">
            <v>1</v>
          </cell>
          <cell r="T101">
            <v>1</v>
          </cell>
          <cell r="U101">
            <v>1</v>
          </cell>
          <cell r="V101">
            <v>1</v>
          </cell>
          <cell r="W101">
            <v>1</v>
          </cell>
          <cell r="X101">
            <v>1</v>
          </cell>
          <cell r="Y101">
            <v>1</v>
          </cell>
          <cell r="Z101">
            <v>1</v>
          </cell>
          <cell r="AA101">
            <v>1</v>
          </cell>
          <cell r="AB101">
            <v>1</v>
          </cell>
          <cell r="AC101">
            <v>1</v>
          </cell>
          <cell r="AD101">
            <v>1</v>
          </cell>
          <cell r="AP101">
            <v>1</v>
          </cell>
          <cell r="AQ101">
            <v>9</v>
          </cell>
          <cell r="AR101">
            <v>4</v>
          </cell>
          <cell r="AZ101">
            <v>1</v>
          </cell>
          <cell r="BA101">
            <v>1</v>
          </cell>
          <cell r="BB101">
            <v>1</v>
          </cell>
          <cell r="BC101">
            <v>1</v>
          </cell>
          <cell r="BD101">
            <v>1</v>
          </cell>
          <cell r="BE101">
            <v>1</v>
          </cell>
          <cell r="BF101">
            <v>1</v>
          </cell>
          <cell r="BG101">
            <v>1</v>
          </cell>
          <cell r="BH101">
            <v>1</v>
          </cell>
          <cell r="BI101">
            <v>1</v>
          </cell>
          <cell r="BJ101">
            <v>1</v>
          </cell>
          <cell r="BK101">
            <v>1</v>
          </cell>
          <cell r="BL101">
            <v>1</v>
          </cell>
          <cell r="BM101">
            <v>1</v>
          </cell>
          <cell r="BN101">
            <v>1</v>
          </cell>
          <cell r="BO101">
            <v>1</v>
          </cell>
          <cell r="BP101">
            <v>1</v>
          </cell>
          <cell r="BQ101">
            <v>1</v>
          </cell>
          <cell r="BR101">
            <v>1</v>
          </cell>
          <cell r="BS101">
            <v>1</v>
          </cell>
        </row>
        <row r="102">
          <cell r="K102">
            <v>1</v>
          </cell>
          <cell r="L102">
            <v>1</v>
          </cell>
          <cell r="M102">
            <v>1</v>
          </cell>
          <cell r="N102">
            <v>1</v>
          </cell>
          <cell r="O102">
            <v>1</v>
          </cell>
          <cell r="P102">
            <v>1</v>
          </cell>
          <cell r="Q102">
            <v>1</v>
          </cell>
          <cell r="R102">
            <v>1</v>
          </cell>
          <cell r="S102">
            <v>1</v>
          </cell>
          <cell r="T102">
            <v>1</v>
          </cell>
          <cell r="U102">
            <v>1</v>
          </cell>
          <cell r="V102">
            <v>1</v>
          </cell>
          <cell r="W102">
            <v>1</v>
          </cell>
          <cell r="X102">
            <v>1</v>
          </cell>
          <cell r="Y102">
            <v>1</v>
          </cell>
          <cell r="Z102">
            <v>1</v>
          </cell>
          <cell r="AA102">
            <v>1</v>
          </cell>
          <cell r="AB102">
            <v>1</v>
          </cell>
          <cell r="AC102">
            <v>1</v>
          </cell>
          <cell r="AD102">
            <v>1</v>
          </cell>
          <cell r="AP102">
            <v>1</v>
          </cell>
          <cell r="AQ102">
            <v>9</v>
          </cell>
          <cell r="AR102">
            <v>5</v>
          </cell>
          <cell r="AZ102">
            <v>1</v>
          </cell>
          <cell r="BA102">
            <v>1</v>
          </cell>
          <cell r="BB102">
            <v>1</v>
          </cell>
          <cell r="BC102">
            <v>1</v>
          </cell>
          <cell r="BD102">
            <v>1</v>
          </cell>
          <cell r="BE102">
            <v>1</v>
          </cell>
          <cell r="BF102">
            <v>1</v>
          </cell>
          <cell r="BG102">
            <v>1</v>
          </cell>
          <cell r="BH102">
            <v>1</v>
          </cell>
          <cell r="BI102">
            <v>1</v>
          </cell>
          <cell r="BJ102">
            <v>1</v>
          </cell>
          <cell r="BK102">
            <v>1</v>
          </cell>
          <cell r="BL102">
            <v>1</v>
          </cell>
          <cell r="BM102">
            <v>1</v>
          </cell>
          <cell r="BN102">
            <v>1</v>
          </cell>
          <cell r="BO102">
            <v>1</v>
          </cell>
          <cell r="BP102">
            <v>1</v>
          </cell>
          <cell r="BQ102">
            <v>1</v>
          </cell>
          <cell r="BR102">
            <v>1</v>
          </cell>
          <cell r="BS102">
            <v>1</v>
          </cell>
        </row>
        <row r="103">
          <cell r="K103">
            <v>1</v>
          </cell>
          <cell r="L103">
            <v>1</v>
          </cell>
          <cell r="M103">
            <v>1</v>
          </cell>
          <cell r="N103">
            <v>1</v>
          </cell>
          <cell r="O103">
            <v>1</v>
          </cell>
          <cell r="P103">
            <v>1</v>
          </cell>
          <cell r="Q103">
            <v>1</v>
          </cell>
          <cell r="R103">
            <v>1</v>
          </cell>
          <cell r="S103">
            <v>1</v>
          </cell>
          <cell r="T103">
            <v>1</v>
          </cell>
          <cell r="U103">
            <v>1</v>
          </cell>
          <cell r="V103">
            <v>1</v>
          </cell>
          <cell r="W103">
            <v>1</v>
          </cell>
          <cell r="X103">
            <v>1</v>
          </cell>
          <cell r="Y103">
            <v>1</v>
          </cell>
          <cell r="Z103">
            <v>1</v>
          </cell>
          <cell r="AA103">
            <v>1</v>
          </cell>
          <cell r="AB103">
            <v>1</v>
          </cell>
          <cell r="AC103">
            <v>1</v>
          </cell>
          <cell r="AD103">
            <v>1</v>
          </cell>
          <cell r="AP103">
            <v>1</v>
          </cell>
          <cell r="AQ103">
            <v>9</v>
          </cell>
          <cell r="AR103">
            <v>6</v>
          </cell>
          <cell r="AZ103">
            <v>1</v>
          </cell>
          <cell r="BA103">
            <v>1</v>
          </cell>
          <cell r="BB103">
            <v>1</v>
          </cell>
          <cell r="BC103">
            <v>1</v>
          </cell>
          <cell r="BD103">
            <v>1</v>
          </cell>
          <cell r="BE103">
            <v>1</v>
          </cell>
          <cell r="BF103">
            <v>1</v>
          </cell>
          <cell r="BG103">
            <v>1</v>
          </cell>
          <cell r="BH103">
            <v>1</v>
          </cell>
          <cell r="BI103">
            <v>1</v>
          </cell>
          <cell r="BJ103">
            <v>1</v>
          </cell>
          <cell r="BK103">
            <v>1</v>
          </cell>
          <cell r="BL103">
            <v>1</v>
          </cell>
          <cell r="BM103">
            <v>1</v>
          </cell>
          <cell r="BN103">
            <v>1</v>
          </cell>
          <cell r="BO103">
            <v>1</v>
          </cell>
          <cell r="BP103">
            <v>1</v>
          </cell>
          <cell r="BQ103">
            <v>1</v>
          </cell>
          <cell r="BR103">
            <v>1</v>
          </cell>
          <cell r="BS103">
            <v>1</v>
          </cell>
        </row>
        <row r="104">
          <cell r="K104">
            <v>1</v>
          </cell>
          <cell r="L104">
            <v>1</v>
          </cell>
          <cell r="M104">
            <v>1</v>
          </cell>
          <cell r="N104">
            <v>1</v>
          </cell>
          <cell r="O104">
            <v>1</v>
          </cell>
          <cell r="P104">
            <v>1</v>
          </cell>
          <cell r="Q104">
            <v>1</v>
          </cell>
          <cell r="R104">
            <v>1</v>
          </cell>
          <cell r="S104">
            <v>1</v>
          </cell>
          <cell r="T104">
            <v>1</v>
          </cell>
          <cell r="U104">
            <v>1</v>
          </cell>
          <cell r="V104">
            <v>1</v>
          </cell>
          <cell r="W104">
            <v>1</v>
          </cell>
          <cell r="X104">
            <v>1</v>
          </cell>
          <cell r="Y104">
            <v>1</v>
          </cell>
          <cell r="Z104">
            <v>1</v>
          </cell>
          <cell r="AA104">
            <v>1</v>
          </cell>
          <cell r="AB104">
            <v>1</v>
          </cell>
          <cell r="AC104">
            <v>1</v>
          </cell>
          <cell r="AD104">
            <v>1</v>
          </cell>
          <cell r="AP104">
            <v>1</v>
          </cell>
          <cell r="AQ104">
            <v>9</v>
          </cell>
          <cell r="AR104">
            <v>7</v>
          </cell>
          <cell r="AZ104">
            <v>1</v>
          </cell>
          <cell r="BA104">
            <v>1</v>
          </cell>
          <cell r="BB104">
            <v>1</v>
          </cell>
          <cell r="BC104">
            <v>1</v>
          </cell>
          <cell r="BD104">
            <v>1</v>
          </cell>
          <cell r="BE104">
            <v>1</v>
          </cell>
          <cell r="BF104">
            <v>1</v>
          </cell>
          <cell r="BG104">
            <v>1</v>
          </cell>
          <cell r="BH104">
            <v>1</v>
          </cell>
          <cell r="BI104">
            <v>1</v>
          </cell>
          <cell r="BJ104">
            <v>1</v>
          </cell>
          <cell r="BK104">
            <v>1</v>
          </cell>
          <cell r="BL104">
            <v>1</v>
          </cell>
          <cell r="BM104">
            <v>1</v>
          </cell>
          <cell r="BN104">
            <v>1</v>
          </cell>
          <cell r="BO104">
            <v>1</v>
          </cell>
          <cell r="BP104">
            <v>1</v>
          </cell>
          <cell r="BQ104">
            <v>1</v>
          </cell>
          <cell r="BR104">
            <v>1</v>
          </cell>
          <cell r="BS104">
            <v>1</v>
          </cell>
        </row>
        <row r="105">
          <cell r="K105">
            <v>1</v>
          </cell>
          <cell r="L105">
            <v>1</v>
          </cell>
          <cell r="M105">
            <v>1</v>
          </cell>
          <cell r="N105">
            <v>1</v>
          </cell>
          <cell r="O105">
            <v>1</v>
          </cell>
          <cell r="P105">
            <v>1</v>
          </cell>
          <cell r="Q105">
            <v>1</v>
          </cell>
          <cell r="R105">
            <v>1</v>
          </cell>
          <cell r="S105">
            <v>1</v>
          </cell>
          <cell r="T105">
            <v>1</v>
          </cell>
          <cell r="U105">
            <v>1</v>
          </cell>
          <cell r="V105">
            <v>1</v>
          </cell>
          <cell r="W105">
            <v>1</v>
          </cell>
          <cell r="X105">
            <v>1</v>
          </cell>
          <cell r="Y105">
            <v>1</v>
          </cell>
          <cell r="Z105">
            <v>1</v>
          </cell>
          <cell r="AA105">
            <v>1</v>
          </cell>
          <cell r="AB105">
            <v>1</v>
          </cell>
          <cell r="AC105">
            <v>1</v>
          </cell>
          <cell r="AD105">
            <v>1</v>
          </cell>
          <cell r="AP105">
            <v>1</v>
          </cell>
          <cell r="AQ105">
            <v>9</v>
          </cell>
          <cell r="AR105">
            <v>8</v>
          </cell>
          <cell r="AZ105">
            <v>1</v>
          </cell>
          <cell r="BA105">
            <v>1</v>
          </cell>
          <cell r="BB105">
            <v>1</v>
          </cell>
          <cell r="BC105">
            <v>1</v>
          </cell>
          <cell r="BD105">
            <v>1</v>
          </cell>
          <cell r="BE105">
            <v>1</v>
          </cell>
          <cell r="BF105">
            <v>1</v>
          </cell>
          <cell r="BG105">
            <v>1</v>
          </cell>
          <cell r="BH105">
            <v>1</v>
          </cell>
          <cell r="BI105">
            <v>1</v>
          </cell>
          <cell r="BJ105">
            <v>1</v>
          </cell>
          <cell r="BK105">
            <v>1</v>
          </cell>
          <cell r="BL105">
            <v>1</v>
          </cell>
          <cell r="BM105">
            <v>1</v>
          </cell>
          <cell r="BN105">
            <v>1</v>
          </cell>
          <cell r="BO105">
            <v>1</v>
          </cell>
          <cell r="BP105">
            <v>1</v>
          </cell>
          <cell r="BQ105">
            <v>1</v>
          </cell>
          <cell r="BR105">
            <v>1</v>
          </cell>
          <cell r="BS105">
            <v>1</v>
          </cell>
        </row>
        <row r="106">
          <cell r="K106">
            <v>1</v>
          </cell>
          <cell r="L106">
            <v>1</v>
          </cell>
          <cell r="M106">
            <v>1</v>
          </cell>
          <cell r="N106">
            <v>1</v>
          </cell>
          <cell r="O106">
            <v>1</v>
          </cell>
          <cell r="P106">
            <v>1</v>
          </cell>
          <cell r="Q106">
            <v>1</v>
          </cell>
          <cell r="R106">
            <v>1</v>
          </cell>
          <cell r="S106">
            <v>1</v>
          </cell>
          <cell r="T106">
            <v>1</v>
          </cell>
          <cell r="U106">
            <v>1</v>
          </cell>
          <cell r="V106">
            <v>1</v>
          </cell>
          <cell r="W106">
            <v>1</v>
          </cell>
          <cell r="X106">
            <v>1</v>
          </cell>
          <cell r="Y106">
            <v>1</v>
          </cell>
          <cell r="Z106">
            <v>1</v>
          </cell>
          <cell r="AA106">
            <v>1</v>
          </cell>
          <cell r="AB106">
            <v>1</v>
          </cell>
          <cell r="AC106">
            <v>1</v>
          </cell>
          <cell r="AD106">
            <v>1</v>
          </cell>
          <cell r="AP106">
            <v>1</v>
          </cell>
          <cell r="AQ106">
            <v>9</v>
          </cell>
          <cell r="AR106">
            <v>9</v>
          </cell>
          <cell r="AZ106">
            <v>1</v>
          </cell>
          <cell r="BA106">
            <v>1</v>
          </cell>
          <cell r="BB106">
            <v>1</v>
          </cell>
          <cell r="BC106">
            <v>1</v>
          </cell>
          <cell r="BD106">
            <v>1</v>
          </cell>
          <cell r="BE106">
            <v>1</v>
          </cell>
          <cell r="BF106">
            <v>1</v>
          </cell>
          <cell r="BG106">
            <v>1</v>
          </cell>
          <cell r="BH106">
            <v>1</v>
          </cell>
          <cell r="BI106">
            <v>1</v>
          </cell>
          <cell r="BJ106">
            <v>1</v>
          </cell>
          <cell r="BK106">
            <v>1</v>
          </cell>
          <cell r="BL106">
            <v>1</v>
          </cell>
          <cell r="BM106">
            <v>1</v>
          </cell>
          <cell r="BN106">
            <v>1</v>
          </cell>
          <cell r="BO106">
            <v>1</v>
          </cell>
          <cell r="BP106">
            <v>1</v>
          </cell>
          <cell r="BQ106">
            <v>1</v>
          </cell>
          <cell r="BR106">
            <v>1</v>
          </cell>
          <cell r="BS106">
            <v>1</v>
          </cell>
        </row>
        <row r="107">
          <cell r="K107">
            <v>1</v>
          </cell>
          <cell r="L107">
            <v>1</v>
          </cell>
          <cell r="M107">
            <v>1</v>
          </cell>
          <cell r="N107">
            <v>1</v>
          </cell>
          <cell r="O107">
            <v>1</v>
          </cell>
          <cell r="P107">
            <v>1</v>
          </cell>
          <cell r="Q107">
            <v>1</v>
          </cell>
          <cell r="R107">
            <v>1</v>
          </cell>
          <cell r="S107">
            <v>1</v>
          </cell>
          <cell r="T107">
            <v>1</v>
          </cell>
          <cell r="U107">
            <v>1</v>
          </cell>
          <cell r="V107">
            <v>1</v>
          </cell>
          <cell r="W107">
            <v>1</v>
          </cell>
          <cell r="X107">
            <v>1</v>
          </cell>
          <cell r="Y107">
            <v>1</v>
          </cell>
          <cell r="Z107">
            <v>1</v>
          </cell>
          <cell r="AA107">
            <v>1</v>
          </cell>
          <cell r="AB107">
            <v>1</v>
          </cell>
          <cell r="AC107">
            <v>1</v>
          </cell>
          <cell r="AD107">
            <v>1</v>
          </cell>
          <cell r="AP107">
            <v>1</v>
          </cell>
          <cell r="AQ107">
            <v>9</v>
          </cell>
          <cell r="AR107">
            <v>10</v>
          </cell>
          <cell r="AZ107">
            <v>1</v>
          </cell>
          <cell r="BA107">
            <v>1</v>
          </cell>
          <cell r="BB107">
            <v>1</v>
          </cell>
          <cell r="BC107">
            <v>1</v>
          </cell>
          <cell r="BD107">
            <v>1</v>
          </cell>
          <cell r="BE107">
            <v>1</v>
          </cell>
          <cell r="BF107">
            <v>1</v>
          </cell>
          <cell r="BG107">
            <v>1</v>
          </cell>
          <cell r="BH107">
            <v>1</v>
          </cell>
          <cell r="BI107">
            <v>1</v>
          </cell>
          <cell r="BJ107">
            <v>1</v>
          </cell>
          <cell r="BK107">
            <v>1</v>
          </cell>
          <cell r="BL107">
            <v>1</v>
          </cell>
          <cell r="BM107">
            <v>1</v>
          </cell>
          <cell r="BN107">
            <v>1</v>
          </cell>
          <cell r="BO107">
            <v>1</v>
          </cell>
          <cell r="BP107">
            <v>1</v>
          </cell>
          <cell r="BQ107">
            <v>1</v>
          </cell>
          <cell r="BR107">
            <v>1</v>
          </cell>
          <cell r="BS107">
            <v>1</v>
          </cell>
        </row>
        <row r="108">
          <cell r="K108">
            <v>1</v>
          </cell>
          <cell r="L108">
            <v>1</v>
          </cell>
          <cell r="M108">
            <v>1</v>
          </cell>
          <cell r="N108">
            <v>1</v>
          </cell>
          <cell r="O108">
            <v>1</v>
          </cell>
          <cell r="P108">
            <v>1</v>
          </cell>
          <cell r="Q108">
            <v>1</v>
          </cell>
          <cell r="R108">
            <v>1</v>
          </cell>
          <cell r="S108">
            <v>1</v>
          </cell>
          <cell r="T108">
            <v>1</v>
          </cell>
          <cell r="U108">
            <v>1</v>
          </cell>
          <cell r="V108">
            <v>1</v>
          </cell>
          <cell r="W108">
            <v>1</v>
          </cell>
          <cell r="X108">
            <v>1</v>
          </cell>
          <cell r="Y108">
            <v>1</v>
          </cell>
          <cell r="Z108">
            <v>1</v>
          </cell>
          <cell r="AA108">
            <v>1</v>
          </cell>
          <cell r="AB108">
            <v>1</v>
          </cell>
          <cell r="AC108">
            <v>1</v>
          </cell>
          <cell r="AD108">
            <v>1</v>
          </cell>
          <cell r="AP108">
            <v>1</v>
          </cell>
          <cell r="AQ108">
            <v>10</v>
          </cell>
          <cell r="AR108">
            <v>1</v>
          </cell>
          <cell r="AZ108">
            <v>1</v>
          </cell>
          <cell r="BA108">
            <v>1</v>
          </cell>
          <cell r="BB108">
            <v>1</v>
          </cell>
          <cell r="BC108">
            <v>1</v>
          </cell>
          <cell r="BD108">
            <v>1</v>
          </cell>
          <cell r="BE108">
            <v>1</v>
          </cell>
          <cell r="BF108">
            <v>1</v>
          </cell>
          <cell r="BG108">
            <v>1</v>
          </cell>
          <cell r="BH108">
            <v>1</v>
          </cell>
          <cell r="BI108">
            <v>1</v>
          </cell>
          <cell r="BJ108">
            <v>1</v>
          </cell>
          <cell r="BK108">
            <v>1</v>
          </cell>
          <cell r="BL108">
            <v>1</v>
          </cell>
          <cell r="BM108">
            <v>1</v>
          </cell>
          <cell r="BN108">
            <v>1</v>
          </cell>
          <cell r="BO108">
            <v>0.9</v>
          </cell>
          <cell r="BP108">
            <v>0.9</v>
          </cell>
          <cell r="BQ108">
            <v>0.9</v>
          </cell>
          <cell r="BR108">
            <v>0.9</v>
          </cell>
          <cell r="BS108">
            <v>0.9</v>
          </cell>
        </row>
        <row r="109">
          <cell r="K109">
            <v>1</v>
          </cell>
          <cell r="L109">
            <v>1</v>
          </cell>
          <cell r="M109">
            <v>1</v>
          </cell>
          <cell r="N109">
            <v>1</v>
          </cell>
          <cell r="O109">
            <v>1</v>
          </cell>
          <cell r="P109">
            <v>1</v>
          </cell>
          <cell r="Q109">
            <v>1</v>
          </cell>
          <cell r="R109">
            <v>1</v>
          </cell>
          <cell r="S109">
            <v>1</v>
          </cell>
          <cell r="T109">
            <v>1</v>
          </cell>
          <cell r="U109">
            <v>1</v>
          </cell>
          <cell r="V109">
            <v>1</v>
          </cell>
          <cell r="W109">
            <v>1</v>
          </cell>
          <cell r="X109">
            <v>1</v>
          </cell>
          <cell r="Y109">
            <v>1</v>
          </cell>
          <cell r="Z109">
            <v>1</v>
          </cell>
          <cell r="AA109">
            <v>1</v>
          </cell>
          <cell r="AB109">
            <v>1</v>
          </cell>
          <cell r="AC109">
            <v>1</v>
          </cell>
          <cell r="AD109">
            <v>1</v>
          </cell>
          <cell r="AP109">
            <v>1</v>
          </cell>
          <cell r="AQ109">
            <v>10</v>
          </cell>
          <cell r="AR109">
            <v>2</v>
          </cell>
          <cell r="AZ109">
            <v>1</v>
          </cell>
          <cell r="BA109">
            <v>1</v>
          </cell>
          <cell r="BB109">
            <v>1</v>
          </cell>
          <cell r="BC109">
            <v>1</v>
          </cell>
          <cell r="BD109">
            <v>1</v>
          </cell>
          <cell r="BE109">
            <v>1</v>
          </cell>
          <cell r="BF109">
            <v>1</v>
          </cell>
          <cell r="BG109">
            <v>1</v>
          </cell>
          <cell r="BH109">
            <v>1</v>
          </cell>
          <cell r="BI109">
            <v>1</v>
          </cell>
          <cell r="BJ109">
            <v>1</v>
          </cell>
          <cell r="BK109">
            <v>1</v>
          </cell>
          <cell r="BL109">
            <v>1</v>
          </cell>
          <cell r="BM109">
            <v>1</v>
          </cell>
          <cell r="BN109">
            <v>1</v>
          </cell>
          <cell r="BO109">
            <v>0.9</v>
          </cell>
          <cell r="BP109">
            <v>0.9</v>
          </cell>
          <cell r="BQ109">
            <v>0.9</v>
          </cell>
          <cell r="BR109">
            <v>0.9</v>
          </cell>
          <cell r="BS109">
            <v>0.9</v>
          </cell>
        </row>
        <row r="110">
          <cell r="K110">
            <v>1</v>
          </cell>
          <cell r="L110">
            <v>1</v>
          </cell>
          <cell r="M110">
            <v>1</v>
          </cell>
          <cell r="N110">
            <v>1</v>
          </cell>
          <cell r="O110">
            <v>1</v>
          </cell>
          <cell r="P110">
            <v>1</v>
          </cell>
          <cell r="Q110">
            <v>1</v>
          </cell>
          <cell r="R110">
            <v>1</v>
          </cell>
          <cell r="S110">
            <v>1</v>
          </cell>
          <cell r="T110">
            <v>1</v>
          </cell>
          <cell r="U110">
            <v>1</v>
          </cell>
          <cell r="V110">
            <v>1</v>
          </cell>
          <cell r="W110">
            <v>1</v>
          </cell>
          <cell r="X110">
            <v>1</v>
          </cell>
          <cell r="Y110">
            <v>1</v>
          </cell>
          <cell r="Z110">
            <v>1</v>
          </cell>
          <cell r="AA110">
            <v>1</v>
          </cell>
          <cell r="AB110">
            <v>1</v>
          </cell>
          <cell r="AC110">
            <v>1</v>
          </cell>
          <cell r="AD110">
            <v>1</v>
          </cell>
          <cell r="AP110">
            <v>1</v>
          </cell>
          <cell r="AQ110">
            <v>10</v>
          </cell>
          <cell r="AR110">
            <v>3</v>
          </cell>
          <cell r="AZ110">
            <v>1</v>
          </cell>
          <cell r="BA110">
            <v>1</v>
          </cell>
          <cell r="BB110">
            <v>1</v>
          </cell>
          <cell r="BC110">
            <v>1</v>
          </cell>
          <cell r="BD110">
            <v>1</v>
          </cell>
          <cell r="BE110">
            <v>1</v>
          </cell>
          <cell r="BF110">
            <v>1</v>
          </cell>
          <cell r="BG110">
            <v>1</v>
          </cell>
          <cell r="BH110">
            <v>1</v>
          </cell>
          <cell r="BI110">
            <v>1</v>
          </cell>
          <cell r="BJ110">
            <v>1</v>
          </cell>
          <cell r="BK110">
            <v>1</v>
          </cell>
          <cell r="BL110">
            <v>1</v>
          </cell>
          <cell r="BM110">
            <v>1</v>
          </cell>
          <cell r="BN110">
            <v>1</v>
          </cell>
          <cell r="BO110">
            <v>0.9</v>
          </cell>
          <cell r="BP110">
            <v>0.9</v>
          </cell>
          <cell r="BQ110">
            <v>0.9</v>
          </cell>
          <cell r="BR110">
            <v>0.9</v>
          </cell>
          <cell r="BS110">
            <v>0.9</v>
          </cell>
        </row>
        <row r="111">
          <cell r="K111">
            <v>1</v>
          </cell>
          <cell r="L111">
            <v>1</v>
          </cell>
          <cell r="M111">
            <v>1</v>
          </cell>
          <cell r="N111">
            <v>1</v>
          </cell>
          <cell r="O111">
            <v>1</v>
          </cell>
          <cell r="P111">
            <v>1</v>
          </cell>
          <cell r="Q111">
            <v>1</v>
          </cell>
          <cell r="R111">
            <v>1</v>
          </cell>
          <cell r="S111">
            <v>1</v>
          </cell>
          <cell r="T111">
            <v>1</v>
          </cell>
          <cell r="U111">
            <v>1</v>
          </cell>
          <cell r="V111">
            <v>1</v>
          </cell>
          <cell r="W111">
            <v>1</v>
          </cell>
          <cell r="X111">
            <v>1</v>
          </cell>
          <cell r="Y111">
            <v>1</v>
          </cell>
          <cell r="Z111">
            <v>1</v>
          </cell>
          <cell r="AA111">
            <v>1</v>
          </cell>
          <cell r="AB111">
            <v>1</v>
          </cell>
          <cell r="AC111">
            <v>1</v>
          </cell>
          <cell r="AD111">
            <v>1</v>
          </cell>
          <cell r="AP111">
            <v>1</v>
          </cell>
          <cell r="AQ111">
            <v>10</v>
          </cell>
          <cell r="AR111">
            <v>4</v>
          </cell>
          <cell r="AZ111">
            <v>1</v>
          </cell>
          <cell r="BA111">
            <v>1</v>
          </cell>
          <cell r="BB111">
            <v>1</v>
          </cell>
          <cell r="BC111">
            <v>1</v>
          </cell>
          <cell r="BD111">
            <v>1</v>
          </cell>
          <cell r="BE111">
            <v>1</v>
          </cell>
          <cell r="BF111">
            <v>1</v>
          </cell>
          <cell r="BG111">
            <v>1</v>
          </cell>
          <cell r="BH111">
            <v>1</v>
          </cell>
          <cell r="BI111">
            <v>1</v>
          </cell>
          <cell r="BJ111">
            <v>1</v>
          </cell>
          <cell r="BK111">
            <v>1</v>
          </cell>
          <cell r="BL111">
            <v>1</v>
          </cell>
          <cell r="BM111">
            <v>1</v>
          </cell>
          <cell r="BN111">
            <v>1</v>
          </cell>
          <cell r="BO111">
            <v>0.9</v>
          </cell>
          <cell r="BP111">
            <v>0.9</v>
          </cell>
          <cell r="BQ111">
            <v>0.9</v>
          </cell>
          <cell r="BR111">
            <v>0.9</v>
          </cell>
          <cell r="BS111">
            <v>0.9</v>
          </cell>
        </row>
        <row r="112">
          <cell r="K112">
            <v>1</v>
          </cell>
          <cell r="L112">
            <v>1</v>
          </cell>
          <cell r="M112">
            <v>1</v>
          </cell>
          <cell r="N112">
            <v>1</v>
          </cell>
          <cell r="O112">
            <v>1</v>
          </cell>
          <cell r="P112">
            <v>1</v>
          </cell>
          <cell r="Q112">
            <v>1</v>
          </cell>
          <cell r="R112">
            <v>1</v>
          </cell>
          <cell r="S112">
            <v>1</v>
          </cell>
          <cell r="T112">
            <v>1</v>
          </cell>
          <cell r="U112">
            <v>1</v>
          </cell>
          <cell r="V112">
            <v>1</v>
          </cell>
          <cell r="W112">
            <v>1</v>
          </cell>
          <cell r="X112">
            <v>1</v>
          </cell>
          <cell r="Y112">
            <v>1</v>
          </cell>
          <cell r="Z112">
            <v>1</v>
          </cell>
          <cell r="AA112">
            <v>1</v>
          </cell>
          <cell r="AB112">
            <v>1</v>
          </cell>
          <cell r="AC112">
            <v>1</v>
          </cell>
          <cell r="AD112">
            <v>1</v>
          </cell>
          <cell r="AP112">
            <v>1</v>
          </cell>
          <cell r="AQ112">
            <v>10</v>
          </cell>
          <cell r="AR112">
            <v>5</v>
          </cell>
          <cell r="AZ112">
            <v>1</v>
          </cell>
          <cell r="BA112">
            <v>1</v>
          </cell>
          <cell r="BB112">
            <v>1</v>
          </cell>
          <cell r="BC112">
            <v>1</v>
          </cell>
          <cell r="BD112">
            <v>1</v>
          </cell>
          <cell r="BE112">
            <v>1</v>
          </cell>
          <cell r="BF112">
            <v>1</v>
          </cell>
          <cell r="BG112">
            <v>1</v>
          </cell>
          <cell r="BH112">
            <v>1</v>
          </cell>
          <cell r="BI112">
            <v>1</v>
          </cell>
          <cell r="BJ112">
            <v>1</v>
          </cell>
          <cell r="BK112">
            <v>1</v>
          </cell>
          <cell r="BL112">
            <v>1</v>
          </cell>
          <cell r="BM112">
            <v>1</v>
          </cell>
          <cell r="BN112">
            <v>1</v>
          </cell>
          <cell r="BO112">
            <v>0.9</v>
          </cell>
          <cell r="BP112">
            <v>0.9</v>
          </cell>
          <cell r="BQ112">
            <v>0.9</v>
          </cell>
          <cell r="BR112">
            <v>0.9</v>
          </cell>
          <cell r="BS112">
            <v>0.9</v>
          </cell>
        </row>
        <row r="113">
          <cell r="K113">
            <v>1</v>
          </cell>
          <cell r="L113">
            <v>1</v>
          </cell>
          <cell r="M113">
            <v>1</v>
          </cell>
          <cell r="N113">
            <v>1</v>
          </cell>
          <cell r="O113">
            <v>1</v>
          </cell>
          <cell r="P113">
            <v>1</v>
          </cell>
          <cell r="Q113">
            <v>1</v>
          </cell>
          <cell r="R113">
            <v>1</v>
          </cell>
          <cell r="S113">
            <v>1</v>
          </cell>
          <cell r="T113">
            <v>1</v>
          </cell>
          <cell r="U113">
            <v>1</v>
          </cell>
          <cell r="V113">
            <v>1</v>
          </cell>
          <cell r="W113">
            <v>1</v>
          </cell>
          <cell r="X113">
            <v>1</v>
          </cell>
          <cell r="Y113">
            <v>1</v>
          </cell>
          <cell r="Z113">
            <v>1</v>
          </cell>
          <cell r="AA113">
            <v>1</v>
          </cell>
          <cell r="AB113">
            <v>1</v>
          </cell>
          <cell r="AC113">
            <v>1</v>
          </cell>
          <cell r="AD113">
            <v>1</v>
          </cell>
          <cell r="AP113">
            <v>1</v>
          </cell>
          <cell r="AQ113">
            <v>10</v>
          </cell>
          <cell r="AR113">
            <v>6</v>
          </cell>
          <cell r="AZ113">
            <v>1</v>
          </cell>
          <cell r="BA113">
            <v>1</v>
          </cell>
          <cell r="BB113">
            <v>1</v>
          </cell>
          <cell r="BC113">
            <v>1</v>
          </cell>
          <cell r="BD113">
            <v>1</v>
          </cell>
          <cell r="BE113">
            <v>1</v>
          </cell>
          <cell r="BF113">
            <v>1</v>
          </cell>
          <cell r="BG113">
            <v>1</v>
          </cell>
          <cell r="BH113">
            <v>1</v>
          </cell>
          <cell r="BI113">
            <v>1</v>
          </cell>
          <cell r="BJ113">
            <v>1</v>
          </cell>
          <cell r="BK113">
            <v>1</v>
          </cell>
          <cell r="BL113">
            <v>1</v>
          </cell>
          <cell r="BM113">
            <v>1</v>
          </cell>
          <cell r="BN113">
            <v>1</v>
          </cell>
          <cell r="BO113">
            <v>0.9</v>
          </cell>
          <cell r="BP113">
            <v>0.9</v>
          </cell>
          <cell r="BQ113">
            <v>0.9</v>
          </cell>
          <cell r="BR113">
            <v>0.9</v>
          </cell>
          <cell r="BS113">
            <v>0.9</v>
          </cell>
        </row>
        <row r="114">
          <cell r="K114">
            <v>1</v>
          </cell>
          <cell r="L114">
            <v>1</v>
          </cell>
          <cell r="M114">
            <v>1</v>
          </cell>
          <cell r="N114">
            <v>1</v>
          </cell>
          <cell r="O114">
            <v>1</v>
          </cell>
          <cell r="P114">
            <v>1</v>
          </cell>
          <cell r="Q114">
            <v>1</v>
          </cell>
          <cell r="R114">
            <v>1</v>
          </cell>
          <cell r="S114">
            <v>1</v>
          </cell>
          <cell r="T114">
            <v>1</v>
          </cell>
          <cell r="U114">
            <v>1</v>
          </cell>
          <cell r="V114">
            <v>1</v>
          </cell>
          <cell r="W114">
            <v>1</v>
          </cell>
          <cell r="X114">
            <v>1</v>
          </cell>
          <cell r="Y114">
            <v>1</v>
          </cell>
          <cell r="Z114">
            <v>1</v>
          </cell>
          <cell r="AA114">
            <v>1</v>
          </cell>
          <cell r="AB114">
            <v>1</v>
          </cell>
          <cell r="AC114">
            <v>1</v>
          </cell>
          <cell r="AD114">
            <v>1</v>
          </cell>
          <cell r="AP114">
            <v>1</v>
          </cell>
          <cell r="AQ114">
            <v>10</v>
          </cell>
          <cell r="AR114">
            <v>7</v>
          </cell>
          <cell r="AZ114">
            <v>1</v>
          </cell>
          <cell r="BA114">
            <v>1</v>
          </cell>
          <cell r="BB114">
            <v>1</v>
          </cell>
          <cell r="BC114">
            <v>1</v>
          </cell>
          <cell r="BD114">
            <v>1</v>
          </cell>
          <cell r="BE114">
            <v>1</v>
          </cell>
          <cell r="BF114">
            <v>1</v>
          </cell>
          <cell r="BG114">
            <v>1</v>
          </cell>
          <cell r="BH114">
            <v>1</v>
          </cell>
          <cell r="BI114">
            <v>1</v>
          </cell>
          <cell r="BJ114">
            <v>1</v>
          </cell>
          <cell r="BK114">
            <v>1</v>
          </cell>
          <cell r="BL114">
            <v>1</v>
          </cell>
          <cell r="BM114">
            <v>1</v>
          </cell>
          <cell r="BN114">
            <v>1</v>
          </cell>
          <cell r="BO114">
            <v>0.9</v>
          </cell>
          <cell r="BP114">
            <v>0.9</v>
          </cell>
          <cell r="BQ114">
            <v>0.9</v>
          </cell>
          <cell r="BR114">
            <v>0.9</v>
          </cell>
          <cell r="BS114">
            <v>0.9</v>
          </cell>
        </row>
        <row r="115">
          <cell r="K115">
            <v>1</v>
          </cell>
          <cell r="L115">
            <v>1</v>
          </cell>
          <cell r="M115">
            <v>1</v>
          </cell>
          <cell r="N115">
            <v>1</v>
          </cell>
          <cell r="O115">
            <v>1</v>
          </cell>
          <cell r="P115">
            <v>1</v>
          </cell>
          <cell r="Q115">
            <v>1</v>
          </cell>
          <cell r="R115">
            <v>1</v>
          </cell>
          <cell r="S115">
            <v>1</v>
          </cell>
          <cell r="T115">
            <v>1</v>
          </cell>
          <cell r="U115">
            <v>1</v>
          </cell>
          <cell r="V115">
            <v>1</v>
          </cell>
          <cell r="W115">
            <v>1</v>
          </cell>
          <cell r="X115">
            <v>1</v>
          </cell>
          <cell r="Y115">
            <v>1</v>
          </cell>
          <cell r="Z115">
            <v>1</v>
          </cell>
          <cell r="AA115">
            <v>1</v>
          </cell>
          <cell r="AB115">
            <v>1</v>
          </cell>
          <cell r="AC115">
            <v>1</v>
          </cell>
          <cell r="AD115">
            <v>1</v>
          </cell>
          <cell r="AP115">
            <v>1</v>
          </cell>
          <cell r="AQ115">
            <v>10</v>
          </cell>
          <cell r="AR115">
            <v>8</v>
          </cell>
          <cell r="AZ115">
            <v>1</v>
          </cell>
          <cell r="BA115">
            <v>1</v>
          </cell>
          <cell r="BB115">
            <v>1</v>
          </cell>
          <cell r="BC115">
            <v>1</v>
          </cell>
          <cell r="BD115">
            <v>1</v>
          </cell>
          <cell r="BE115">
            <v>1</v>
          </cell>
          <cell r="BF115">
            <v>1</v>
          </cell>
          <cell r="BG115">
            <v>1</v>
          </cell>
          <cell r="BH115">
            <v>1</v>
          </cell>
          <cell r="BI115">
            <v>1</v>
          </cell>
          <cell r="BJ115">
            <v>1</v>
          </cell>
          <cell r="BK115">
            <v>1</v>
          </cell>
          <cell r="BL115">
            <v>1</v>
          </cell>
          <cell r="BM115">
            <v>1</v>
          </cell>
          <cell r="BN115">
            <v>1</v>
          </cell>
          <cell r="BO115">
            <v>0.9</v>
          </cell>
          <cell r="BP115">
            <v>0.9</v>
          </cell>
          <cell r="BQ115">
            <v>0.9</v>
          </cell>
          <cell r="BR115">
            <v>0.9</v>
          </cell>
          <cell r="BS115">
            <v>0.9</v>
          </cell>
        </row>
        <row r="116">
          <cell r="K116">
            <v>1</v>
          </cell>
          <cell r="L116">
            <v>1</v>
          </cell>
          <cell r="M116">
            <v>1</v>
          </cell>
          <cell r="N116">
            <v>1</v>
          </cell>
          <cell r="O116">
            <v>1</v>
          </cell>
          <cell r="P116">
            <v>1</v>
          </cell>
          <cell r="Q116">
            <v>1</v>
          </cell>
          <cell r="R116">
            <v>1</v>
          </cell>
          <cell r="S116">
            <v>1</v>
          </cell>
          <cell r="T116">
            <v>1</v>
          </cell>
          <cell r="U116">
            <v>1</v>
          </cell>
          <cell r="V116">
            <v>1</v>
          </cell>
          <cell r="W116">
            <v>1</v>
          </cell>
          <cell r="X116">
            <v>1</v>
          </cell>
          <cell r="Y116">
            <v>1</v>
          </cell>
          <cell r="Z116">
            <v>1</v>
          </cell>
          <cell r="AA116">
            <v>1</v>
          </cell>
          <cell r="AB116">
            <v>1</v>
          </cell>
          <cell r="AC116">
            <v>1</v>
          </cell>
          <cell r="AD116">
            <v>1</v>
          </cell>
          <cell r="AP116">
            <v>1</v>
          </cell>
          <cell r="AQ116">
            <v>10</v>
          </cell>
          <cell r="AR116">
            <v>9</v>
          </cell>
          <cell r="AZ116">
            <v>1</v>
          </cell>
          <cell r="BA116">
            <v>1</v>
          </cell>
          <cell r="BB116">
            <v>1</v>
          </cell>
          <cell r="BC116">
            <v>1</v>
          </cell>
          <cell r="BD116">
            <v>1</v>
          </cell>
          <cell r="BE116">
            <v>1</v>
          </cell>
          <cell r="BF116">
            <v>1</v>
          </cell>
          <cell r="BG116">
            <v>1</v>
          </cell>
          <cell r="BH116">
            <v>1</v>
          </cell>
          <cell r="BI116">
            <v>1</v>
          </cell>
          <cell r="BJ116">
            <v>1</v>
          </cell>
          <cell r="BK116">
            <v>1</v>
          </cell>
          <cell r="BL116">
            <v>1</v>
          </cell>
          <cell r="BM116">
            <v>1</v>
          </cell>
          <cell r="BN116">
            <v>1</v>
          </cell>
          <cell r="BO116">
            <v>0.9</v>
          </cell>
          <cell r="BP116">
            <v>0.9</v>
          </cell>
          <cell r="BQ116">
            <v>0.9</v>
          </cell>
          <cell r="BR116">
            <v>0.9</v>
          </cell>
          <cell r="BS116">
            <v>0.9</v>
          </cell>
        </row>
        <row r="117">
          <cell r="K117">
            <v>1</v>
          </cell>
          <cell r="L117">
            <v>1</v>
          </cell>
          <cell r="M117">
            <v>1</v>
          </cell>
          <cell r="N117">
            <v>1</v>
          </cell>
          <cell r="O117">
            <v>1</v>
          </cell>
          <cell r="P117">
            <v>1</v>
          </cell>
          <cell r="Q117">
            <v>1</v>
          </cell>
          <cell r="R117">
            <v>1</v>
          </cell>
          <cell r="S117">
            <v>1</v>
          </cell>
          <cell r="T117">
            <v>1</v>
          </cell>
          <cell r="U117">
            <v>1</v>
          </cell>
          <cell r="V117">
            <v>1</v>
          </cell>
          <cell r="W117">
            <v>1</v>
          </cell>
          <cell r="X117">
            <v>1</v>
          </cell>
          <cell r="Y117">
            <v>1</v>
          </cell>
          <cell r="Z117">
            <v>1</v>
          </cell>
          <cell r="AA117">
            <v>1</v>
          </cell>
          <cell r="AB117">
            <v>1</v>
          </cell>
          <cell r="AC117">
            <v>1</v>
          </cell>
          <cell r="AD117">
            <v>1</v>
          </cell>
          <cell r="AP117">
            <v>1</v>
          </cell>
          <cell r="AQ117">
            <v>10</v>
          </cell>
          <cell r="AR117">
            <v>10</v>
          </cell>
          <cell r="AZ117">
            <v>1</v>
          </cell>
          <cell r="BA117">
            <v>1</v>
          </cell>
          <cell r="BB117">
            <v>1</v>
          </cell>
          <cell r="BC117">
            <v>1</v>
          </cell>
          <cell r="BD117">
            <v>1</v>
          </cell>
          <cell r="BE117">
            <v>1</v>
          </cell>
          <cell r="BF117">
            <v>1</v>
          </cell>
          <cell r="BG117">
            <v>1</v>
          </cell>
          <cell r="BH117">
            <v>1</v>
          </cell>
          <cell r="BI117">
            <v>1</v>
          </cell>
          <cell r="BJ117">
            <v>1</v>
          </cell>
          <cell r="BK117">
            <v>1</v>
          </cell>
          <cell r="BL117">
            <v>1</v>
          </cell>
          <cell r="BM117">
            <v>1</v>
          </cell>
          <cell r="BN117">
            <v>1</v>
          </cell>
          <cell r="BO117">
            <v>1</v>
          </cell>
          <cell r="BP117">
            <v>1</v>
          </cell>
          <cell r="BQ117">
            <v>1</v>
          </cell>
          <cell r="BR117">
            <v>1</v>
          </cell>
          <cell r="BS117">
            <v>1</v>
          </cell>
        </row>
        <row r="118">
          <cell r="K118">
            <v>1</v>
          </cell>
          <cell r="L118">
            <v>1</v>
          </cell>
          <cell r="M118">
            <v>1</v>
          </cell>
          <cell r="N118">
            <v>1</v>
          </cell>
          <cell r="O118">
            <v>1</v>
          </cell>
          <cell r="P118">
            <v>1</v>
          </cell>
          <cell r="Q118">
            <v>1</v>
          </cell>
          <cell r="R118">
            <v>1</v>
          </cell>
          <cell r="S118">
            <v>1</v>
          </cell>
          <cell r="T118">
            <v>1</v>
          </cell>
          <cell r="U118">
            <v>1</v>
          </cell>
          <cell r="V118">
            <v>1</v>
          </cell>
          <cell r="W118">
            <v>1</v>
          </cell>
          <cell r="X118">
            <v>1</v>
          </cell>
          <cell r="Y118">
            <v>1</v>
          </cell>
          <cell r="Z118">
            <v>1</v>
          </cell>
          <cell r="AA118">
            <v>1</v>
          </cell>
          <cell r="AB118">
            <v>1</v>
          </cell>
          <cell r="AC118">
            <v>1</v>
          </cell>
          <cell r="AD118">
            <v>1</v>
          </cell>
          <cell r="AP118">
            <v>1</v>
          </cell>
          <cell r="AQ118">
            <v>11</v>
          </cell>
          <cell r="AR118">
            <v>1</v>
          </cell>
          <cell r="AZ118">
            <v>1</v>
          </cell>
          <cell r="BA118">
            <v>1</v>
          </cell>
          <cell r="BB118">
            <v>1</v>
          </cell>
          <cell r="BC118">
            <v>1</v>
          </cell>
          <cell r="BD118">
            <v>1</v>
          </cell>
          <cell r="BE118">
            <v>1</v>
          </cell>
          <cell r="BF118">
            <v>1</v>
          </cell>
          <cell r="BG118">
            <v>1</v>
          </cell>
          <cell r="BH118">
            <v>1</v>
          </cell>
          <cell r="BI118">
            <v>1</v>
          </cell>
          <cell r="BJ118">
            <v>1</v>
          </cell>
          <cell r="BK118">
            <v>1</v>
          </cell>
          <cell r="BL118">
            <v>1</v>
          </cell>
          <cell r="BM118">
            <v>1</v>
          </cell>
          <cell r="BN118">
            <v>1</v>
          </cell>
          <cell r="BO118">
            <v>1</v>
          </cell>
          <cell r="BP118">
            <v>1</v>
          </cell>
          <cell r="BQ118">
            <v>1</v>
          </cell>
          <cell r="BR118">
            <v>1</v>
          </cell>
          <cell r="BS118">
            <v>1</v>
          </cell>
        </row>
        <row r="119">
          <cell r="K119">
            <v>1</v>
          </cell>
          <cell r="L119">
            <v>1</v>
          </cell>
          <cell r="M119">
            <v>1</v>
          </cell>
          <cell r="N119">
            <v>1</v>
          </cell>
          <cell r="O119">
            <v>1</v>
          </cell>
          <cell r="P119">
            <v>1</v>
          </cell>
          <cell r="Q119">
            <v>1</v>
          </cell>
          <cell r="R119">
            <v>1</v>
          </cell>
          <cell r="S119">
            <v>1</v>
          </cell>
          <cell r="T119">
            <v>1</v>
          </cell>
          <cell r="U119">
            <v>1</v>
          </cell>
          <cell r="V119">
            <v>1</v>
          </cell>
          <cell r="W119">
            <v>1</v>
          </cell>
          <cell r="X119">
            <v>1</v>
          </cell>
          <cell r="Y119">
            <v>1</v>
          </cell>
          <cell r="Z119">
            <v>1</v>
          </cell>
          <cell r="AA119">
            <v>1</v>
          </cell>
          <cell r="AB119">
            <v>1</v>
          </cell>
          <cell r="AC119">
            <v>1</v>
          </cell>
          <cell r="AD119">
            <v>1</v>
          </cell>
          <cell r="AP119">
            <v>1</v>
          </cell>
          <cell r="AQ119">
            <v>11</v>
          </cell>
          <cell r="AR119">
            <v>2</v>
          </cell>
          <cell r="AZ119">
            <v>1</v>
          </cell>
          <cell r="BA119">
            <v>1</v>
          </cell>
          <cell r="BB119">
            <v>1</v>
          </cell>
          <cell r="BC119">
            <v>1</v>
          </cell>
          <cell r="BD119">
            <v>1</v>
          </cell>
          <cell r="BE119">
            <v>1</v>
          </cell>
          <cell r="BF119">
            <v>1</v>
          </cell>
          <cell r="BG119">
            <v>1</v>
          </cell>
          <cell r="BH119">
            <v>1</v>
          </cell>
          <cell r="BI119">
            <v>1</v>
          </cell>
          <cell r="BJ119">
            <v>1</v>
          </cell>
          <cell r="BK119">
            <v>1</v>
          </cell>
          <cell r="BL119">
            <v>1</v>
          </cell>
          <cell r="BM119">
            <v>1</v>
          </cell>
          <cell r="BN119">
            <v>1</v>
          </cell>
          <cell r="BO119">
            <v>1</v>
          </cell>
          <cell r="BP119">
            <v>1</v>
          </cell>
          <cell r="BQ119">
            <v>1</v>
          </cell>
          <cell r="BR119">
            <v>1</v>
          </cell>
          <cell r="BS119">
            <v>1</v>
          </cell>
        </row>
        <row r="120">
          <cell r="K120">
            <v>1</v>
          </cell>
          <cell r="L120">
            <v>1</v>
          </cell>
          <cell r="M120">
            <v>1</v>
          </cell>
          <cell r="N120">
            <v>1</v>
          </cell>
          <cell r="O120">
            <v>1</v>
          </cell>
          <cell r="P120">
            <v>1</v>
          </cell>
          <cell r="Q120">
            <v>1</v>
          </cell>
          <cell r="R120">
            <v>1</v>
          </cell>
          <cell r="S120">
            <v>1</v>
          </cell>
          <cell r="T120">
            <v>1</v>
          </cell>
          <cell r="U120">
            <v>1</v>
          </cell>
          <cell r="V120">
            <v>1</v>
          </cell>
          <cell r="W120">
            <v>1</v>
          </cell>
          <cell r="X120">
            <v>1</v>
          </cell>
          <cell r="Y120">
            <v>1</v>
          </cell>
          <cell r="Z120">
            <v>1</v>
          </cell>
          <cell r="AA120">
            <v>1</v>
          </cell>
          <cell r="AB120">
            <v>1</v>
          </cell>
          <cell r="AC120">
            <v>1</v>
          </cell>
          <cell r="AD120">
            <v>1</v>
          </cell>
          <cell r="AP120">
            <v>1</v>
          </cell>
          <cell r="AQ120">
            <v>11</v>
          </cell>
          <cell r="AR120">
            <v>3</v>
          </cell>
          <cell r="AZ120">
            <v>1</v>
          </cell>
          <cell r="BA120">
            <v>1</v>
          </cell>
          <cell r="BB120">
            <v>1</v>
          </cell>
          <cell r="BC120">
            <v>1</v>
          </cell>
          <cell r="BD120">
            <v>1</v>
          </cell>
          <cell r="BE120">
            <v>1</v>
          </cell>
          <cell r="BF120">
            <v>1</v>
          </cell>
          <cell r="BG120">
            <v>1</v>
          </cell>
          <cell r="BH120">
            <v>1</v>
          </cell>
          <cell r="BI120">
            <v>1</v>
          </cell>
          <cell r="BJ120">
            <v>1</v>
          </cell>
          <cell r="BK120">
            <v>1</v>
          </cell>
          <cell r="BL120">
            <v>1</v>
          </cell>
          <cell r="BM120">
            <v>1</v>
          </cell>
          <cell r="BN120">
            <v>1</v>
          </cell>
          <cell r="BO120">
            <v>1</v>
          </cell>
          <cell r="BP120">
            <v>1</v>
          </cell>
          <cell r="BQ120">
            <v>1</v>
          </cell>
          <cell r="BR120">
            <v>1</v>
          </cell>
          <cell r="BS120">
            <v>1</v>
          </cell>
        </row>
        <row r="121">
          <cell r="K121">
            <v>1</v>
          </cell>
          <cell r="L121">
            <v>1</v>
          </cell>
          <cell r="M121">
            <v>1</v>
          </cell>
          <cell r="N121">
            <v>1</v>
          </cell>
          <cell r="O121">
            <v>1</v>
          </cell>
          <cell r="P121">
            <v>1</v>
          </cell>
          <cell r="Q121">
            <v>1</v>
          </cell>
          <cell r="R121">
            <v>1</v>
          </cell>
          <cell r="S121">
            <v>1</v>
          </cell>
          <cell r="T121">
            <v>1</v>
          </cell>
          <cell r="U121">
            <v>1</v>
          </cell>
          <cell r="V121">
            <v>1</v>
          </cell>
          <cell r="W121">
            <v>1</v>
          </cell>
          <cell r="X121">
            <v>1</v>
          </cell>
          <cell r="Y121">
            <v>1</v>
          </cell>
          <cell r="Z121">
            <v>1</v>
          </cell>
          <cell r="AA121">
            <v>1</v>
          </cell>
          <cell r="AB121">
            <v>1</v>
          </cell>
          <cell r="AC121">
            <v>1</v>
          </cell>
          <cell r="AD121">
            <v>1</v>
          </cell>
          <cell r="AP121">
            <v>1</v>
          </cell>
          <cell r="AQ121">
            <v>11</v>
          </cell>
          <cell r="AR121">
            <v>4</v>
          </cell>
          <cell r="AZ121">
            <v>1</v>
          </cell>
          <cell r="BA121">
            <v>1</v>
          </cell>
          <cell r="BB121">
            <v>1</v>
          </cell>
          <cell r="BC121">
            <v>1</v>
          </cell>
          <cell r="BD121">
            <v>1</v>
          </cell>
          <cell r="BE121">
            <v>1</v>
          </cell>
          <cell r="BF121">
            <v>1</v>
          </cell>
          <cell r="BG121">
            <v>1</v>
          </cell>
          <cell r="BH121">
            <v>1</v>
          </cell>
          <cell r="BI121">
            <v>1</v>
          </cell>
          <cell r="BJ121">
            <v>1</v>
          </cell>
          <cell r="BK121">
            <v>1</v>
          </cell>
          <cell r="BL121">
            <v>1</v>
          </cell>
          <cell r="BM121">
            <v>1</v>
          </cell>
          <cell r="BN121">
            <v>1</v>
          </cell>
          <cell r="BO121">
            <v>1</v>
          </cell>
          <cell r="BP121">
            <v>1</v>
          </cell>
          <cell r="BQ121">
            <v>1</v>
          </cell>
          <cell r="BR121">
            <v>1</v>
          </cell>
          <cell r="BS121">
            <v>1</v>
          </cell>
        </row>
        <row r="122">
          <cell r="K122">
            <v>1</v>
          </cell>
          <cell r="L122">
            <v>1</v>
          </cell>
          <cell r="M122">
            <v>1</v>
          </cell>
          <cell r="N122">
            <v>1</v>
          </cell>
          <cell r="O122">
            <v>1</v>
          </cell>
          <cell r="P122">
            <v>1</v>
          </cell>
          <cell r="Q122">
            <v>1</v>
          </cell>
          <cell r="R122">
            <v>1</v>
          </cell>
          <cell r="S122">
            <v>1</v>
          </cell>
          <cell r="T122">
            <v>1</v>
          </cell>
          <cell r="U122">
            <v>1</v>
          </cell>
          <cell r="V122">
            <v>1</v>
          </cell>
          <cell r="W122">
            <v>1</v>
          </cell>
          <cell r="X122">
            <v>1</v>
          </cell>
          <cell r="Y122">
            <v>1</v>
          </cell>
          <cell r="Z122">
            <v>1</v>
          </cell>
          <cell r="AA122">
            <v>1</v>
          </cell>
          <cell r="AB122">
            <v>1</v>
          </cell>
          <cell r="AC122">
            <v>1</v>
          </cell>
          <cell r="AD122">
            <v>1</v>
          </cell>
          <cell r="AP122">
            <v>1</v>
          </cell>
          <cell r="AQ122">
            <v>11</v>
          </cell>
          <cell r="AR122">
            <v>5</v>
          </cell>
          <cell r="AZ122">
            <v>1</v>
          </cell>
          <cell r="BA122">
            <v>1</v>
          </cell>
          <cell r="BB122">
            <v>1</v>
          </cell>
          <cell r="BC122">
            <v>1</v>
          </cell>
          <cell r="BD122">
            <v>1</v>
          </cell>
          <cell r="BE122">
            <v>1</v>
          </cell>
          <cell r="BF122">
            <v>1</v>
          </cell>
          <cell r="BG122">
            <v>1</v>
          </cell>
          <cell r="BH122">
            <v>1</v>
          </cell>
          <cell r="BI122">
            <v>1</v>
          </cell>
          <cell r="BJ122">
            <v>1</v>
          </cell>
          <cell r="BK122">
            <v>1</v>
          </cell>
          <cell r="BL122">
            <v>1</v>
          </cell>
          <cell r="BM122">
            <v>1</v>
          </cell>
          <cell r="BN122">
            <v>1</v>
          </cell>
          <cell r="BO122">
            <v>1</v>
          </cell>
          <cell r="BP122">
            <v>1</v>
          </cell>
          <cell r="BQ122">
            <v>1</v>
          </cell>
          <cell r="BR122">
            <v>1</v>
          </cell>
          <cell r="BS122">
            <v>1</v>
          </cell>
        </row>
        <row r="123">
          <cell r="K123">
            <v>1</v>
          </cell>
          <cell r="L123">
            <v>1</v>
          </cell>
          <cell r="M123">
            <v>1</v>
          </cell>
          <cell r="N123">
            <v>1</v>
          </cell>
          <cell r="O123">
            <v>1</v>
          </cell>
          <cell r="P123">
            <v>1</v>
          </cell>
          <cell r="Q123">
            <v>1</v>
          </cell>
          <cell r="R123">
            <v>1</v>
          </cell>
          <cell r="S123">
            <v>1</v>
          </cell>
          <cell r="T123">
            <v>1</v>
          </cell>
          <cell r="U123">
            <v>1</v>
          </cell>
          <cell r="V123">
            <v>1</v>
          </cell>
          <cell r="W123">
            <v>1</v>
          </cell>
          <cell r="X123">
            <v>1</v>
          </cell>
          <cell r="Y123">
            <v>1</v>
          </cell>
          <cell r="Z123">
            <v>1</v>
          </cell>
          <cell r="AA123">
            <v>1</v>
          </cell>
          <cell r="AB123">
            <v>1</v>
          </cell>
          <cell r="AC123">
            <v>1</v>
          </cell>
          <cell r="AD123">
            <v>1</v>
          </cell>
          <cell r="AP123">
            <v>1</v>
          </cell>
          <cell r="AQ123">
            <v>11</v>
          </cell>
          <cell r="AR123">
            <v>6</v>
          </cell>
          <cell r="AZ123">
            <v>1</v>
          </cell>
          <cell r="BA123">
            <v>1</v>
          </cell>
          <cell r="BB123">
            <v>1</v>
          </cell>
          <cell r="BC123">
            <v>1</v>
          </cell>
          <cell r="BD123">
            <v>1</v>
          </cell>
          <cell r="BE123">
            <v>1</v>
          </cell>
          <cell r="BF123">
            <v>1</v>
          </cell>
          <cell r="BG123">
            <v>1</v>
          </cell>
          <cell r="BH123">
            <v>1</v>
          </cell>
          <cell r="BI123">
            <v>1</v>
          </cell>
          <cell r="BJ123">
            <v>1</v>
          </cell>
          <cell r="BK123">
            <v>1</v>
          </cell>
          <cell r="BL123">
            <v>1</v>
          </cell>
          <cell r="BM123">
            <v>1</v>
          </cell>
          <cell r="BN123">
            <v>1</v>
          </cell>
          <cell r="BO123">
            <v>1</v>
          </cell>
          <cell r="BP123">
            <v>1</v>
          </cell>
          <cell r="BQ123">
            <v>1</v>
          </cell>
          <cell r="BR123">
            <v>1</v>
          </cell>
          <cell r="BS123">
            <v>1</v>
          </cell>
        </row>
        <row r="124">
          <cell r="K124">
            <v>1</v>
          </cell>
          <cell r="L124">
            <v>1</v>
          </cell>
          <cell r="M124">
            <v>1</v>
          </cell>
          <cell r="N124">
            <v>1</v>
          </cell>
          <cell r="O124">
            <v>1</v>
          </cell>
          <cell r="P124">
            <v>1</v>
          </cell>
          <cell r="Q124">
            <v>1</v>
          </cell>
          <cell r="R124">
            <v>1</v>
          </cell>
          <cell r="S124">
            <v>1</v>
          </cell>
          <cell r="T124">
            <v>1</v>
          </cell>
          <cell r="U124">
            <v>1</v>
          </cell>
          <cell r="V124">
            <v>1</v>
          </cell>
          <cell r="W124">
            <v>1</v>
          </cell>
          <cell r="X124">
            <v>1</v>
          </cell>
          <cell r="Y124">
            <v>1</v>
          </cell>
          <cell r="Z124">
            <v>1</v>
          </cell>
          <cell r="AA124">
            <v>1</v>
          </cell>
          <cell r="AB124">
            <v>1</v>
          </cell>
          <cell r="AC124">
            <v>1</v>
          </cell>
          <cell r="AD124">
            <v>1</v>
          </cell>
          <cell r="AP124">
            <v>1</v>
          </cell>
          <cell r="AQ124">
            <v>11</v>
          </cell>
          <cell r="AR124">
            <v>7</v>
          </cell>
          <cell r="AZ124">
            <v>1</v>
          </cell>
          <cell r="BA124">
            <v>1</v>
          </cell>
          <cell r="BB124">
            <v>1</v>
          </cell>
          <cell r="BC124">
            <v>1</v>
          </cell>
          <cell r="BD124">
            <v>1</v>
          </cell>
          <cell r="BE124">
            <v>1</v>
          </cell>
          <cell r="BF124">
            <v>1</v>
          </cell>
          <cell r="BG124">
            <v>1</v>
          </cell>
          <cell r="BH124">
            <v>1</v>
          </cell>
          <cell r="BI124">
            <v>1</v>
          </cell>
          <cell r="BJ124">
            <v>1</v>
          </cell>
          <cell r="BK124">
            <v>1</v>
          </cell>
          <cell r="BL124">
            <v>1</v>
          </cell>
          <cell r="BM124">
            <v>1</v>
          </cell>
          <cell r="BN124">
            <v>1</v>
          </cell>
          <cell r="BO124">
            <v>1</v>
          </cell>
          <cell r="BP124">
            <v>1</v>
          </cell>
          <cell r="BQ124">
            <v>1</v>
          </cell>
          <cell r="BR124">
            <v>1</v>
          </cell>
          <cell r="BS124">
            <v>1</v>
          </cell>
        </row>
        <row r="125">
          <cell r="K125">
            <v>1</v>
          </cell>
          <cell r="L125">
            <v>1</v>
          </cell>
          <cell r="M125">
            <v>1</v>
          </cell>
          <cell r="N125">
            <v>1</v>
          </cell>
          <cell r="O125">
            <v>1</v>
          </cell>
          <cell r="P125">
            <v>1</v>
          </cell>
          <cell r="Q125">
            <v>1</v>
          </cell>
          <cell r="R125">
            <v>1</v>
          </cell>
          <cell r="S125">
            <v>1</v>
          </cell>
          <cell r="T125">
            <v>1</v>
          </cell>
          <cell r="U125">
            <v>1</v>
          </cell>
          <cell r="V125">
            <v>1</v>
          </cell>
          <cell r="W125">
            <v>1</v>
          </cell>
          <cell r="X125">
            <v>1</v>
          </cell>
          <cell r="Y125">
            <v>1</v>
          </cell>
          <cell r="Z125">
            <v>1</v>
          </cell>
          <cell r="AA125">
            <v>1</v>
          </cell>
          <cell r="AB125">
            <v>1</v>
          </cell>
          <cell r="AC125">
            <v>1</v>
          </cell>
          <cell r="AD125">
            <v>1</v>
          </cell>
          <cell r="AP125">
            <v>1</v>
          </cell>
          <cell r="AQ125">
            <v>11</v>
          </cell>
          <cell r="AR125">
            <v>8</v>
          </cell>
          <cell r="AZ125">
            <v>1</v>
          </cell>
          <cell r="BA125">
            <v>1</v>
          </cell>
          <cell r="BB125">
            <v>1</v>
          </cell>
          <cell r="BC125">
            <v>1</v>
          </cell>
          <cell r="BD125">
            <v>1</v>
          </cell>
          <cell r="BE125">
            <v>1</v>
          </cell>
          <cell r="BF125">
            <v>1</v>
          </cell>
          <cell r="BG125">
            <v>1</v>
          </cell>
          <cell r="BH125">
            <v>1</v>
          </cell>
          <cell r="BI125">
            <v>1</v>
          </cell>
          <cell r="BJ125">
            <v>1</v>
          </cell>
          <cell r="BK125">
            <v>1</v>
          </cell>
          <cell r="BL125">
            <v>1</v>
          </cell>
          <cell r="BM125">
            <v>1</v>
          </cell>
          <cell r="BN125">
            <v>1</v>
          </cell>
          <cell r="BO125">
            <v>1</v>
          </cell>
          <cell r="BP125">
            <v>1</v>
          </cell>
          <cell r="BQ125">
            <v>1</v>
          </cell>
          <cell r="BR125">
            <v>1</v>
          </cell>
          <cell r="BS125">
            <v>1</v>
          </cell>
        </row>
        <row r="126">
          <cell r="K126">
            <v>1</v>
          </cell>
          <cell r="L126">
            <v>1</v>
          </cell>
          <cell r="M126">
            <v>1</v>
          </cell>
          <cell r="N126">
            <v>1</v>
          </cell>
          <cell r="O126">
            <v>1</v>
          </cell>
          <cell r="P126">
            <v>1</v>
          </cell>
          <cell r="Q126">
            <v>1</v>
          </cell>
          <cell r="R126">
            <v>1</v>
          </cell>
          <cell r="S126">
            <v>1</v>
          </cell>
          <cell r="T126">
            <v>1</v>
          </cell>
          <cell r="U126">
            <v>1</v>
          </cell>
          <cell r="V126">
            <v>1</v>
          </cell>
          <cell r="W126">
            <v>1</v>
          </cell>
          <cell r="X126">
            <v>1</v>
          </cell>
          <cell r="Y126">
            <v>1</v>
          </cell>
          <cell r="Z126">
            <v>1</v>
          </cell>
          <cell r="AA126">
            <v>1</v>
          </cell>
          <cell r="AB126">
            <v>1</v>
          </cell>
          <cell r="AC126">
            <v>1</v>
          </cell>
          <cell r="AD126">
            <v>1</v>
          </cell>
          <cell r="AP126">
            <v>1</v>
          </cell>
          <cell r="AQ126">
            <v>11</v>
          </cell>
          <cell r="AR126">
            <v>9</v>
          </cell>
          <cell r="AZ126">
            <v>1</v>
          </cell>
          <cell r="BA126">
            <v>1</v>
          </cell>
          <cell r="BB126">
            <v>1</v>
          </cell>
          <cell r="BC126">
            <v>1</v>
          </cell>
          <cell r="BD126">
            <v>1</v>
          </cell>
          <cell r="BE126">
            <v>1</v>
          </cell>
          <cell r="BF126">
            <v>1</v>
          </cell>
          <cell r="BG126">
            <v>1</v>
          </cell>
          <cell r="BH126">
            <v>1</v>
          </cell>
          <cell r="BI126">
            <v>1</v>
          </cell>
          <cell r="BJ126">
            <v>1</v>
          </cell>
          <cell r="BK126">
            <v>1</v>
          </cell>
          <cell r="BL126">
            <v>1</v>
          </cell>
          <cell r="BM126">
            <v>1</v>
          </cell>
          <cell r="BN126">
            <v>1</v>
          </cell>
          <cell r="BO126">
            <v>1</v>
          </cell>
          <cell r="BP126">
            <v>1</v>
          </cell>
          <cell r="BQ126">
            <v>1</v>
          </cell>
          <cell r="BR126">
            <v>1</v>
          </cell>
          <cell r="BS126">
            <v>1</v>
          </cell>
        </row>
        <row r="127">
          <cell r="K127">
            <v>1</v>
          </cell>
          <cell r="L127">
            <v>1</v>
          </cell>
          <cell r="M127">
            <v>1</v>
          </cell>
          <cell r="N127">
            <v>1</v>
          </cell>
          <cell r="O127">
            <v>1</v>
          </cell>
          <cell r="P127">
            <v>1</v>
          </cell>
          <cell r="Q127">
            <v>1</v>
          </cell>
          <cell r="R127">
            <v>1</v>
          </cell>
          <cell r="S127">
            <v>1</v>
          </cell>
          <cell r="T127">
            <v>1</v>
          </cell>
          <cell r="U127">
            <v>1</v>
          </cell>
          <cell r="V127">
            <v>1</v>
          </cell>
          <cell r="W127">
            <v>1</v>
          </cell>
          <cell r="X127">
            <v>1</v>
          </cell>
          <cell r="Y127">
            <v>1</v>
          </cell>
          <cell r="Z127">
            <v>1</v>
          </cell>
          <cell r="AA127">
            <v>1</v>
          </cell>
          <cell r="AB127">
            <v>1</v>
          </cell>
          <cell r="AC127">
            <v>1</v>
          </cell>
          <cell r="AD127">
            <v>1</v>
          </cell>
          <cell r="AP127">
            <v>1</v>
          </cell>
          <cell r="AQ127">
            <v>11</v>
          </cell>
          <cell r="AR127">
            <v>10</v>
          </cell>
          <cell r="AZ127">
            <v>1</v>
          </cell>
          <cell r="BA127">
            <v>1</v>
          </cell>
          <cell r="BB127">
            <v>1</v>
          </cell>
          <cell r="BC127">
            <v>1</v>
          </cell>
          <cell r="BD127">
            <v>1</v>
          </cell>
          <cell r="BE127">
            <v>1</v>
          </cell>
          <cell r="BF127">
            <v>1</v>
          </cell>
          <cell r="BG127">
            <v>1</v>
          </cell>
          <cell r="BH127">
            <v>1</v>
          </cell>
          <cell r="BI127">
            <v>1</v>
          </cell>
          <cell r="BJ127">
            <v>1</v>
          </cell>
          <cell r="BK127">
            <v>1</v>
          </cell>
          <cell r="BL127">
            <v>1</v>
          </cell>
          <cell r="BM127">
            <v>1</v>
          </cell>
          <cell r="BN127">
            <v>1</v>
          </cell>
          <cell r="BO127">
            <v>1</v>
          </cell>
          <cell r="BP127">
            <v>1</v>
          </cell>
          <cell r="BQ127">
            <v>1</v>
          </cell>
          <cell r="BR127">
            <v>1</v>
          </cell>
          <cell r="BS127">
            <v>1</v>
          </cell>
        </row>
        <row r="128">
          <cell r="K128">
            <v>1</v>
          </cell>
          <cell r="L128">
            <v>1</v>
          </cell>
          <cell r="M128">
            <v>1</v>
          </cell>
          <cell r="N128">
            <v>1</v>
          </cell>
          <cell r="O128">
            <v>1</v>
          </cell>
          <cell r="P128">
            <v>1</v>
          </cell>
          <cell r="Q128">
            <v>1</v>
          </cell>
          <cell r="R128">
            <v>1</v>
          </cell>
          <cell r="S128">
            <v>1</v>
          </cell>
          <cell r="T128">
            <v>1</v>
          </cell>
          <cell r="U128">
            <v>1</v>
          </cell>
          <cell r="V128">
            <v>1</v>
          </cell>
          <cell r="W128">
            <v>1</v>
          </cell>
          <cell r="X128">
            <v>1</v>
          </cell>
          <cell r="Y128">
            <v>1</v>
          </cell>
          <cell r="Z128">
            <v>1</v>
          </cell>
          <cell r="AA128">
            <v>1</v>
          </cell>
          <cell r="AB128">
            <v>1</v>
          </cell>
          <cell r="AC128">
            <v>1</v>
          </cell>
          <cell r="AD128">
            <v>1</v>
          </cell>
          <cell r="AP128">
            <v>1</v>
          </cell>
          <cell r="AQ128">
            <v>12</v>
          </cell>
          <cell r="AR128">
            <v>1</v>
          </cell>
          <cell r="AZ128">
            <v>1</v>
          </cell>
          <cell r="BA128">
            <v>1</v>
          </cell>
          <cell r="BB128">
            <v>1</v>
          </cell>
          <cell r="BC128">
            <v>1</v>
          </cell>
          <cell r="BD128">
            <v>1</v>
          </cell>
          <cell r="BE128">
            <v>1</v>
          </cell>
          <cell r="BF128">
            <v>1</v>
          </cell>
          <cell r="BG128">
            <v>1</v>
          </cell>
          <cell r="BH128">
            <v>1</v>
          </cell>
          <cell r="BI128">
            <v>1</v>
          </cell>
          <cell r="BJ128">
            <v>1</v>
          </cell>
          <cell r="BK128">
            <v>1</v>
          </cell>
          <cell r="BL128">
            <v>1</v>
          </cell>
          <cell r="BM128">
            <v>1</v>
          </cell>
          <cell r="BN128">
            <v>1</v>
          </cell>
          <cell r="BO128">
            <v>1</v>
          </cell>
          <cell r="BP128">
            <v>1</v>
          </cell>
          <cell r="BQ128">
            <v>1</v>
          </cell>
          <cell r="BR128">
            <v>1</v>
          </cell>
          <cell r="BS128">
            <v>1</v>
          </cell>
        </row>
        <row r="129">
          <cell r="K129">
            <v>1</v>
          </cell>
          <cell r="L129">
            <v>1</v>
          </cell>
          <cell r="M129">
            <v>1</v>
          </cell>
          <cell r="N129">
            <v>1</v>
          </cell>
          <cell r="O129">
            <v>1</v>
          </cell>
          <cell r="P129">
            <v>1</v>
          </cell>
          <cell r="Q129">
            <v>1</v>
          </cell>
          <cell r="R129">
            <v>1</v>
          </cell>
          <cell r="S129">
            <v>1</v>
          </cell>
          <cell r="T129">
            <v>1</v>
          </cell>
          <cell r="U129">
            <v>1</v>
          </cell>
          <cell r="V129">
            <v>1</v>
          </cell>
          <cell r="W129">
            <v>1</v>
          </cell>
          <cell r="X129">
            <v>1</v>
          </cell>
          <cell r="Y129">
            <v>1</v>
          </cell>
          <cell r="Z129">
            <v>1</v>
          </cell>
          <cell r="AA129">
            <v>1</v>
          </cell>
          <cell r="AB129">
            <v>1</v>
          </cell>
          <cell r="AC129">
            <v>1</v>
          </cell>
          <cell r="AD129">
            <v>1</v>
          </cell>
          <cell r="AP129">
            <v>1</v>
          </cell>
          <cell r="AQ129">
            <v>12</v>
          </cell>
          <cell r="AR129">
            <v>2</v>
          </cell>
          <cell r="AZ129">
            <v>1</v>
          </cell>
          <cell r="BA129">
            <v>1</v>
          </cell>
          <cell r="BB129">
            <v>1</v>
          </cell>
          <cell r="BC129">
            <v>1</v>
          </cell>
          <cell r="BD129">
            <v>1</v>
          </cell>
          <cell r="BE129">
            <v>1</v>
          </cell>
          <cell r="BF129">
            <v>1</v>
          </cell>
          <cell r="BG129">
            <v>1</v>
          </cell>
          <cell r="BH129">
            <v>1</v>
          </cell>
          <cell r="BI129">
            <v>1</v>
          </cell>
          <cell r="BJ129">
            <v>1</v>
          </cell>
          <cell r="BK129">
            <v>1</v>
          </cell>
          <cell r="BL129">
            <v>1</v>
          </cell>
          <cell r="BM129">
            <v>1</v>
          </cell>
          <cell r="BN129">
            <v>1</v>
          </cell>
          <cell r="BO129">
            <v>1</v>
          </cell>
          <cell r="BP129">
            <v>1</v>
          </cell>
          <cell r="BQ129">
            <v>1</v>
          </cell>
          <cell r="BR129">
            <v>1</v>
          </cell>
          <cell r="BS129">
            <v>1</v>
          </cell>
        </row>
        <row r="130">
          <cell r="K130">
            <v>1</v>
          </cell>
          <cell r="L130">
            <v>1</v>
          </cell>
          <cell r="M130">
            <v>1</v>
          </cell>
          <cell r="N130">
            <v>1</v>
          </cell>
          <cell r="O130">
            <v>1</v>
          </cell>
          <cell r="P130">
            <v>1</v>
          </cell>
          <cell r="Q130">
            <v>1</v>
          </cell>
          <cell r="R130">
            <v>1</v>
          </cell>
          <cell r="S130">
            <v>1</v>
          </cell>
          <cell r="T130">
            <v>1</v>
          </cell>
          <cell r="U130">
            <v>1</v>
          </cell>
          <cell r="V130">
            <v>1</v>
          </cell>
          <cell r="W130">
            <v>1</v>
          </cell>
          <cell r="X130">
            <v>1</v>
          </cell>
          <cell r="Y130">
            <v>1</v>
          </cell>
          <cell r="Z130">
            <v>1</v>
          </cell>
          <cell r="AA130">
            <v>1</v>
          </cell>
          <cell r="AB130">
            <v>1</v>
          </cell>
          <cell r="AC130">
            <v>1</v>
          </cell>
          <cell r="AD130">
            <v>1</v>
          </cell>
          <cell r="AP130">
            <v>1</v>
          </cell>
          <cell r="AQ130">
            <v>12</v>
          </cell>
          <cell r="AR130">
            <v>3</v>
          </cell>
          <cell r="AZ130">
            <v>1</v>
          </cell>
          <cell r="BA130">
            <v>1</v>
          </cell>
          <cell r="BB130">
            <v>1</v>
          </cell>
          <cell r="BC130">
            <v>1</v>
          </cell>
          <cell r="BD130">
            <v>1</v>
          </cell>
          <cell r="BE130">
            <v>1</v>
          </cell>
          <cell r="BF130">
            <v>1</v>
          </cell>
          <cell r="BG130">
            <v>1</v>
          </cell>
          <cell r="BH130">
            <v>1</v>
          </cell>
          <cell r="BI130">
            <v>1</v>
          </cell>
          <cell r="BJ130">
            <v>1</v>
          </cell>
          <cell r="BK130">
            <v>1</v>
          </cell>
          <cell r="BL130">
            <v>1</v>
          </cell>
          <cell r="BM130">
            <v>1</v>
          </cell>
          <cell r="BN130">
            <v>1</v>
          </cell>
          <cell r="BO130">
            <v>1</v>
          </cell>
          <cell r="BP130">
            <v>1</v>
          </cell>
          <cell r="BQ130">
            <v>1</v>
          </cell>
          <cell r="BR130">
            <v>1</v>
          </cell>
          <cell r="BS130">
            <v>1</v>
          </cell>
        </row>
        <row r="131">
          <cell r="K131">
            <v>1</v>
          </cell>
          <cell r="L131">
            <v>1</v>
          </cell>
          <cell r="M131">
            <v>1</v>
          </cell>
          <cell r="N131">
            <v>1</v>
          </cell>
          <cell r="O131">
            <v>1</v>
          </cell>
          <cell r="P131">
            <v>1</v>
          </cell>
          <cell r="Q131">
            <v>1</v>
          </cell>
          <cell r="R131">
            <v>1</v>
          </cell>
          <cell r="S131">
            <v>1</v>
          </cell>
          <cell r="T131">
            <v>1</v>
          </cell>
          <cell r="U131">
            <v>1</v>
          </cell>
          <cell r="V131">
            <v>1</v>
          </cell>
          <cell r="W131">
            <v>1</v>
          </cell>
          <cell r="X131">
            <v>1</v>
          </cell>
          <cell r="Y131">
            <v>1</v>
          </cell>
          <cell r="Z131">
            <v>1</v>
          </cell>
          <cell r="AA131">
            <v>1</v>
          </cell>
          <cell r="AB131">
            <v>1</v>
          </cell>
          <cell r="AC131">
            <v>1</v>
          </cell>
          <cell r="AD131">
            <v>1</v>
          </cell>
          <cell r="AP131">
            <v>1</v>
          </cell>
          <cell r="AQ131">
            <v>12</v>
          </cell>
          <cell r="AR131">
            <v>4</v>
          </cell>
          <cell r="AZ131">
            <v>1</v>
          </cell>
          <cell r="BA131">
            <v>1</v>
          </cell>
          <cell r="BB131">
            <v>1</v>
          </cell>
          <cell r="BC131">
            <v>1</v>
          </cell>
          <cell r="BD131">
            <v>1</v>
          </cell>
          <cell r="BE131">
            <v>1</v>
          </cell>
          <cell r="BF131">
            <v>1</v>
          </cell>
          <cell r="BG131">
            <v>1</v>
          </cell>
          <cell r="BH131">
            <v>1</v>
          </cell>
          <cell r="BI131">
            <v>1</v>
          </cell>
          <cell r="BJ131">
            <v>1</v>
          </cell>
          <cell r="BK131">
            <v>1</v>
          </cell>
          <cell r="BL131">
            <v>1</v>
          </cell>
          <cell r="BM131">
            <v>1</v>
          </cell>
          <cell r="BN131">
            <v>1</v>
          </cell>
          <cell r="BO131">
            <v>1</v>
          </cell>
          <cell r="BP131">
            <v>1</v>
          </cell>
          <cell r="BQ131">
            <v>1</v>
          </cell>
          <cell r="BR131">
            <v>1</v>
          </cell>
          <cell r="BS131">
            <v>1</v>
          </cell>
        </row>
        <row r="132">
          <cell r="K132">
            <v>1</v>
          </cell>
          <cell r="L132">
            <v>1</v>
          </cell>
          <cell r="M132">
            <v>1</v>
          </cell>
          <cell r="N132">
            <v>1</v>
          </cell>
          <cell r="O132">
            <v>1</v>
          </cell>
          <cell r="P132">
            <v>1</v>
          </cell>
          <cell r="Q132">
            <v>1</v>
          </cell>
          <cell r="R132">
            <v>1</v>
          </cell>
          <cell r="S132">
            <v>1</v>
          </cell>
          <cell r="T132">
            <v>1</v>
          </cell>
          <cell r="U132">
            <v>1</v>
          </cell>
          <cell r="V132">
            <v>1</v>
          </cell>
          <cell r="W132">
            <v>1</v>
          </cell>
          <cell r="X132">
            <v>1</v>
          </cell>
          <cell r="Y132">
            <v>1</v>
          </cell>
          <cell r="Z132">
            <v>1</v>
          </cell>
          <cell r="AA132">
            <v>1</v>
          </cell>
          <cell r="AB132">
            <v>1</v>
          </cell>
          <cell r="AC132">
            <v>1</v>
          </cell>
          <cell r="AD132">
            <v>1</v>
          </cell>
          <cell r="AP132">
            <v>1</v>
          </cell>
          <cell r="AQ132">
            <v>12</v>
          </cell>
          <cell r="AR132">
            <v>5</v>
          </cell>
          <cell r="AZ132">
            <v>1</v>
          </cell>
          <cell r="BA132">
            <v>1</v>
          </cell>
          <cell r="BB132">
            <v>1</v>
          </cell>
          <cell r="BC132">
            <v>1</v>
          </cell>
          <cell r="BD132">
            <v>1</v>
          </cell>
          <cell r="BE132">
            <v>1</v>
          </cell>
          <cell r="BF132">
            <v>1</v>
          </cell>
          <cell r="BG132">
            <v>1</v>
          </cell>
          <cell r="BH132">
            <v>1</v>
          </cell>
          <cell r="BI132">
            <v>1</v>
          </cell>
          <cell r="BJ132">
            <v>1</v>
          </cell>
          <cell r="BK132">
            <v>1</v>
          </cell>
          <cell r="BL132">
            <v>1</v>
          </cell>
          <cell r="BM132">
            <v>1</v>
          </cell>
          <cell r="BN132">
            <v>1</v>
          </cell>
          <cell r="BO132">
            <v>1</v>
          </cell>
          <cell r="BP132">
            <v>1</v>
          </cell>
          <cell r="BQ132">
            <v>1</v>
          </cell>
          <cell r="BR132">
            <v>1</v>
          </cell>
          <cell r="BS132">
            <v>1</v>
          </cell>
        </row>
        <row r="133">
          <cell r="K133">
            <v>1</v>
          </cell>
          <cell r="L133">
            <v>1</v>
          </cell>
          <cell r="M133">
            <v>1</v>
          </cell>
          <cell r="N133">
            <v>1</v>
          </cell>
          <cell r="O133">
            <v>1</v>
          </cell>
          <cell r="P133">
            <v>1</v>
          </cell>
          <cell r="Q133">
            <v>1</v>
          </cell>
          <cell r="R133">
            <v>1</v>
          </cell>
          <cell r="S133">
            <v>1</v>
          </cell>
          <cell r="T133">
            <v>1</v>
          </cell>
          <cell r="U133">
            <v>1</v>
          </cell>
          <cell r="V133">
            <v>1</v>
          </cell>
          <cell r="W133">
            <v>1</v>
          </cell>
          <cell r="X133">
            <v>1</v>
          </cell>
          <cell r="Y133">
            <v>1</v>
          </cell>
          <cell r="Z133">
            <v>1</v>
          </cell>
          <cell r="AA133">
            <v>1</v>
          </cell>
          <cell r="AB133">
            <v>1</v>
          </cell>
          <cell r="AC133">
            <v>1</v>
          </cell>
          <cell r="AD133">
            <v>1</v>
          </cell>
          <cell r="AP133">
            <v>1</v>
          </cell>
          <cell r="AQ133">
            <v>12</v>
          </cell>
          <cell r="AR133">
            <v>6</v>
          </cell>
          <cell r="AZ133">
            <v>1</v>
          </cell>
          <cell r="BA133">
            <v>1</v>
          </cell>
          <cell r="BB133">
            <v>1</v>
          </cell>
          <cell r="BC133">
            <v>1</v>
          </cell>
          <cell r="BD133">
            <v>1</v>
          </cell>
          <cell r="BE133">
            <v>1</v>
          </cell>
          <cell r="BF133">
            <v>1</v>
          </cell>
          <cell r="BG133">
            <v>1</v>
          </cell>
          <cell r="BH133">
            <v>1</v>
          </cell>
          <cell r="BI133">
            <v>1</v>
          </cell>
          <cell r="BJ133">
            <v>1</v>
          </cell>
          <cell r="BK133">
            <v>1</v>
          </cell>
          <cell r="BL133">
            <v>1</v>
          </cell>
          <cell r="BM133">
            <v>1</v>
          </cell>
          <cell r="BN133">
            <v>1</v>
          </cell>
          <cell r="BO133">
            <v>1</v>
          </cell>
          <cell r="BP133">
            <v>1</v>
          </cell>
          <cell r="BQ133">
            <v>1</v>
          </cell>
          <cell r="BR133">
            <v>1</v>
          </cell>
          <cell r="BS133">
            <v>1</v>
          </cell>
        </row>
        <row r="134">
          <cell r="K134">
            <v>1</v>
          </cell>
          <cell r="L134">
            <v>1</v>
          </cell>
          <cell r="M134">
            <v>1</v>
          </cell>
          <cell r="N134">
            <v>1</v>
          </cell>
          <cell r="O134">
            <v>1</v>
          </cell>
          <cell r="P134">
            <v>1</v>
          </cell>
          <cell r="Q134">
            <v>1</v>
          </cell>
          <cell r="R134">
            <v>1</v>
          </cell>
          <cell r="S134">
            <v>1</v>
          </cell>
          <cell r="T134">
            <v>1</v>
          </cell>
          <cell r="U134">
            <v>1</v>
          </cell>
          <cell r="V134">
            <v>1</v>
          </cell>
          <cell r="W134">
            <v>1</v>
          </cell>
          <cell r="X134">
            <v>1</v>
          </cell>
          <cell r="Y134">
            <v>1</v>
          </cell>
          <cell r="Z134">
            <v>1</v>
          </cell>
          <cell r="AA134">
            <v>1</v>
          </cell>
          <cell r="AB134">
            <v>1</v>
          </cell>
          <cell r="AC134">
            <v>1</v>
          </cell>
          <cell r="AD134">
            <v>1</v>
          </cell>
          <cell r="AP134">
            <v>1</v>
          </cell>
          <cell r="AQ134">
            <v>12</v>
          </cell>
          <cell r="AR134">
            <v>7</v>
          </cell>
          <cell r="AZ134">
            <v>1</v>
          </cell>
          <cell r="BA134">
            <v>1</v>
          </cell>
          <cell r="BB134">
            <v>1</v>
          </cell>
          <cell r="BC134">
            <v>1</v>
          </cell>
          <cell r="BD134">
            <v>1</v>
          </cell>
          <cell r="BE134">
            <v>1</v>
          </cell>
          <cell r="BF134">
            <v>1</v>
          </cell>
          <cell r="BG134">
            <v>1</v>
          </cell>
          <cell r="BH134">
            <v>1</v>
          </cell>
          <cell r="BI134">
            <v>1</v>
          </cell>
          <cell r="BJ134">
            <v>1</v>
          </cell>
          <cell r="BK134">
            <v>1</v>
          </cell>
          <cell r="BL134">
            <v>1</v>
          </cell>
          <cell r="BM134">
            <v>1</v>
          </cell>
          <cell r="BN134">
            <v>1</v>
          </cell>
          <cell r="BO134">
            <v>1</v>
          </cell>
          <cell r="BP134">
            <v>1</v>
          </cell>
          <cell r="BQ134">
            <v>1</v>
          </cell>
          <cell r="BR134">
            <v>1</v>
          </cell>
          <cell r="BS134">
            <v>1</v>
          </cell>
        </row>
        <row r="135">
          <cell r="K135">
            <v>1</v>
          </cell>
          <cell r="L135">
            <v>1</v>
          </cell>
          <cell r="M135">
            <v>1</v>
          </cell>
          <cell r="N135">
            <v>1</v>
          </cell>
          <cell r="O135">
            <v>1</v>
          </cell>
          <cell r="P135">
            <v>1</v>
          </cell>
          <cell r="Q135">
            <v>1</v>
          </cell>
          <cell r="R135">
            <v>1</v>
          </cell>
          <cell r="S135">
            <v>1</v>
          </cell>
          <cell r="T135">
            <v>1</v>
          </cell>
          <cell r="U135">
            <v>1</v>
          </cell>
          <cell r="V135">
            <v>1</v>
          </cell>
          <cell r="W135">
            <v>1</v>
          </cell>
          <cell r="X135">
            <v>1</v>
          </cell>
          <cell r="Y135">
            <v>1</v>
          </cell>
          <cell r="Z135">
            <v>1</v>
          </cell>
          <cell r="AA135">
            <v>1</v>
          </cell>
          <cell r="AB135">
            <v>1</v>
          </cell>
          <cell r="AC135">
            <v>1</v>
          </cell>
          <cell r="AD135">
            <v>1</v>
          </cell>
          <cell r="AP135">
            <v>1</v>
          </cell>
          <cell r="AQ135">
            <v>12</v>
          </cell>
          <cell r="AR135">
            <v>8</v>
          </cell>
          <cell r="AZ135">
            <v>1</v>
          </cell>
          <cell r="BA135">
            <v>1</v>
          </cell>
          <cell r="BB135">
            <v>1</v>
          </cell>
          <cell r="BC135">
            <v>1</v>
          </cell>
          <cell r="BD135">
            <v>1</v>
          </cell>
          <cell r="BE135">
            <v>1</v>
          </cell>
          <cell r="BF135">
            <v>1</v>
          </cell>
          <cell r="BG135">
            <v>1</v>
          </cell>
          <cell r="BH135">
            <v>1</v>
          </cell>
          <cell r="BI135">
            <v>1</v>
          </cell>
          <cell r="BJ135">
            <v>1</v>
          </cell>
          <cell r="BK135">
            <v>1</v>
          </cell>
          <cell r="BL135">
            <v>1</v>
          </cell>
          <cell r="BM135">
            <v>1</v>
          </cell>
          <cell r="BN135">
            <v>1</v>
          </cell>
          <cell r="BO135">
            <v>1</v>
          </cell>
          <cell r="BP135">
            <v>1</v>
          </cell>
          <cell r="BQ135">
            <v>1</v>
          </cell>
          <cell r="BR135">
            <v>1</v>
          </cell>
          <cell r="BS135">
            <v>1</v>
          </cell>
        </row>
        <row r="136">
          <cell r="K136">
            <v>1</v>
          </cell>
          <cell r="L136">
            <v>1</v>
          </cell>
          <cell r="M136">
            <v>1</v>
          </cell>
          <cell r="N136">
            <v>1</v>
          </cell>
          <cell r="O136">
            <v>1</v>
          </cell>
          <cell r="P136">
            <v>1</v>
          </cell>
          <cell r="Q136">
            <v>1</v>
          </cell>
          <cell r="R136">
            <v>1</v>
          </cell>
          <cell r="S136">
            <v>1</v>
          </cell>
          <cell r="T136">
            <v>1</v>
          </cell>
          <cell r="U136">
            <v>1</v>
          </cell>
          <cell r="V136">
            <v>1</v>
          </cell>
          <cell r="W136">
            <v>1</v>
          </cell>
          <cell r="X136">
            <v>1</v>
          </cell>
          <cell r="Y136">
            <v>1</v>
          </cell>
          <cell r="Z136">
            <v>1</v>
          </cell>
          <cell r="AA136">
            <v>1</v>
          </cell>
          <cell r="AB136">
            <v>1</v>
          </cell>
          <cell r="AC136">
            <v>1</v>
          </cell>
          <cell r="AD136">
            <v>1</v>
          </cell>
          <cell r="AP136">
            <v>1</v>
          </cell>
          <cell r="AQ136">
            <v>12</v>
          </cell>
          <cell r="AR136">
            <v>9</v>
          </cell>
          <cell r="AZ136">
            <v>1</v>
          </cell>
          <cell r="BA136">
            <v>1</v>
          </cell>
          <cell r="BB136">
            <v>1</v>
          </cell>
          <cell r="BC136">
            <v>1</v>
          </cell>
          <cell r="BD136">
            <v>1</v>
          </cell>
          <cell r="BE136">
            <v>1</v>
          </cell>
          <cell r="BF136">
            <v>1</v>
          </cell>
          <cell r="BG136">
            <v>1</v>
          </cell>
          <cell r="BH136">
            <v>1</v>
          </cell>
          <cell r="BI136">
            <v>1</v>
          </cell>
          <cell r="BJ136">
            <v>1</v>
          </cell>
          <cell r="BK136">
            <v>1</v>
          </cell>
          <cell r="BL136">
            <v>1</v>
          </cell>
          <cell r="BM136">
            <v>1</v>
          </cell>
          <cell r="BN136">
            <v>1</v>
          </cell>
          <cell r="BO136">
            <v>1</v>
          </cell>
          <cell r="BP136">
            <v>1</v>
          </cell>
          <cell r="BQ136">
            <v>1</v>
          </cell>
          <cell r="BR136">
            <v>1</v>
          </cell>
          <cell r="BS136">
            <v>1</v>
          </cell>
        </row>
        <row r="137">
          <cell r="K137">
            <v>1</v>
          </cell>
          <cell r="L137">
            <v>1</v>
          </cell>
          <cell r="M137">
            <v>1</v>
          </cell>
          <cell r="N137">
            <v>1</v>
          </cell>
          <cell r="O137">
            <v>1</v>
          </cell>
          <cell r="P137">
            <v>1</v>
          </cell>
          <cell r="Q137">
            <v>1</v>
          </cell>
          <cell r="R137">
            <v>1</v>
          </cell>
          <cell r="S137">
            <v>1</v>
          </cell>
          <cell r="T137">
            <v>1</v>
          </cell>
          <cell r="U137">
            <v>1</v>
          </cell>
          <cell r="V137">
            <v>1</v>
          </cell>
          <cell r="W137">
            <v>1</v>
          </cell>
          <cell r="X137">
            <v>1</v>
          </cell>
          <cell r="Y137">
            <v>1</v>
          </cell>
          <cell r="Z137">
            <v>1</v>
          </cell>
          <cell r="AA137">
            <v>1</v>
          </cell>
          <cell r="AB137">
            <v>1</v>
          </cell>
          <cell r="AC137">
            <v>1</v>
          </cell>
          <cell r="AD137">
            <v>1</v>
          </cell>
          <cell r="AP137">
            <v>1</v>
          </cell>
          <cell r="AQ137">
            <v>12</v>
          </cell>
          <cell r="AR137">
            <v>10</v>
          </cell>
          <cell r="AZ137">
            <v>1</v>
          </cell>
          <cell r="BA137">
            <v>1</v>
          </cell>
          <cell r="BB137">
            <v>1</v>
          </cell>
          <cell r="BC137">
            <v>1</v>
          </cell>
          <cell r="BD137">
            <v>1</v>
          </cell>
          <cell r="BE137">
            <v>1</v>
          </cell>
          <cell r="BF137">
            <v>1</v>
          </cell>
          <cell r="BG137">
            <v>1</v>
          </cell>
          <cell r="BH137">
            <v>1</v>
          </cell>
          <cell r="BI137">
            <v>1</v>
          </cell>
          <cell r="BJ137">
            <v>1</v>
          </cell>
          <cell r="BK137">
            <v>1</v>
          </cell>
          <cell r="BL137">
            <v>1</v>
          </cell>
          <cell r="BM137">
            <v>1</v>
          </cell>
          <cell r="BN137">
            <v>1</v>
          </cell>
          <cell r="BO137">
            <v>1</v>
          </cell>
          <cell r="BP137">
            <v>1</v>
          </cell>
          <cell r="BQ137">
            <v>1</v>
          </cell>
          <cell r="BR137">
            <v>1</v>
          </cell>
          <cell r="BS137">
            <v>1</v>
          </cell>
        </row>
        <row r="138">
          <cell r="K138">
            <v>1</v>
          </cell>
          <cell r="L138">
            <v>1</v>
          </cell>
          <cell r="M138">
            <v>1</v>
          </cell>
          <cell r="N138">
            <v>1</v>
          </cell>
          <cell r="O138">
            <v>1</v>
          </cell>
          <cell r="P138">
            <v>1</v>
          </cell>
          <cell r="Q138">
            <v>1</v>
          </cell>
          <cell r="R138">
            <v>1</v>
          </cell>
          <cell r="S138">
            <v>1</v>
          </cell>
          <cell r="T138">
            <v>1</v>
          </cell>
          <cell r="U138">
            <v>1</v>
          </cell>
          <cell r="V138">
            <v>1</v>
          </cell>
          <cell r="W138">
            <v>1</v>
          </cell>
          <cell r="X138">
            <v>1</v>
          </cell>
          <cell r="Y138">
            <v>1</v>
          </cell>
          <cell r="Z138">
            <v>1</v>
          </cell>
          <cell r="AA138">
            <v>1</v>
          </cell>
          <cell r="AB138">
            <v>1</v>
          </cell>
          <cell r="AC138">
            <v>1</v>
          </cell>
          <cell r="AD138">
            <v>1</v>
          </cell>
          <cell r="AP138">
            <v>1</v>
          </cell>
          <cell r="AQ138">
            <v>13</v>
          </cell>
          <cell r="AR138">
            <v>1</v>
          </cell>
          <cell r="AZ138">
            <v>1</v>
          </cell>
          <cell r="BA138">
            <v>1</v>
          </cell>
          <cell r="BB138">
            <v>1</v>
          </cell>
          <cell r="BC138">
            <v>1</v>
          </cell>
          <cell r="BD138">
            <v>1</v>
          </cell>
          <cell r="BE138">
            <v>1</v>
          </cell>
          <cell r="BF138">
            <v>1</v>
          </cell>
          <cell r="BG138">
            <v>1</v>
          </cell>
          <cell r="BH138">
            <v>1</v>
          </cell>
          <cell r="BI138">
            <v>1</v>
          </cell>
          <cell r="BJ138">
            <v>1</v>
          </cell>
          <cell r="BK138">
            <v>1</v>
          </cell>
          <cell r="BL138">
            <v>1</v>
          </cell>
          <cell r="BM138">
            <v>1</v>
          </cell>
          <cell r="BN138">
            <v>1</v>
          </cell>
          <cell r="BO138">
            <v>1</v>
          </cell>
          <cell r="BP138">
            <v>1</v>
          </cell>
          <cell r="BQ138">
            <v>1</v>
          </cell>
          <cell r="BR138">
            <v>1</v>
          </cell>
          <cell r="BS138">
            <v>1</v>
          </cell>
        </row>
        <row r="139">
          <cell r="K139">
            <v>1</v>
          </cell>
          <cell r="L139">
            <v>1</v>
          </cell>
          <cell r="M139">
            <v>1</v>
          </cell>
          <cell r="N139">
            <v>1</v>
          </cell>
          <cell r="O139">
            <v>1</v>
          </cell>
          <cell r="P139">
            <v>1</v>
          </cell>
          <cell r="Q139">
            <v>1</v>
          </cell>
          <cell r="R139">
            <v>1</v>
          </cell>
          <cell r="S139">
            <v>1</v>
          </cell>
          <cell r="T139">
            <v>1</v>
          </cell>
          <cell r="U139">
            <v>1</v>
          </cell>
          <cell r="V139">
            <v>1</v>
          </cell>
          <cell r="W139">
            <v>1</v>
          </cell>
          <cell r="X139">
            <v>1</v>
          </cell>
          <cell r="Y139">
            <v>1</v>
          </cell>
          <cell r="Z139">
            <v>1</v>
          </cell>
          <cell r="AA139">
            <v>1</v>
          </cell>
          <cell r="AB139">
            <v>1</v>
          </cell>
          <cell r="AC139">
            <v>1</v>
          </cell>
          <cell r="AD139">
            <v>1</v>
          </cell>
          <cell r="AP139">
            <v>1</v>
          </cell>
          <cell r="AQ139">
            <v>13</v>
          </cell>
          <cell r="AR139">
            <v>2</v>
          </cell>
          <cell r="AZ139">
            <v>1</v>
          </cell>
          <cell r="BA139">
            <v>1</v>
          </cell>
          <cell r="BB139">
            <v>1</v>
          </cell>
          <cell r="BC139">
            <v>1</v>
          </cell>
          <cell r="BD139">
            <v>1</v>
          </cell>
          <cell r="BE139">
            <v>1</v>
          </cell>
          <cell r="BF139">
            <v>1</v>
          </cell>
          <cell r="BG139">
            <v>1</v>
          </cell>
          <cell r="BH139">
            <v>1</v>
          </cell>
          <cell r="BI139">
            <v>1</v>
          </cell>
          <cell r="BJ139">
            <v>1</v>
          </cell>
          <cell r="BK139">
            <v>1</v>
          </cell>
          <cell r="BL139">
            <v>1</v>
          </cell>
          <cell r="BM139">
            <v>1</v>
          </cell>
          <cell r="BN139">
            <v>1</v>
          </cell>
          <cell r="BO139">
            <v>1</v>
          </cell>
          <cell r="BP139">
            <v>1</v>
          </cell>
          <cell r="BQ139">
            <v>1</v>
          </cell>
          <cell r="BR139">
            <v>1</v>
          </cell>
          <cell r="BS139">
            <v>1</v>
          </cell>
        </row>
        <row r="140">
          <cell r="K140">
            <v>1</v>
          </cell>
          <cell r="L140">
            <v>1</v>
          </cell>
          <cell r="M140">
            <v>1</v>
          </cell>
          <cell r="N140">
            <v>1</v>
          </cell>
          <cell r="O140">
            <v>1</v>
          </cell>
          <cell r="P140">
            <v>1</v>
          </cell>
          <cell r="Q140">
            <v>1</v>
          </cell>
          <cell r="R140">
            <v>1</v>
          </cell>
          <cell r="S140">
            <v>1</v>
          </cell>
          <cell r="T140">
            <v>1</v>
          </cell>
          <cell r="U140">
            <v>1</v>
          </cell>
          <cell r="V140">
            <v>1</v>
          </cell>
          <cell r="W140">
            <v>1</v>
          </cell>
          <cell r="X140">
            <v>1</v>
          </cell>
          <cell r="Y140">
            <v>1</v>
          </cell>
          <cell r="Z140">
            <v>1</v>
          </cell>
          <cell r="AA140">
            <v>1</v>
          </cell>
          <cell r="AB140">
            <v>1</v>
          </cell>
          <cell r="AC140">
            <v>1</v>
          </cell>
          <cell r="AD140">
            <v>1</v>
          </cell>
          <cell r="AP140">
            <v>1</v>
          </cell>
          <cell r="AQ140">
            <v>13</v>
          </cell>
          <cell r="AR140">
            <v>3</v>
          </cell>
          <cell r="AZ140">
            <v>1</v>
          </cell>
          <cell r="BA140">
            <v>1</v>
          </cell>
          <cell r="BB140">
            <v>1</v>
          </cell>
          <cell r="BC140">
            <v>1</v>
          </cell>
          <cell r="BD140">
            <v>1</v>
          </cell>
          <cell r="BE140">
            <v>1</v>
          </cell>
          <cell r="BF140">
            <v>1</v>
          </cell>
          <cell r="BG140">
            <v>1</v>
          </cell>
          <cell r="BH140">
            <v>1</v>
          </cell>
          <cell r="BI140">
            <v>1</v>
          </cell>
          <cell r="BJ140">
            <v>1</v>
          </cell>
          <cell r="BK140">
            <v>1</v>
          </cell>
          <cell r="BL140">
            <v>1</v>
          </cell>
          <cell r="BM140">
            <v>1</v>
          </cell>
          <cell r="BN140">
            <v>1</v>
          </cell>
          <cell r="BO140">
            <v>1</v>
          </cell>
          <cell r="BP140">
            <v>1</v>
          </cell>
          <cell r="BQ140">
            <v>1</v>
          </cell>
          <cell r="BR140">
            <v>1</v>
          </cell>
          <cell r="BS140">
            <v>1</v>
          </cell>
        </row>
        <row r="141">
          <cell r="K141">
            <v>1</v>
          </cell>
          <cell r="L141">
            <v>1</v>
          </cell>
          <cell r="M141">
            <v>1</v>
          </cell>
          <cell r="N141">
            <v>1</v>
          </cell>
          <cell r="O141">
            <v>1</v>
          </cell>
          <cell r="P141">
            <v>1</v>
          </cell>
          <cell r="Q141">
            <v>1</v>
          </cell>
          <cell r="R141">
            <v>1</v>
          </cell>
          <cell r="S141">
            <v>1</v>
          </cell>
          <cell r="T141">
            <v>1</v>
          </cell>
          <cell r="U141">
            <v>1</v>
          </cell>
          <cell r="V141">
            <v>1</v>
          </cell>
          <cell r="W141">
            <v>1</v>
          </cell>
          <cell r="X141">
            <v>1</v>
          </cell>
          <cell r="Y141">
            <v>1</v>
          </cell>
          <cell r="Z141">
            <v>1</v>
          </cell>
          <cell r="AA141">
            <v>1</v>
          </cell>
          <cell r="AB141">
            <v>1</v>
          </cell>
          <cell r="AC141">
            <v>1</v>
          </cell>
          <cell r="AD141">
            <v>1</v>
          </cell>
          <cell r="AP141">
            <v>1</v>
          </cell>
          <cell r="AQ141">
            <v>13</v>
          </cell>
          <cell r="AR141">
            <v>4</v>
          </cell>
          <cell r="AZ141">
            <v>1</v>
          </cell>
          <cell r="BA141">
            <v>1</v>
          </cell>
          <cell r="BB141">
            <v>1</v>
          </cell>
          <cell r="BC141">
            <v>1</v>
          </cell>
          <cell r="BD141">
            <v>1</v>
          </cell>
          <cell r="BE141">
            <v>1</v>
          </cell>
          <cell r="BF141">
            <v>1</v>
          </cell>
          <cell r="BG141">
            <v>1</v>
          </cell>
          <cell r="BH141">
            <v>1</v>
          </cell>
          <cell r="BI141">
            <v>1</v>
          </cell>
          <cell r="BJ141">
            <v>1</v>
          </cell>
          <cell r="BK141">
            <v>1</v>
          </cell>
          <cell r="BL141">
            <v>1</v>
          </cell>
          <cell r="BM141">
            <v>1</v>
          </cell>
          <cell r="BN141">
            <v>1</v>
          </cell>
          <cell r="BO141">
            <v>1</v>
          </cell>
          <cell r="BP141">
            <v>1</v>
          </cell>
          <cell r="BQ141">
            <v>1</v>
          </cell>
          <cell r="BR141">
            <v>1</v>
          </cell>
          <cell r="BS141">
            <v>1</v>
          </cell>
        </row>
        <row r="142">
          <cell r="K142">
            <v>1</v>
          </cell>
          <cell r="L142">
            <v>1</v>
          </cell>
          <cell r="M142">
            <v>1</v>
          </cell>
          <cell r="N142">
            <v>1</v>
          </cell>
          <cell r="O142">
            <v>1</v>
          </cell>
          <cell r="P142">
            <v>1</v>
          </cell>
          <cell r="Q142">
            <v>1</v>
          </cell>
          <cell r="R142">
            <v>1</v>
          </cell>
          <cell r="S142">
            <v>1</v>
          </cell>
          <cell r="T142">
            <v>1</v>
          </cell>
          <cell r="U142">
            <v>1</v>
          </cell>
          <cell r="V142">
            <v>1</v>
          </cell>
          <cell r="W142">
            <v>1</v>
          </cell>
          <cell r="X142">
            <v>1</v>
          </cell>
          <cell r="Y142">
            <v>1</v>
          </cell>
          <cell r="Z142">
            <v>1</v>
          </cell>
          <cell r="AA142">
            <v>1</v>
          </cell>
          <cell r="AB142">
            <v>1</v>
          </cell>
          <cell r="AC142">
            <v>1</v>
          </cell>
          <cell r="AD142">
            <v>1</v>
          </cell>
          <cell r="AP142">
            <v>1</v>
          </cell>
          <cell r="AQ142">
            <v>13</v>
          </cell>
          <cell r="AR142">
            <v>5</v>
          </cell>
          <cell r="AZ142">
            <v>1</v>
          </cell>
          <cell r="BA142">
            <v>1</v>
          </cell>
          <cell r="BB142">
            <v>1</v>
          </cell>
          <cell r="BC142">
            <v>1</v>
          </cell>
          <cell r="BD142">
            <v>1</v>
          </cell>
          <cell r="BE142">
            <v>1</v>
          </cell>
          <cell r="BF142">
            <v>1</v>
          </cell>
          <cell r="BG142">
            <v>1</v>
          </cell>
          <cell r="BH142">
            <v>1</v>
          </cell>
          <cell r="BI142">
            <v>1</v>
          </cell>
          <cell r="BJ142">
            <v>1</v>
          </cell>
          <cell r="BK142">
            <v>1</v>
          </cell>
          <cell r="BL142">
            <v>1</v>
          </cell>
          <cell r="BM142">
            <v>1</v>
          </cell>
          <cell r="BN142">
            <v>1</v>
          </cell>
          <cell r="BO142">
            <v>1</v>
          </cell>
          <cell r="BP142">
            <v>1</v>
          </cell>
          <cell r="BQ142">
            <v>1</v>
          </cell>
          <cell r="BR142">
            <v>1</v>
          </cell>
          <cell r="BS142">
            <v>1</v>
          </cell>
        </row>
        <row r="143">
          <cell r="K143">
            <v>1</v>
          </cell>
          <cell r="L143">
            <v>1</v>
          </cell>
          <cell r="M143">
            <v>1</v>
          </cell>
          <cell r="N143">
            <v>1</v>
          </cell>
          <cell r="O143">
            <v>1</v>
          </cell>
          <cell r="P143">
            <v>1</v>
          </cell>
          <cell r="Q143">
            <v>1</v>
          </cell>
          <cell r="R143">
            <v>1</v>
          </cell>
          <cell r="S143">
            <v>1</v>
          </cell>
          <cell r="T143">
            <v>1</v>
          </cell>
          <cell r="U143">
            <v>1</v>
          </cell>
          <cell r="V143">
            <v>1</v>
          </cell>
          <cell r="W143">
            <v>1</v>
          </cell>
          <cell r="X143">
            <v>1</v>
          </cell>
          <cell r="Y143">
            <v>1</v>
          </cell>
          <cell r="Z143">
            <v>1</v>
          </cell>
          <cell r="AA143">
            <v>1</v>
          </cell>
          <cell r="AB143">
            <v>1</v>
          </cell>
          <cell r="AC143">
            <v>1</v>
          </cell>
          <cell r="AD143">
            <v>1</v>
          </cell>
          <cell r="AP143">
            <v>1</v>
          </cell>
          <cell r="AQ143">
            <v>13</v>
          </cell>
          <cell r="AR143">
            <v>6</v>
          </cell>
          <cell r="AZ143">
            <v>1</v>
          </cell>
          <cell r="BA143">
            <v>1</v>
          </cell>
          <cell r="BB143">
            <v>1</v>
          </cell>
          <cell r="BC143">
            <v>1</v>
          </cell>
          <cell r="BD143">
            <v>1</v>
          </cell>
          <cell r="BE143">
            <v>1</v>
          </cell>
          <cell r="BF143">
            <v>1</v>
          </cell>
          <cell r="BG143">
            <v>1</v>
          </cell>
          <cell r="BH143">
            <v>1</v>
          </cell>
          <cell r="BI143">
            <v>1</v>
          </cell>
          <cell r="BJ143">
            <v>1</v>
          </cell>
          <cell r="BK143">
            <v>1</v>
          </cell>
          <cell r="BL143">
            <v>1</v>
          </cell>
          <cell r="BM143">
            <v>1</v>
          </cell>
          <cell r="BN143">
            <v>1</v>
          </cell>
          <cell r="BO143">
            <v>1</v>
          </cell>
          <cell r="BP143">
            <v>1</v>
          </cell>
          <cell r="BQ143">
            <v>1</v>
          </cell>
          <cell r="BR143">
            <v>1</v>
          </cell>
          <cell r="BS143">
            <v>1</v>
          </cell>
        </row>
        <row r="144">
          <cell r="K144">
            <v>1</v>
          </cell>
          <cell r="L144">
            <v>1</v>
          </cell>
          <cell r="M144">
            <v>1</v>
          </cell>
          <cell r="N144">
            <v>1</v>
          </cell>
          <cell r="O144">
            <v>1</v>
          </cell>
          <cell r="P144">
            <v>1</v>
          </cell>
          <cell r="Q144">
            <v>1</v>
          </cell>
          <cell r="R144">
            <v>1</v>
          </cell>
          <cell r="S144">
            <v>1</v>
          </cell>
          <cell r="T144">
            <v>1</v>
          </cell>
          <cell r="U144">
            <v>1</v>
          </cell>
          <cell r="V144">
            <v>1</v>
          </cell>
          <cell r="W144">
            <v>1</v>
          </cell>
          <cell r="X144">
            <v>1</v>
          </cell>
          <cell r="Y144">
            <v>1</v>
          </cell>
          <cell r="Z144">
            <v>1</v>
          </cell>
          <cell r="AA144">
            <v>1</v>
          </cell>
          <cell r="AB144">
            <v>1</v>
          </cell>
          <cell r="AC144">
            <v>1</v>
          </cell>
          <cell r="AD144">
            <v>1</v>
          </cell>
          <cell r="AP144">
            <v>1</v>
          </cell>
          <cell r="AQ144">
            <v>13</v>
          </cell>
          <cell r="AR144">
            <v>7</v>
          </cell>
          <cell r="AZ144">
            <v>1</v>
          </cell>
          <cell r="BA144">
            <v>1</v>
          </cell>
          <cell r="BB144">
            <v>1</v>
          </cell>
          <cell r="BC144">
            <v>1</v>
          </cell>
          <cell r="BD144">
            <v>1</v>
          </cell>
          <cell r="BE144">
            <v>1</v>
          </cell>
          <cell r="BF144">
            <v>1</v>
          </cell>
          <cell r="BG144">
            <v>1</v>
          </cell>
          <cell r="BH144">
            <v>1</v>
          </cell>
          <cell r="BI144">
            <v>1</v>
          </cell>
          <cell r="BJ144">
            <v>1</v>
          </cell>
          <cell r="BK144">
            <v>1</v>
          </cell>
          <cell r="BL144">
            <v>1</v>
          </cell>
          <cell r="BM144">
            <v>1</v>
          </cell>
          <cell r="BN144">
            <v>1</v>
          </cell>
          <cell r="BO144">
            <v>1</v>
          </cell>
          <cell r="BP144">
            <v>1</v>
          </cell>
          <cell r="BQ144">
            <v>1</v>
          </cell>
          <cell r="BR144">
            <v>1</v>
          </cell>
          <cell r="BS144">
            <v>1</v>
          </cell>
        </row>
        <row r="145">
          <cell r="K145">
            <v>1</v>
          </cell>
          <cell r="L145">
            <v>1</v>
          </cell>
          <cell r="M145">
            <v>1</v>
          </cell>
          <cell r="N145">
            <v>1</v>
          </cell>
          <cell r="O145">
            <v>1</v>
          </cell>
          <cell r="P145">
            <v>1</v>
          </cell>
          <cell r="Q145">
            <v>1</v>
          </cell>
          <cell r="R145">
            <v>1</v>
          </cell>
          <cell r="S145">
            <v>1</v>
          </cell>
          <cell r="T145">
            <v>1</v>
          </cell>
          <cell r="U145">
            <v>1</v>
          </cell>
          <cell r="V145">
            <v>1</v>
          </cell>
          <cell r="W145">
            <v>1</v>
          </cell>
          <cell r="X145">
            <v>1</v>
          </cell>
          <cell r="Y145">
            <v>1</v>
          </cell>
          <cell r="Z145">
            <v>1</v>
          </cell>
          <cell r="AA145">
            <v>1</v>
          </cell>
          <cell r="AB145">
            <v>1</v>
          </cell>
          <cell r="AC145">
            <v>1</v>
          </cell>
          <cell r="AD145">
            <v>1</v>
          </cell>
          <cell r="AP145">
            <v>1</v>
          </cell>
          <cell r="AQ145">
            <v>13</v>
          </cell>
          <cell r="AR145">
            <v>8</v>
          </cell>
          <cell r="AZ145">
            <v>1</v>
          </cell>
          <cell r="BA145">
            <v>1</v>
          </cell>
          <cell r="BB145">
            <v>1</v>
          </cell>
          <cell r="BC145">
            <v>1</v>
          </cell>
          <cell r="BD145">
            <v>1</v>
          </cell>
          <cell r="BE145">
            <v>1</v>
          </cell>
          <cell r="BF145">
            <v>1</v>
          </cell>
          <cell r="BG145">
            <v>1</v>
          </cell>
          <cell r="BH145">
            <v>1</v>
          </cell>
          <cell r="BI145">
            <v>1</v>
          </cell>
          <cell r="BJ145">
            <v>1</v>
          </cell>
          <cell r="BK145">
            <v>1</v>
          </cell>
          <cell r="BL145">
            <v>1</v>
          </cell>
          <cell r="BM145">
            <v>1</v>
          </cell>
          <cell r="BN145">
            <v>1</v>
          </cell>
          <cell r="BO145">
            <v>1</v>
          </cell>
          <cell r="BP145">
            <v>1</v>
          </cell>
          <cell r="BQ145">
            <v>1</v>
          </cell>
          <cell r="BR145">
            <v>1</v>
          </cell>
          <cell r="BS145">
            <v>1</v>
          </cell>
        </row>
        <row r="146">
          <cell r="K146">
            <v>1</v>
          </cell>
          <cell r="L146">
            <v>1</v>
          </cell>
          <cell r="M146">
            <v>1</v>
          </cell>
          <cell r="N146">
            <v>1</v>
          </cell>
          <cell r="O146">
            <v>1</v>
          </cell>
          <cell r="P146">
            <v>1</v>
          </cell>
          <cell r="Q146">
            <v>1</v>
          </cell>
          <cell r="R146">
            <v>1</v>
          </cell>
          <cell r="S146">
            <v>1</v>
          </cell>
          <cell r="T146">
            <v>1</v>
          </cell>
          <cell r="U146">
            <v>1</v>
          </cell>
          <cell r="V146">
            <v>1</v>
          </cell>
          <cell r="W146">
            <v>1</v>
          </cell>
          <cell r="X146">
            <v>1</v>
          </cell>
          <cell r="Y146">
            <v>1</v>
          </cell>
          <cell r="Z146">
            <v>1</v>
          </cell>
          <cell r="AA146">
            <v>1</v>
          </cell>
          <cell r="AB146">
            <v>1</v>
          </cell>
          <cell r="AC146">
            <v>1</v>
          </cell>
          <cell r="AD146">
            <v>1</v>
          </cell>
          <cell r="AP146">
            <v>1</v>
          </cell>
          <cell r="AQ146">
            <v>13</v>
          </cell>
          <cell r="AR146">
            <v>9</v>
          </cell>
          <cell r="AZ146">
            <v>1</v>
          </cell>
          <cell r="BA146">
            <v>1</v>
          </cell>
          <cell r="BB146">
            <v>1</v>
          </cell>
          <cell r="BC146">
            <v>1</v>
          </cell>
          <cell r="BD146">
            <v>1</v>
          </cell>
          <cell r="BE146">
            <v>1</v>
          </cell>
          <cell r="BF146">
            <v>1</v>
          </cell>
          <cell r="BG146">
            <v>1</v>
          </cell>
          <cell r="BH146">
            <v>1</v>
          </cell>
          <cell r="BI146">
            <v>1</v>
          </cell>
          <cell r="BJ146">
            <v>1</v>
          </cell>
          <cell r="BK146">
            <v>1</v>
          </cell>
          <cell r="BL146">
            <v>1</v>
          </cell>
          <cell r="BM146">
            <v>1</v>
          </cell>
          <cell r="BN146">
            <v>1</v>
          </cell>
          <cell r="BO146">
            <v>1</v>
          </cell>
          <cell r="BP146">
            <v>1</v>
          </cell>
          <cell r="BQ146">
            <v>1</v>
          </cell>
          <cell r="BR146">
            <v>1</v>
          </cell>
          <cell r="BS146">
            <v>1</v>
          </cell>
        </row>
        <row r="147">
          <cell r="K147">
            <v>1</v>
          </cell>
          <cell r="L147">
            <v>1</v>
          </cell>
          <cell r="M147">
            <v>1</v>
          </cell>
          <cell r="N147">
            <v>1</v>
          </cell>
          <cell r="O147">
            <v>1</v>
          </cell>
          <cell r="P147">
            <v>1</v>
          </cell>
          <cell r="Q147">
            <v>1</v>
          </cell>
          <cell r="R147">
            <v>1</v>
          </cell>
          <cell r="S147">
            <v>1</v>
          </cell>
          <cell r="T147">
            <v>1</v>
          </cell>
          <cell r="U147">
            <v>1</v>
          </cell>
          <cell r="V147">
            <v>1</v>
          </cell>
          <cell r="W147">
            <v>1</v>
          </cell>
          <cell r="X147">
            <v>1</v>
          </cell>
          <cell r="Y147">
            <v>1</v>
          </cell>
          <cell r="Z147">
            <v>1</v>
          </cell>
          <cell r="AA147">
            <v>1</v>
          </cell>
          <cell r="AB147">
            <v>1</v>
          </cell>
          <cell r="AC147">
            <v>1</v>
          </cell>
          <cell r="AD147">
            <v>1</v>
          </cell>
          <cell r="AP147">
            <v>1</v>
          </cell>
          <cell r="AQ147">
            <v>13</v>
          </cell>
          <cell r="AR147">
            <v>10</v>
          </cell>
          <cell r="AZ147">
            <v>1</v>
          </cell>
          <cell r="BA147">
            <v>1</v>
          </cell>
          <cell r="BB147">
            <v>1</v>
          </cell>
          <cell r="BC147">
            <v>1</v>
          </cell>
          <cell r="BD147">
            <v>1</v>
          </cell>
          <cell r="BE147">
            <v>1</v>
          </cell>
          <cell r="BF147">
            <v>1</v>
          </cell>
          <cell r="BG147">
            <v>1</v>
          </cell>
          <cell r="BH147">
            <v>1</v>
          </cell>
          <cell r="BI147">
            <v>1</v>
          </cell>
          <cell r="BJ147">
            <v>1</v>
          </cell>
          <cell r="BK147">
            <v>1</v>
          </cell>
          <cell r="BL147">
            <v>1</v>
          </cell>
          <cell r="BM147">
            <v>1</v>
          </cell>
          <cell r="BN147">
            <v>1</v>
          </cell>
          <cell r="BO147">
            <v>1</v>
          </cell>
          <cell r="BP147">
            <v>1</v>
          </cell>
          <cell r="BQ147">
            <v>1</v>
          </cell>
          <cell r="BR147">
            <v>1</v>
          </cell>
          <cell r="BS147">
            <v>1</v>
          </cell>
        </row>
        <row r="148">
          <cell r="K148">
            <v>1</v>
          </cell>
          <cell r="L148">
            <v>1</v>
          </cell>
          <cell r="M148">
            <v>1</v>
          </cell>
          <cell r="N148">
            <v>1</v>
          </cell>
          <cell r="O148">
            <v>1</v>
          </cell>
          <cell r="P148">
            <v>1</v>
          </cell>
          <cell r="Q148">
            <v>1</v>
          </cell>
          <cell r="R148">
            <v>1</v>
          </cell>
          <cell r="S148">
            <v>1</v>
          </cell>
          <cell r="T148">
            <v>1</v>
          </cell>
          <cell r="U148">
            <v>1</v>
          </cell>
          <cell r="V148">
            <v>1</v>
          </cell>
          <cell r="W148">
            <v>1</v>
          </cell>
          <cell r="X148">
            <v>1</v>
          </cell>
          <cell r="Y148">
            <v>1</v>
          </cell>
          <cell r="Z148">
            <v>1</v>
          </cell>
          <cell r="AA148">
            <v>1</v>
          </cell>
          <cell r="AB148">
            <v>1</v>
          </cell>
          <cell r="AC148">
            <v>1</v>
          </cell>
          <cell r="AD148">
            <v>1</v>
          </cell>
          <cell r="AP148">
            <v>1</v>
          </cell>
          <cell r="AQ148">
            <v>14</v>
          </cell>
          <cell r="AR148">
            <v>1</v>
          </cell>
          <cell r="AZ148">
            <v>1</v>
          </cell>
          <cell r="BA148">
            <v>1</v>
          </cell>
          <cell r="BB148">
            <v>1</v>
          </cell>
          <cell r="BC148">
            <v>1</v>
          </cell>
          <cell r="BD148">
            <v>1</v>
          </cell>
          <cell r="BE148">
            <v>1</v>
          </cell>
          <cell r="BF148">
            <v>1</v>
          </cell>
          <cell r="BG148">
            <v>1</v>
          </cell>
          <cell r="BH148">
            <v>1</v>
          </cell>
          <cell r="BI148">
            <v>1</v>
          </cell>
          <cell r="BJ148">
            <v>1</v>
          </cell>
          <cell r="BK148">
            <v>1</v>
          </cell>
          <cell r="BL148">
            <v>1</v>
          </cell>
          <cell r="BM148">
            <v>1</v>
          </cell>
          <cell r="BN148">
            <v>1</v>
          </cell>
          <cell r="BO148">
            <v>1</v>
          </cell>
          <cell r="BP148">
            <v>1</v>
          </cell>
          <cell r="BQ148">
            <v>1</v>
          </cell>
          <cell r="BR148">
            <v>1</v>
          </cell>
          <cell r="BS148">
            <v>1</v>
          </cell>
        </row>
        <row r="149">
          <cell r="K149">
            <v>1</v>
          </cell>
          <cell r="L149">
            <v>1</v>
          </cell>
          <cell r="M149">
            <v>1</v>
          </cell>
          <cell r="N149">
            <v>1</v>
          </cell>
          <cell r="O149">
            <v>1</v>
          </cell>
          <cell r="P149">
            <v>1</v>
          </cell>
          <cell r="Q149">
            <v>1</v>
          </cell>
          <cell r="R149">
            <v>1</v>
          </cell>
          <cell r="S149">
            <v>1</v>
          </cell>
          <cell r="T149">
            <v>1</v>
          </cell>
          <cell r="U149">
            <v>1</v>
          </cell>
          <cell r="V149">
            <v>1</v>
          </cell>
          <cell r="W149">
            <v>1</v>
          </cell>
          <cell r="X149">
            <v>1</v>
          </cell>
          <cell r="Y149">
            <v>1</v>
          </cell>
          <cell r="Z149">
            <v>1</v>
          </cell>
          <cell r="AA149">
            <v>1</v>
          </cell>
          <cell r="AB149">
            <v>1</v>
          </cell>
          <cell r="AC149">
            <v>1</v>
          </cell>
          <cell r="AD149">
            <v>1</v>
          </cell>
          <cell r="AP149">
            <v>1</v>
          </cell>
          <cell r="AQ149">
            <v>14</v>
          </cell>
          <cell r="AR149">
            <v>2</v>
          </cell>
          <cell r="AZ149">
            <v>1</v>
          </cell>
          <cell r="BA149">
            <v>1</v>
          </cell>
          <cell r="BB149">
            <v>1</v>
          </cell>
          <cell r="BC149">
            <v>1</v>
          </cell>
          <cell r="BD149">
            <v>1</v>
          </cell>
          <cell r="BE149">
            <v>1</v>
          </cell>
          <cell r="BF149">
            <v>1</v>
          </cell>
          <cell r="BG149">
            <v>1</v>
          </cell>
          <cell r="BH149">
            <v>1</v>
          </cell>
          <cell r="BI149">
            <v>1</v>
          </cell>
          <cell r="BJ149">
            <v>1</v>
          </cell>
          <cell r="BK149">
            <v>1</v>
          </cell>
          <cell r="BL149">
            <v>1</v>
          </cell>
          <cell r="BM149">
            <v>1</v>
          </cell>
          <cell r="BN149">
            <v>1</v>
          </cell>
          <cell r="BO149">
            <v>1</v>
          </cell>
          <cell r="BP149">
            <v>1</v>
          </cell>
          <cell r="BQ149">
            <v>1</v>
          </cell>
          <cell r="BR149">
            <v>1</v>
          </cell>
          <cell r="BS149">
            <v>1</v>
          </cell>
        </row>
        <row r="150">
          <cell r="K150">
            <v>1</v>
          </cell>
          <cell r="L150">
            <v>1</v>
          </cell>
          <cell r="M150">
            <v>1</v>
          </cell>
          <cell r="N150">
            <v>1</v>
          </cell>
          <cell r="O150">
            <v>1</v>
          </cell>
          <cell r="P150">
            <v>1</v>
          </cell>
          <cell r="Q150">
            <v>1</v>
          </cell>
          <cell r="R150">
            <v>1</v>
          </cell>
          <cell r="S150">
            <v>1</v>
          </cell>
          <cell r="T150">
            <v>1</v>
          </cell>
          <cell r="U150">
            <v>1</v>
          </cell>
          <cell r="V150">
            <v>1</v>
          </cell>
          <cell r="W150">
            <v>1</v>
          </cell>
          <cell r="X150">
            <v>1</v>
          </cell>
          <cell r="Y150">
            <v>1</v>
          </cell>
          <cell r="Z150">
            <v>1</v>
          </cell>
          <cell r="AA150">
            <v>1</v>
          </cell>
          <cell r="AB150">
            <v>1</v>
          </cell>
          <cell r="AC150">
            <v>1</v>
          </cell>
          <cell r="AD150">
            <v>1</v>
          </cell>
          <cell r="AP150">
            <v>1</v>
          </cell>
          <cell r="AQ150">
            <v>14</v>
          </cell>
          <cell r="AR150">
            <v>3</v>
          </cell>
          <cell r="AZ150">
            <v>1</v>
          </cell>
          <cell r="BA150">
            <v>1</v>
          </cell>
          <cell r="BB150">
            <v>1</v>
          </cell>
          <cell r="BC150">
            <v>1</v>
          </cell>
          <cell r="BD150">
            <v>1</v>
          </cell>
          <cell r="BE150">
            <v>1</v>
          </cell>
          <cell r="BF150">
            <v>1</v>
          </cell>
          <cell r="BG150">
            <v>1</v>
          </cell>
          <cell r="BH150">
            <v>1</v>
          </cell>
          <cell r="BI150">
            <v>1</v>
          </cell>
          <cell r="BJ150">
            <v>1</v>
          </cell>
          <cell r="BK150">
            <v>1</v>
          </cell>
          <cell r="BL150">
            <v>1</v>
          </cell>
          <cell r="BM150">
            <v>1</v>
          </cell>
          <cell r="BN150">
            <v>1</v>
          </cell>
          <cell r="BO150">
            <v>1</v>
          </cell>
          <cell r="BP150">
            <v>1</v>
          </cell>
          <cell r="BQ150">
            <v>1</v>
          </cell>
          <cell r="BR150">
            <v>1</v>
          </cell>
          <cell r="BS150">
            <v>1</v>
          </cell>
        </row>
        <row r="151">
          <cell r="K151">
            <v>1</v>
          </cell>
          <cell r="L151">
            <v>1</v>
          </cell>
          <cell r="M151">
            <v>1</v>
          </cell>
          <cell r="N151">
            <v>1</v>
          </cell>
          <cell r="O151">
            <v>1</v>
          </cell>
          <cell r="P151">
            <v>1</v>
          </cell>
          <cell r="Q151">
            <v>1</v>
          </cell>
          <cell r="R151">
            <v>1</v>
          </cell>
          <cell r="S151">
            <v>1</v>
          </cell>
          <cell r="T151">
            <v>1</v>
          </cell>
          <cell r="U151">
            <v>1</v>
          </cell>
          <cell r="V151">
            <v>1</v>
          </cell>
          <cell r="W151">
            <v>1</v>
          </cell>
          <cell r="X151">
            <v>1</v>
          </cell>
          <cell r="Y151">
            <v>1</v>
          </cell>
          <cell r="Z151">
            <v>1</v>
          </cell>
          <cell r="AA151">
            <v>1</v>
          </cell>
          <cell r="AB151">
            <v>1</v>
          </cell>
          <cell r="AC151">
            <v>1</v>
          </cell>
          <cell r="AD151">
            <v>1</v>
          </cell>
          <cell r="AP151">
            <v>1</v>
          </cell>
          <cell r="AQ151">
            <v>14</v>
          </cell>
          <cell r="AR151">
            <v>4</v>
          </cell>
          <cell r="AZ151">
            <v>1</v>
          </cell>
          <cell r="BA151">
            <v>1</v>
          </cell>
          <cell r="BB151">
            <v>1</v>
          </cell>
          <cell r="BC151">
            <v>1</v>
          </cell>
          <cell r="BD151">
            <v>1</v>
          </cell>
          <cell r="BE151">
            <v>1</v>
          </cell>
          <cell r="BF151">
            <v>1</v>
          </cell>
          <cell r="BG151">
            <v>1</v>
          </cell>
          <cell r="BH151">
            <v>1</v>
          </cell>
          <cell r="BI151">
            <v>1</v>
          </cell>
          <cell r="BJ151">
            <v>1</v>
          </cell>
          <cell r="BK151">
            <v>1</v>
          </cell>
          <cell r="BL151">
            <v>1</v>
          </cell>
          <cell r="BM151">
            <v>1</v>
          </cell>
          <cell r="BN151">
            <v>1</v>
          </cell>
          <cell r="BO151">
            <v>1</v>
          </cell>
          <cell r="BP151">
            <v>1</v>
          </cell>
          <cell r="BQ151">
            <v>1</v>
          </cell>
          <cell r="BR151">
            <v>1</v>
          </cell>
          <cell r="BS151">
            <v>1</v>
          </cell>
        </row>
        <row r="152">
          <cell r="K152">
            <v>1</v>
          </cell>
          <cell r="L152">
            <v>1</v>
          </cell>
          <cell r="M152">
            <v>1</v>
          </cell>
          <cell r="N152">
            <v>1</v>
          </cell>
          <cell r="O152">
            <v>1</v>
          </cell>
          <cell r="P152">
            <v>1</v>
          </cell>
          <cell r="Q152">
            <v>1</v>
          </cell>
          <cell r="R152">
            <v>1</v>
          </cell>
          <cell r="S152">
            <v>1</v>
          </cell>
          <cell r="T152">
            <v>1</v>
          </cell>
          <cell r="U152">
            <v>1</v>
          </cell>
          <cell r="V152">
            <v>1</v>
          </cell>
          <cell r="W152">
            <v>1</v>
          </cell>
          <cell r="X152">
            <v>1</v>
          </cell>
          <cell r="Y152">
            <v>1</v>
          </cell>
          <cell r="Z152">
            <v>1</v>
          </cell>
          <cell r="AA152">
            <v>1</v>
          </cell>
          <cell r="AB152">
            <v>1</v>
          </cell>
          <cell r="AC152">
            <v>1</v>
          </cell>
          <cell r="AD152">
            <v>1</v>
          </cell>
          <cell r="AP152">
            <v>1</v>
          </cell>
          <cell r="AQ152">
            <v>14</v>
          </cell>
          <cell r="AR152">
            <v>5</v>
          </cell>
          <cell r="AZ152">
            <v>1</v>
          </cell>
          <cell r="BA152">
            <v>1</v>
          </cell>
          <cell r="BB152">
            <v>1</v>
          </cell>
          <cell r="BC152">
            <v>1</v>
          </cell>
          <cell r="BD152">
            <v>1</v>
          </cell>
          <cell r="BE152">
            <v>1</v>
          </cell>
          <cell r="BF152">
            <v>1</v>
          </cell>
          <cell r="BG152">
            <v>1</v>
          </cell>
          <cell r="BH152">
            <v>1</v>
          </cell>
          <cell r="BI152">
            <v>1</v>
          </cell>
          <cell r="BJ152">
            <v>1</v>
          </cell>
          <cell r="BK152">
            <v>1</v>
          </cell>
          <cell r="BL152">
            <v>1</v>
          </cell>
          <cell r="BM152">
            <v>1</v>
          </cell>
          <cell r="BN152">
            <v>1</v>
          </cell>
          <cell r="BO152">
            <v>1</v>
          </cell>
          <cell r="BP152">
            <v>1</v>
          </cell>
          <cell r="BQ152">
            <v>1</v>
          </cell>
          <cell r="BR152">
            <v>1</v>
          </cell>
          <cell r="BS152">
            <v>1</v>
          </cell>
        </row>
        <row r="153">
          <cell r="K153">
            <v>1</v>
          </cell>
          <cell r="L153">
            <v>1</v>
          </cell>
          <cell r="M153">
            <v>1</v>
          </cell>
          <cell r="N153">
            <v>1</v>
          </cell>
          <cell r="O153">
            <v>1</v>
          </cell>
          <cell r="P153">
            <v>1</v>
          </cell>
          <cell r="Q153">
            <v>1</v>
          </cell>
          <cell r="R153">
            <v>1</v>
          </cell>
          <cell r="S153">
            <v>1</v>
          </cell>
          <cell r="T153">
            <v>1</v>
          </cell>
          <cell r="U153">
            <v>1</v>
          </cell>
          <cell r="V153">
            <v>1</v>
          </cell>
          <cell r="W153">
            <v>1</v>
          </cell>
          <cell r="X153">
            <v>1</v>
          </cell>
          <cell r="Y153">
            <v>1</v>
          </cell>
          <cell r="Z153">
            <v>0.9</v>
          </cell>
          <cell r="AA153">
            <v>0.7</v>
          </cell>
          <cell r="AB153">
            <v>0.7</v>
          </cell>
          <cell r="AC153">
            <v>0.7</v>
          </cell>
          <cell r="AD153">
            <v>0.7</v>
          </cell>
          <cell r="AP153">
            <v>1</v>
          </cell>
          <cell r="AQ153">
            <v>14</v>
          </cell>
          <cell r="AR153">
            <v>6</v>
          </cell>
          <cell r="AZ153">
            <v>1</v>
          </cell>
          <cell r="BA153">
            <v>1</v>
          </cell>
          <cell r="BB153">
            <v>1</v>
          </cell>
          <cell r="BC153">
            <v>1</v>
          </cell>
          <cell r="BD153">
            <v>1</v>
          </cell>
          <cell r="BE153">
            <v>1</v>
          </cell>
          <cell r="BF153">
            <v>1</v>
          </cell>
          <cell r="BG153">
            <v>1</v>
          </cell>
          <cell r="BH153">
            <v>1</v>
          </cell>
          <cell r="BI153">
            <v>1</v>
          </cell>
          <cell r="BJ153">
            <v>1</v>
          </cell>
          <cell r="BK153">
            <v>1</v>
          </cell>
          <cell r="BL153">
            <v>1</v>
          </cell>
          <cell r="BM153">
            <v>1</v>
          </cell>
          <cell r="BN153">
            <v>1</v>
          </cell>
          <cell r="BO153">
            <v>1</v>
          </cell>
          <cell r="BP153">
            <v>1</v>
          </cell>
          <cell r="BQ153">
            <v>1</v>
          </cell>
          <cell r="BR153">
            <v>1</v>
          </cell>
          <cell r="BS153">
            <v>1</v>
          </cell>
        </row>
        <row r="154">
          <cell r="K154">
            <v>1</v>
          </cell>
          <cell r="L154">
            <v>1</v>
          </cell>
          <cell r="M154">
            <v>1</v>
          </cell>
          <cell r="N154">
            <v>1</v>
          </cell>
          <cell r="O154">
            <v>1</v>
          </cell>
          <cell r="P154">
            <v>1</v>
          </cell>
          <cell r="Q154">
            <v>1</v>
          </cell>
          <cell r="R154">
            <v>1</v>
          </cell>
          <cell r="S154">
            <v>1</v>
          </cell>
          <cell r="T154">
            <v>1</v>
          </cell>
          <cell r="U154">
            <v>1</v>
          </cell>
          <cell r="V154">
            <v>1</v>
          </cell>
          <cell r="W154">
            <v>1</v>
          </cell>
          <cell r="X154">
            <v>1</v>
          </cell>
          <cell r="Y154">
            <v>1</v>
          </cell>
          <cell r="Z154">
            <v>0.9</v>
          </cell>
          <cell r="AA154">
            <v>0.7</v>
          </cell>
          <cell r="AB154">
            <v>0.7</v>
          </cell>
          <cell r="AC154">
            <v>0.7</v>
          </cell>
          <cell r="AD154">
            <v>0.7</v>
          </cell>
          <cell r="AP154">
            <v>1</v>
          </cell>
          <cell r="AQ154">
            <v>14</v>
          </cell>
          <cell r="AR154">
            <v>7</v>
          </cell>
          <cell r="AZ154">
            <v>1</v>
          </cell>
          <cell r="BA154">
            <v>1</v>
          </cell>
          <cell r="BB154">
            <v>1</v>
          </cell>
          <cell r="BC154">
            <v>1</v>
          </cell>
          <cell r="BD154">
            <v>1</v>
          </cell>
          <cell r="BE154">
            <v>1</v>
          </cell>
          <cell r="BF154">
            <v>1</v>
          </cell>
          <cell r="BG154">
            <v>1</v>
          </cell>
          <cell r="BH154">
            <v>1</v>
          </cell>
          <cell r="BI154">
            <v>1</v>
          </cell>
          <cell r="BJ154">
            <v>1</v>
          </cell>
          <cell r="BK154">
            <v>1</v>
          </cell>
          <cell r="BL154">
            <v>1</v>
          </cell>
          <cell r="BM154">
            <v>1</v>
          </cell>
          <cell r="BN154">
            <v>1</v>
          </cell>
          <cell r="BO154">
            <v>1</v>
          </cell>
          <cell r="BP154">
            <v>1</v>
          </cell>
          <cell r="BQ154">
            <v>1</v>
          </cell>
          <cell r="BR154">
            <v>1</v>
          </cell>
          <cell r="BS154">
            <v>1</v>
          </cell>
        </row>
        <row r="155">
          <cell r="K155">
            <v>1</v>
          </cell>
          <cell r="L155">
            <v>1</v>
          </cell>
          <cell r="M155">
            <v>1</v>
          </cell>
          <cell r="N155">
            <v>1</v>
          </cell>
          <cell r="O155">
            <v>1</v>
          </cell>
          <cell r="P155">
            <v>1</v>
          </cell>
          <cell r="Q155">
            <v>1</v>
          </cell>
          <cell r="R155">
            <v>1</v>
          </cell>
          <cell r="S155">
            <v>1</v>
          </cell>
          <cell r="T155">
            <v>1</v>
          </cell>
          <cell r="U155">
            <v>1</v>
          </cell>
          <cell r="V155">
            <v>1</v>
          </cell>
          <cell r="W155">
            <v>1</v>
          </cell>
          <cell r="X155">
            <v>1</v>
          </cell>
          <cell r="Y155">
            <v>1</v>
          </cell>
          <cell r="Z155">
            <v>0.9</v>
          </cell>
          <cell r="AA155">
            <v>0.7</v>
          </cell>
          <cell r="AB155">
            <v>0.7</v>
          </cell>
          <cell r="AC155">
            <v>0.7</v>
          </cell>
          <cell r="AD155">
            <v>0.7</v>
          </cell>
          <cell r="AP155">
            <v>1</v>
          </cell>
          <cell r="AQ155">
            <v>14</v>
          </cell>
          <cell r="AR155">
            <v>8</v>
          </cell>
          <cell r="AZ155">
            <v>1</v>
          </cell>
          <cell r="BA155">
            <v>1</v>
          </cell>
          <cell r="BB155">
            <v>1</v>
          </cell>
          <cell r="BC155">
            <v>1</v>
          </cell>
          <cell r="BD155">
            <v>1</v>
          </cell>
          <cell r="BE155">
            <v>1</v>
          </cell>
          <cell r="BF155">
            <v>1</v>
          </cell>
          <cell r="BG155">
            <v>1</v>
          </cell>
          <cell r="BH155">
            <v>1</v>
          </cell>
          <cell r="BI155">
            <v>1</v>
          </cell>
          <cell r="BJ155">
            <v>1</v>
          </cell>
          <cell r="BK155">
            <v>1</v>
          </cell>
          <cell r="BL155">
            <v>1</v>
          </cell>
          <cell r="BM155">
            <v>1</v>
          </cell>
          <cell r="BN155">
            <v>1</v>
          </cell>
          <cell r="BO155">
            <v>1</v>
          </cell>
          <cell r="BP155">
            <v>1</v>
          </cell>
          <cell r="BQ155">
            <v>1</v>
          </cell>
          <cell r="BR155">
            <v>1</v>
          </cell>
          <cell r="BS155">
            <v>1</v>
          </cell>
        </row>
        <row r="156">
          <cell r="K156">
            <v>1</v>
          </cell>
          <cell r="L156">
            <v>1</v>
          </cell>
          <cell r="M156">
            <v>1</v>
          </cell>
          <cell r="N156">
            <v>1</v>
          </cell>
          <cell r="O156">
            <v>1</v>
          </cell>
          <cell r="P156">
            <v>1</v>
          </cell>
          <cell r="Q156">
            <v>1</v>
          </cell>
          <cell r="R156">
            <v>1</v>
          </cell>
          <cell r="S156">
            <v>1</v>
          </cell>
          <cell r="T156">
            <v>1</v>
          </cell>
          <cell r="U156">
            <v>1</v>
          </cell>
          <cell r="V156">
            <v>1</v>
          </cell>
          <cell r="W156">
            <v>1</v>
          </cell>
          <cell r="X156">
            <v>1</v>
          </cell>
          <cell r="Y156">
            <v>1</v>
          </cell>
          <cell r="Z156">
            <v>0.9</v>
          </cell>
          <cell r="AA156">
            <v>0.7</v>
          </cell>
          <cell r="AB156">
            <v>0.7</v>
          </cell>
          <cell r="AC156">
            <v>0.7</v>
          </cell>
          <cell r="AD156">
            <v>0.7</v>
          </cell>
          <cell r="AP156">
            <v>1</v>
          </cell>
          <cell r="AQ156">
            <v>14</v>
          </cell>
          <cell r="AR156">
            <v>9</v>
          </cell>
          <cell r="AZ156">
            <v>1</v>
          </cell>
          <cell r="BA156">
            <v>1</v>
          </cell>
          <cell r="BB156">
            <v>1</v>
          </cell>
          <cell r="BC156">
            <v>1</v>
          </cell>
          <cell r="BD156">
            <v>1</v>
          </cell>
          <cell r="BE156">
            <v>1</v>
          </cell>
          <cell r="BF156">
            <v>1</v>
          </cell>
          <cell r="BG156">
            <v>1</v>
          </cell>
          <cell r="BH156">
            <v>1</v>
          </cell>
          <cell r="BI156">
            <v>1</v>
          </cell>
          <cell r="BJ156">
            <v>1</v>
          </cell>
          <cell r="BK156">
            <v>1</v>
          </cell>
          <cell r="BL156">
            <v>1</v>
          </cell>
          <cell r="BM156">
            <v>1</v>
          </cell>
          <cell r="BN156">
            <v>1</v>
          </cell>
          <cell r="BO156">
            <v>1</v>
          </cell>
          <cell r="BP156">
            <v>1</v>
          </cell>
          <cell r="BQ156">
            <v>1</v>
          </cell>
          <cell r="BR156">
            <v>1</v>
          </cell>
          <cell r="BS156">
            <v>1</v>
          </cell>
        </row>
        <row r="157">
          <cell r="K157">
            <v>1</v>
          </cell>
          <cell r="L157">
            <v>1</v>
          </cell>
          <cell r="M157">
            <v>1</v>
          </cell>
          <cell r="N157">
            <v>1</v>
          </cell>
          <cell r="O157">
            <v>1</v>
          </cell>
          <cell r="P157">
            <v>1</v>
          </cell>
          <cell r="Q157">
            <v>1</v>
          </cell>
          <cell r="R157">
            <v>1</v>
          </cell>
          <cell r="S157">
            <v>1</v>
          </cell>
          <cell r="T157">
            <v>1</v>
          </cell>
          <cell r="U157">
            <v>1</v>
          </cell>
          <cell r="V157">
            <v>1</v>
          </cell>
          <cell r="W157">
            <v>1</v>
          </cell>
          <cell r="X157">
            <v>1</v>
          </cell>
          <cell r="Y157">
            <v>1</v>
          </cell>
          <cell r="Z157">
            <v>0.9</v>
          </cell>
          <cell r="AA157">
            <v>0.7</v>
          </cell>
          <cell r="AB157">
            <v>0.7</v>
          </cell>
          <cell r="AC157">
            <v>0.7</v>
          </cell>
          <cell r="AD157">
            <v>0.7</v>
          </cell>
          <cell r="AP157">
            <v>1</v>
          </cell>
          <cell r="AQ157">
            <v>14</v>
          </cell>
          <cell r="AR157">
            <v>10</v>
          </cell>
          <cell r="AZ157">
            <v>1</v>
          </cell>
          <cell r="BA157">
            <v>1</v>
          </cell>
          <cell r="BB157">
            <v>1</v>
          </cell>
          <cell r="BC157">
            <v>1</v>
          </cell>
          <cell r="BD157">
            <v>1</v>
          </cell>
          <cell r="BE157">
            <v>1</v>
          </cell>
          <cell r="BF157">
            <v>1</v>
          </cell>
          <cell r="BG157">
            <v>1</v>
          </cell>
          <cell r="BH157">
            <v>1</v>
          </cell>
          <cell r="BI157">
            <v>1</v>
          </cell>
          <cell r="BJ157">
            <v>1</v>
          </cell>
          <cell r="BK157">
            <v>1</v>
          </cell>
          <cell r="BL157">
            <v>1</v>
          </cell>
          <cell r="BM157">
            <v>1</v>
          </cell>
          <cell r="BN157">
            <v>1</v>
          </cell>
          <cell r="BO157">
            <v>1</v>
          </cell>
          <cell r="BP157">
            <v>1</v>
          </cell>
          <cell r="BQ157">
            <v>1</v>
          </cell>
          <cell r="BR157">
            <v>1</v>
          </cell>
          <cell r="BS157">
            <v>1</v>
          </cell>
        </row>
        <row r="158">
          <cell r="K158">
            <v>1</v>
          </cell>
          <cell r="L158">
            <v>1</v>
          </cell>
          <cell r="M158">
            <v>1</v>
          </cell>
          <cell r="N158">
            <v>1</v>
          </cell>
          <cell r="O158">
            <v>1</v>
          </cell>
          <cell r="P158">
            <v>1</v>
          </cell>
          <cell r="Q158">
            <v>1</v>
          </cell>
          <cell r="R158">
            <v>1</v>
          </cell>
          <cell r="S158">
            <v>1</v>
          </cell>
          <cell r="T158">
            <v>1</v>
          </cell>
          <cell r="U158">
            <v>1</v>
          </cell>
          <cell r="V158">
            <v>1</v>
          </cell>
          <cell r="W158">
            <v>1</v>
          </cell>
          <cell r="X158">
            <v>1</v>
          </cell>
          <cell r="Y158">
            <v>1</v>
          </cell>
          <cell r="Z158">
            <v>0.9</v>
          </cell>
          <cell r="AA158">
            <v>0.7</v>
          </cell>
          <cell r="AB158">
            <v>0.7</v>
          </cell>
          <cell r="AC158">
            <v>0.7</v>
          </cell>
          <cell r="AD158">
            <v>0.7</v>
          </cell>
          <cell r="AP158">
            <v>1</v>
          </cell>
          <cell r="AQ158">
            <v>15</v>
          </cell>
          <cell r="AR158">
            <v>1</v>
          </cell>
          <cell r="AZ158">
            <v>1</v>
          </cell>
          <cell r="BA158">
            <v>1</v>
          </cell>
          <cell r="BB158">
            <v>1</v>
          </cell>
          <cell r="BC158">
            <v>1</v>
          </cell>
          <cell r="BD158">
            <v>1</v>
          </cell>
          <cell r="BE158">
            <v>1</v>
          </cell>
          <cell r="BF158">
            <v>1</v>
          </cell>
          <cell r="BG158">
            <v>1</v>
          </cell>
          <cell r="BH158">
            <v>1</v>
          </cell>
          <cell r="BI158">
            <v>1</v>
          </cell>
          <cell r="BJ158">
            <v>1</v>
          </cell>
          <cell r="BK158">
            <v>1</v>
          </cell>
          <cell r="BL158">
            <v>1</v>
          </cell>
          <cell r="BM158">
            <v>1</v>
          </cell>
          <cell r="BN158">
            <v>1</v>
          </cell>
          <cell r="BO158">
            <v>1</v>
          </cell>
          <cell r="BP158">
            <v>1</v>
          </cell>
          <cell r="BQ158">
            <v>1</v>
          </cell>
          <cell r="BR158">
            <v>1</v>
          </cell>
          <cell r="BS158">
            <v>1</v>
          </cell>
        </row>
        <row r="159">
          <cell r="K159">
            <v>1</v>
          </cell>
          <cell r="L159">
            <v>1</v>
          </cell>
          <cell r="M159">
            <v>1</v>
          </cell>
          <cell r="N159">
            <v>1</v>
          </cell>
          <cell r="O159">
            <v>1</v>
          </cell>
          <cell r="P159">
            <v>1</v>
          </cell>
          <cell r="Q159">
            <v>1</v>
          </cell>
          <cell r="R159">
            <v>1</v>
          </cell>
          <cell r="S159">
            <v>1</v>
          </cell>
          <cell r="T159">
            <v>1</v>
          </cell>
          <cell r="U159">
            <v>1</v>
          </cell>
          <cell r="V159">
            <v>1</v>
          </cell>
          <cell r="W159">
            <v>1</v>
          </cell>
          <cell r="X159">
            <v>1</v>
          </cell>
          <cell r="Y159">
            <v>1</v>
          </cell>
          <cell r="Z159">
            <v>0.9</v>
          </cell>
          <cell r="AA159">
            <v>0.7</v>
          </cell>
          <cell r="AB159">
            <v>0.7</v>
          </cell>
          <cell r="AC159">
            <v>0.7</v>
          </cell>
          <cell r="AD159">
            <v>0.7</v>
          </cell>
          <cell r="AP159">
            <v>1</v>
          </cell>
          <cell r="AQ159">
            <v>15</v>
          </cell>
          <cell r="AR159">
            <v>2</v>
          </cell>
          <cell r="AZ159">
            <v>1</v>
          </cell>
          <cell r="BA159">
            <v>1</v>
          </cell>
          <cell r="BB159">
            <v>1</v>
          </cell>
          <cell r="BC159">
            <v>1</v>
          </cell>
          <cell r="BD159">
            <v>1</v>
          </cell>
          <cell r="BE159">
            <v>1</v>
          </cell>
          <cell r="BF159">
            <v>1</v>
          </cell>
          <cell r="BG159">
            <v>1</v>
          </cell>
          <cell r="BH159">
            <v>1</v>
          </cell>
          <cell r="BI159">
            <v>1</v>
          </cell>
          <cell r="BJ159">
            <v>1</v>
          </cell>
          <cell r="BK159">
            <v>1</v>
          </cell>
          <cell r="BL159">
            <v>1</v>
          </cell>
          <cell r="BM159">
            <v>1</v>
          </cell>
          <cell r="BN159">
            <v>1</v>
          </cell>
          <cell r="BO159">
            <v>1</v>
          </cell>
          <cell r="BP159">
            <v>1</v>
          </cell>
          <cell r="BQ159">
            <v>1</v>
          </cell>
          <cell r="BR159">
            <v>1</v>
          </cell>
          <cell r="BS159">
            <v>1</v>
          </cell>
        </row>
        <row r="160">
          <cell r="K160">
            <v>1</v>
          </cell>
          <cell r="L160">
            <v>1</v>
          </cell>
          <cell r="M160">
            <v>1</v>
          </cell>
          <cell r="N160">
            <v>1</v>
          </cell>
          <cell r="O160">
            <v>1</v>
          </cell>
          <cell r="P160">
            <v>1</v>
          </cell>
          <cell r="Q160">
            <v>1</v>
          </cell>
          <cell r="R160">
            <v>1</v>
          </cell>
          <cell r="S160">
            <v>1</v>
          </cell>
          <cell r="T160">
            <v>1</v>
          </cell>
          <cell r="U160">
            <v>1</v>
          </cell>
          <cell r="V160">
            <v>1</v>
          </cell>
          <cell r="W160">
            <v>1</v>
          </cell>
          <cell r="X160">
            <v>1</v>
          </cell>
          <cell r="Y160">
            <v>1</v>
          </cell>
          <cell r="Z160">
            <v>0.9</v>
          </cell>
          <cell r="AA160">
            <v>0.7</v>
          </cell>
          <cell r="AB160">
            <v>0.7</v>
          </cell>
          <cell r="AC160">
            <v>0.7</v>
          </cell>
          <cell r="AD160">
            <v>0.7</v>
          </cell>
          <cell r="AP160">
            <v>1</v>
          </cell>
          <cell r="AQ160">
            <v>15</v>
          </cell>
          <cell r="AR160">
            <v>3</v>
          </cell>
          <cell r="AZ160">
            <v>1</v>
          </cell>
          <cell r="BA160">
            <v>1</v>
          </cell>
          <cell r="BB160">
            <v>1</v>
          </cell>
          <cell r="BC160">
            <v>1</v>
          </cell>
          <cell r="BD160">
            <v>1</v>
          </cell>
          <cell r="BE160">
            <v>1</v>
          </cell>
          <cell r="BF160">
            <v>1</v>
          </cell>
          <cell r="BG160">
            <v>1</v>
          </cell>
          <cell r="BH160">
            <v>1</v>
          </cell>
          <cell r="BI160">
            <v>1</v>
          </cell>
          <cell r="BJ160">
            <v>1</v>
          </cell>
          <cell r="BK160">
            <v>1</v>
          </cell>
          <cell r="BL160">
            <v>1</v>
          </cell>
          <cell r="BM160">
            <v>1</v>
          </cell>
          <cell r="BN160">
            <v>1</v>
          </cell>
          <cell r="BO160">
            <v>1</v>
          </cell>
          <cell r="BP160">
            <v>1</v>
          </cell>
          <cell r="BQ160">
            <v>1</v>
          </cell>
          <cell r="BR160">
            <v>1</v>
          </cell>
          <cell r="BS160">
            <v>1</v>
          </cell>
        </row>
        <row r="161">
          <cell r="K161">
            <v>1</v>
          </cell>
          <cell r="L161">
            <v>1</v>
          </cell>
          <cell r="M161">
            <v>1</v>
          </cell>
          <cell r="N161">
            <v>1</v>
          </cell>
          <cell r="O161">
            <v>1</v>
          </cell>
          <cell r="P161">
            <v>1</v>
          </cell>
          <cell r="Q161">
            <v>1</v>
          </cell>
          <cell r="R161">
            <v>1</v>
          </cell>
          <cell r="S161">
            <v>1</v>
          </cell>
          <cell r="T161">
            <v>1</v>
          </cell>
          <cell r="U161">
            <v>1</v>
          </cell>
          <cell r="V161">
            <v>1</v>
          </cell>
          <cell r="W161">
            <v>1</v>
          </cell>
          <cell r="X161">
            <v>1</v>
          </cell>
          <cell r="Y161">
            <v>1</v>
          </cell>
          <cell r="Z161">
            <v>0.9</v>
          </cell>
          <cell r="AA161">
            <v>0.7</v>
          </cell>
          <cell r="AB161">
            <v>0.7</v>
          </cell>
          <cell r="AC161">
            <v>0.7</v>
          </cell>
          <cell r="AD161">
            <v>0.7</v>
          </cell>
          <cell r="AP161">
            <v>1</v>
          </cell>
          <cell r="AQ161">
            <v>15</v>
          </cell>
          <cell r="AR161">
            <v>4</v>
          </cell>
          <cell r="AZ161">
            <v>1</v>
          </cell>
          <cell r="BA161">
            <v>1</v>
          </cell>
          <cell r="BB161">
            <v>1</v>
          </cell>
          <cell r="BC161">
            <v>1</v>
          </cell>
          <cell r="BD161">
            <v>1</v>
          </cell>
          <cell r="BE161">
            <v>1</v>
          </cell>
          <cell r="BF161">
            <v>1</v>
          </cell>
          <cell r="BG161">
            <v>1</v>
          </cell>
          <cell r="BH161">
            <v>1</v>
          </cell>
          <cell r="BI161">
            <v>1</v>
          </cell>
          <cell r="BJ161">
            <v>1</v>
          </cell>
          <cell r="BK161">
            <v>1</v>
          </cell>
          <cell r="BL161">
            <v>1</v>
          </cell>
          <cell r="BM161">
            <v>1</v>
          </cell>
          <cell r="BN161">
            <v>1</v>
          </cell>
          <cell r="BO161">
            <v>1</v>
          </cell>
          <cell r="BP161">
            <v>1</v>
          </cell>
          <cell r="BQ161">
            <v>1</v>
          </cell>
          <cell r="BR161">
            <v>1</v>
          </cell>
          <cell r="BS161">
            <v>1</v>
          </cell>
        </row>
        <row r="162">
          <cell r="K162">
            <v>1</v>
          </cell>
          <cell r="L162">
            <v>1</v>
          </cell>
          <cell r="M162">
            <v>1</v>
          </cell>
          <cell r="N162">
            <v>1</v>
          </cell>
          <cell r="O162">
            <v>1</v>
          </cell>
          <cell r="P162">
            <v>1</v>
          </cell>
          <cell r="Q162">
            <v>1</v>
          </cell>
          <cell r="R162">
            <v>1</v>
          </cell>
          <cell r="S162">
            <v>1</v>
          </cell>
          <cell r="T162">
            <v>1</v>
          </cell>
          <cell r="U162">
            <v>1</v>
          </cell>
          <cell r="V162">
            <v>1</v>
          </cell>
          <cell r="W162">
            <v>1</v>
          </cell>
          <cell r="X162">
            <v>1</v>
          </cell>
          <cell r="Y162">
            <v>1</v>
          </cell>
          <cell r="Z162">
            <v>1</v>
          </cell>
          <cell r="AA162">
            <v>1</v>
          </cell>
          <cell r="AB162">
            <v>1</v>
          </cell>
          <cell r="AC162">
            <v>1</v>
          </cell>
          <cell r="AD162">
            <v>1</v>
          </cell>
          <cell r="AP162">
            <v>1</v>
          </cell>
          <cell r="AQ162">
            <v>15</v>
          </cell>
          <cell r="AR162">
            <v>5</v>
          </cell>
          <cell r="AZ162">
            <v>1</v>
          </cell>
          <cell r="BA162">
            <v>1</v>
          </cell>
          <cell r="BB162">
            <v>1</v>
          </cell>
          <cell r="BC162">
            <v>1</v>
          </cell>
          <cell r="BD162">
            <v>1</v>
          </cell>
          <cell r="BE162">
            <v>1</v>
          </cell>
          <cell r="BF162">
            <v>1</v>
          </cell>
          <cell r="BG162">
            <v>1</v>
          </cell>
          <cell r="BH162">
            <v>1</v>
          </cell>
          <cell r="BI162">
            <v>1</v>
          </cell>
          <cell r="BJ162">
            <v>1</v>
          </cell>
          <cell r="BK162">
            <v>1</v>
          </cell>
          <cell r="BL162">
            <v>1</v>
          </cell>
          <cell r="BM162">
            <v>1</v>
          </cell>
          <cell r="BN162">
            <v>1</v>
          </cell>
          <cell r="BO162">
            <v>1</v>
          </cell>
          <cell r="BP162">
            <v>1</v>
          </cell>
          <cell r="BQ162">
            <v>1</v>
          </cell>
          <cell r="BR162">
            <v>1</v>
          </cell>
          <cell r="BS162">
            <v>1</v>
          </cell>
        </row>
        <row r="163">
          <cell r="K163">
            <v>1</v>
          </cell>
          <cell r="L163">
            <v>1</v>
          </cell>
          <cell r="M163">
            <v>1</v>
          </cell>
          <cell r="N163">
            <v>1</v>
          </cell>
          <cell r="O163">
            <v>1</v>
          </cell>
          <cell r="P163">
            <v>1</v>
          </cell>
          <cell r="Q163">
            <v>1</v>
          </cell>
          <cell r="R163">
            <v>1</v>
          </cell>
          <cell r="S163">
            <v>1</v>
          </cell>
          <cell r="T163">
            <v>1</v>
          </cell>
          <cell r="U163">
            <v>1</v>
          </cell>
          <cell r="V163">
            <v>1</v>
          </cell>
          <cell r="W163">
            <v>1</v>
          </cell>
          <cell r="X163">
            <v>1</v>
          </cell>
          <cell r="Y163">
            <v>1</v>
          </cell>
          <cell r="Z163">
            <v>1</v>
          </cell>
          <cell r="AA163">
            <v>1</v>
          </cell>
          <cell r="AB163">
            <v>1</v>
          </cell>
          <cell r="AC163">
            <v>1</v>
          </cell>
          <cell r="AD163">
            <v>1</v>
          </cell>
          <cell r="AP163">
            <v>1</v>
          </cell>
          <cell r="AQ163">
            <v>15</v>
          </cell>
          <cell r="AR163">
            <v>6</v>
          </cell>
          <cell r="AZ163">
            <v>1</v>
          </cell>
          <cell r="BA163">
            <v>1</v>
          </cell>
          <cell r="BB163">
            <v>1</v>
          </cell>
          <cell r="BC163">
            <v>1</v>
          </cell>
          <cell r="BD163">
            <v>1</v>
          </cell>
          <cell r="BE163">
            <v>1</v>
          </cell>
          <cell r="BF163">
            <v>1</v>
          </cell>
          <cell r="BG163">
            <v>1</v>
          </cell>
          <cell r="BH163">
            <v>1</v>
          </cell>
          <cell r="BI163">
            <v>1</v>
          </cell>
          <cell r="BJ163">
            <v>1</v>
          </cell>
          <cell r="BK163">
            <v>1</v>
          </cell>
          <cell r="BL163">
            <v>1</v>
          </cell>
          <cell r="BM163">
            <v>1</v>
          </cell>
          <cell r="BN163">
            <v>1</v>
          </cell>
          <cell r="BO163">
            <v>1</v>
          </cell>
          <cell r="BP163">
            <v>1</v>
          </cell>
          <cell r="BQ163">
            <v>1</v>
          </cell>
          <cell r="BR163">
            <v>1</v>
          </cell>
          <cell r="BS163">
            <v>1</v>
          </cell>
        </row>
        <row r="164">
          <cell r="K164">
            <v>1</v>
          </cell>
          <cell r="L164">
            <v>1</v>
          </cell>
          <cell r="M164">
            <v>1</v>
          </cell>
          <cell r="N164">
            <v>1</v>
          </cell>
          <cell r="O164">
            <v>1</v>
          </cell>
          <cell r="P164">
            <v>1</v>
          </cell>
          <cell r="Q164">
            <v>1</v>
          </cell>
          <cell r="R164">
            <v>1</v>
          </cell>
          <cell r="S164">
            <v>1</v>
          </cell>
          <cell r="T164">
            <v>1</v>
          </cell>
          <cell r="U164">
            <v>1</v>
          </cell>
          <cell r="V164">
            <v>1</v>
          </cell>
          <cell r="W164">
            <v>1</v>
          </cell>
          <cell r="X164">
            <v>1</v>
          </cell>
          <cell r="Y164">
            <v>1</v>
          </cell>
          <cell r="Z164">
            <v>1</v>
          </cell>
          <cell r="AA164">
            <v>1</v>
          </cell>
          <cell r="AB164">
            <v>1</v>
          </cell>
          <cell r="AC164">
            <v>1</v>
          </cell>
          <cell r="AD164">
            <v>1</v>
          </cell>
          <cell r="AP164">
            <v>1</v>
          </cell>
          <cell r="AQ164">
            <v>15</v>
          </cell>
          <cell r="AR164">
            <v>7</v>
          </cell>
          <cell r="AZ164">
            <v>1</v>
          </cell>
          <cell r="BA164">
            <v>1</v>
          </cell>
          <cell r="BB164">
            <v>1</v>
          </cell>
          <cell r="BC164">
            <v>1</v>
          </cell>
          <cell r="BD164">
            <v>1</v>
          </cell>
          <cell r="BE164">
            <v>1</v>
          </cell>
          <cell r="BF164">
            <v>1</v>
          </cell>
          <cell r="BG164">
            <v>1</v>
          </cell>
          <cell r="BH164">
            <v>1</v>
          </cell>
          <cell r="BI164">
            <v>1</v>
          </cell>
          <cell r="BJ164">
            <v>1</v>
          </cell>
          <cell r="BK164">
            <v>1</v>
          </cell>
          <cell r="BL164">
            <v>1</v>
          </cell>
          <cell r="BM164">
            <v>1</v>
          </cell>
          <cell r="BN164">
            <v>1</v>
          </cell>
          <cell r="BO164">
            <v>1</v>
          </cell>
          <cell r="BP164">
            <v>1</v>
          </cell>
          <cell r="BQ164">
            <v>1</v>
          </cell>
          <cell r="BR164">
            <v>1</v>
          </cell>
          <cell r="BS164">
            <v>1</v>
          </cell>
        </row>
        <row r="165">
          <cell r="K165">
            <v>1</v>
          </cell>
          <cell r="L165">
            <v>1</v>
          </cell>
          <cell r="M165">
            <v>1</v>
          </cell>
          <cell r="N165">
            <v>1</v>
          </cell>
          <cell r="O165">
            <v>1</v>
          </cell>
          <cell r="P165">
            <v>1</v>
          </cell>
          <cell r="Q165">
            <v>1</v>
          </cell>
          <cell r="R165">
            <v>1</v>
          </cell>
          <cell r="S165">
            <v>1</v>
          </cell>
          <cell r="T165">
            <v>1</v>
          </cell>
          <cell r="U165">
            <v>1</v>
          </cell>
          <cell r="V165">
            <v>1</v>
          </cell>
          <cell r="W165">
            <v>1</v>
          </cell>
          <cell r="X165">
            <v>1</v>
          </cell>
          <cell r="Y165">
            <v>1</v>
          </cell>
          <cell r="Z165">
            <v>1</v>
          </cell>
          <cell r="AA165">
            <v>1</v>
          </cell>
          <cell r="AB165">
            <v>1</v>
          </cell>
          <cell r="AC165">
            <v>1</v>
          </cell>
          <cell r="AD165">
            <v>1</v>
          </cell>
          <cell r="AP165">
            <v>1</v>
          </cell>
          <cell r="AQ165">
            <v>15</v>
          </cell>
          <cell r="AR165">
            <v>8</v>
          </cell>
          <cell r="AZ165">
            <v>1</v>
          </cell>
          <cell r="BA165">
            <v>1</v>
          </cell>
          <cell r="BB165">
            <v>1</v>
          </cell>
          <cell r="BC165">
            <v>1</v>
          </cell>
          <cell r="BD165">
            <v>1</v>
          </cell>
          <cell r="BE165">
            <v>1</v>
          </cell>
          <cell r="BF165">
            <v>1</v>
          </cell>
          <cell r="BG165">
            <v>1</v>
          </cell>
          <cell r="BH165">
            <v>1</v>
          </cell>
          <cell r="BI165">
            <v>1</v>
          </cell>
          <cell r="BJ165">
            <v>1</v>
          </cell>
          <cell r="BK165">
            <v>1</v>
          </cell>
          <cell r="BL165">
            <v>1</v>
          </cell>
          <cell r="BM165">
            <v>1</v>
          </cell>
          <cell r="BN165">
            <v>1</v>
          </cell>
          <cell r="BO165">
            <v>1</v>
          </cell>
          <cell r="BP165">
            <v>1</v>
          </cell>
          <cell r="BQ165">
            <v>1</v>
          </cell>
          <cell r="BR165">
            <v>1</v>
          </cell>
          <cell r="BS165">
            <v>1</v>
          </cell>
        </row>
        <row r="166">
          <cell r="K166">
            <v>1</v>
          </cell>
          <cell r="L166">
            <v>1</v>
          </cell>
          <cell r="M166">
            <v>1</v>
          </cell>
          <cell r="N166">
            <v>1</v>
          </cell>
          <cell r="O166">
            <v>1</v>
          </cell>
          <cell r="P166">
            <v>1</v>
          </cell>
          <cell r="Q166">
            <v>1</v>
          </cell>
          <cell r="R166">
            <v>1</v>
          </cell>
          <cell r="S166">
            <v>1</v>
          </cell>
          <cell r="T166">
            <v>1</v>
          </cell>
          <cell r="U166">
            <v>1</v>
          </cell>
          <cell r="V166">
            <v>1</v>
          </cell>
          <cell r="W166">
            <v>1</v>
          </cell>
          <cell r="X166">
            <v>1</v>
          </cell>
          <cell r="Y166">
            <v>1</v>
          </cell>
          <cell r="Z166">
            <v>1</v>
          </cell>
          <cell r="AA166">
            <v>1</v>
          </cell>
          <cell r="AB166">
            <v>1</v>
          </cell>
          <cell r="AC166">
            <v>1</v>
          </cell>
          <cell r="AD166">
            <v>1</v>
          </cell>
          <cell r="AP166">
            <v>1</v>
          </cell>
          <cell r="AQ166">
            <v>15</v>
          </cell>
          <cell r="AR166">
            <v>9</v>
          </cell>
          <cell r="AZ166">
            <v>1</v>
          </cell>
          <cell r="BA166">
            <v>1</v>
          </cell>
          <cell r="BB166">
            <v>1</v>
          </cell>
          <cell r="BC166">
            <v>1</v>
          </cell>
          <cell r="BD166">
            <v>1</v>
          </cell>
          <cell r="BE166">
            <v>1</v>
          </cell>
          <cell r="BF166">
            <v>1</v>
          </cell>
          <cell r="BG166">
            <v>1</v>
          </cell>
          <cell r="BH166">
            <v>1</v>
          </cell>
          <cell r="BI166">
            <v>1</v>
          </cell>
          <cell r="BJ166">
            <v>1</v>
          </cell>
          <cell r="BK166">
            <v>1</v>
          </cell>
          <cell r="BL166">
            <v>1</v>
          </cell>
          <cell r="BM166">
            <v>1</v>
          </cell>
          <cell r="BN166">
            <v>1</v>
          </cell>
          <cell r="BO166">
            <v>1</v>
          </cell>
          <cell r="BP166">
            <v>1</v>
          </cell>
          <cell r="BQ166">
            <v>1</v>
          </cell>
          <cell r="BR166">
            <v>1</v>
          </cell>
          <cell r="BS166">
            <v>1</v>
          </cell>
        </row>
        <row r="167">
          <cell r="K167">
            <v>1</v>
          </cell>
          <cell r="L167">
            <v>1</v>
          </cell>
          <cell r="M167">
            <v>1</v>
          </cell>
          <cell r="N167">
            <v>1</v>
          </cell>
          <cell r="O167">
            <v>1</v>
          </cell>
          <cell r="P167">
            <v>1</v>
          </cell>
          <cell r="Q167">
            <v>1</v>
          </cell>
          <cell r="R167">
            <v>1</v>
          </cell>
          <cell r="S167">
            <v>1</v>
          </cell>
          <cell r="T167">
            <v>1</v>
          </cell>
          <cell r="U167">
            <v>1</v>
          </cell>
          <cell r="V167">
            <v>1</v>
          </cell>
          <cell r="W167">
            <v>1</v>
          </cell>
          <cell r="X167">
            <v>1</v>
          </cell>
          <cell r="Y167">
            <v>1</v>
          </cell>
          <cell r="Z167">
            <v>1</v>
          </cell>
          <cell r="AA167">
            <v>1</v>
          </cell>
          <cell r="AB167">
            <v>1</v>
          </cell>
          <cell r="AC167">
            <v>1</v>
          </cell>
          <cell r="AD167">
            <v>1</v>
          </cell>
          <cell r="AP167">
            <v>1</v>
          </cell>
          <cell r="AQ167">
            <v>15</v>
          </cell>
          <cell r="AR167">
            <v>10</v>
          </cell>
          <cell r="AZ167">
            <v>1</v>
          </cell>
          <cell r="BA167">
            <v>1</v>
          </cell>
          <cell r="BB167">
            <v>1</v>
          </cell>
          <cell r="BC167">
            <v>1</v>
          </cell>
          <cell r="BD167">
            <v>1</v>
          </cell>
          <cell r="BE167">
            <v>1</v>
          </cell>
          <cell r="BF167">
            <v>1</v>
          </cell>
          <cell r="BG167">
            <v>1</v>
          </cell>
          <cell r="BH167">
            <v>1</v>
          </cell>
          <cell r="BI167">
            <v>1</v>
          </cell>
          <cell r="BJ167">
            <v>1</v>
          </cell>
          <cell r="BK167">
            <v>1</v>
          </cell>
          <cell r="BL167">
            <v>1</v>
          </cell>
          <cell r="BM167">
            <v>1</v>
          </cell>
          <cell r="BN167">
            <v>1</v>
          </cell>
          <cell r="BO167">
            <v>1</v>
          </cell>
          <cell r="BP167">
            <v>1</v>
          </cell>
          <cell r="BQ167">
            <v>1</v>
          </cell>
          <cell r="BR167">
            <v>1</v>
          </cell>
          <cell r="BS167">
            <v>1</v>
          </cell>
        </row>
        <row r="168">
          <cell r="K168">
            <v>1</v>
          </cell>
          <cell r="L168">
            <v>1</v>
          </cell>
          <cell r="M168">
            <v>1</v>
          </cell>
          <cell r="N168">
            <v>1</v>
          </cell>
          <cell r="O168">
            <v>1</v>
          </cell>
          <cell r="P168">
            <v>1</v>
          </cell>
          <cell r="Q168">
            <v>1</v>
          </cell>
          <cell r="R168">
            <v>1</v>
          </cell>
          <cell r="S168">
            <v>1</v>
          </cell>
          <cell r="T168">
            <v>1</v>
          </cell>
          <cell r="U168">
            <v>1</v>
          </cell>
          <cell r="V168">
            <v>1</v>
          </cell>
          <cell r="W168">
            <v>1</v>
          </cell>
          <cell r="X168">
            <v>1</v>
          </cell>
          <cell r="Y168">
            <v>1</v>
          </cell>
          <cell r="Z168">
            <v>1</v>
          </cell>
          <cell r="AA168">
            <v>1</v>
          </cell>
          <cell r="AB168">
            <v>1</v>
          </cell>
          <cell r="AC168">
            <v>1</v>
          </cell>
          <cell r="AD168">
            <v>1</v>
          </cell>
          <cell r="AP168">
            <v>2</v>
          </cell>
          <cell r="AQ168">
            <v>1</v>
          </cell>
          <cell r="AR168">
            <v>1</v>
          </cell>
          <cell r="AZ168">
            <v>1</v>
          </cell>
          <cell r="BA168">
            <v>1</v>
          </cell>
          <cell r="BB168">
            <v>1</v>
          </cell>
          <cell r="BC168">
            <v>1</v>
          </cell>
          <cell r="BD168">
            <v>1</v>
          </cell>
          <cell r="BE168">
            <v>1</v>
          </cell>
          <cell r="BF168">
            <v>1</v>
          </cell>
          <cell r="BG168">
            <v>1</v>
          </cell>
          <cell r="BH168">
            <v>1</v>
          </cell>
          <cell r="BI168">
            <v>1</v>
          </cell>
          <cell r="BJ168">
            <v>1</v>
          </cell>
          <cell r="BK168">
            <v>1</v>
          </cell>
          <cell r="BL168">
            <v>1</v>
          </cell>
          <cell r="BM168">
            <v>1</v>
          </cell>
          <cell r="BN168">
            <v>1</v>
          </cell>
          <cell r="BO168">
            <v>1</v>
          </cell>
          <cell r="BP168">
            <v>1</v>
          </cell>
          <cell r="BQ168">
            <v>1</v>
          </cell>
          <cell r="BR168">
            <v>1</v>
          </cell>
          <cell r="BS168">
            <v>1</v>
          </cell>
        </row>
        <row r="169">
          <cell r="K169">
            <v>1</v>
          </cell>
          <cell r="L169">
            <v>1</v>
          </cell>
          <cell r="M169">
            <v>1</v>
          </cell>
          <cell r="N169">
            <v>1</v>
          </cell>
          <cell r="O169">
            <v>1</v>
          </cell>
          <cell r="P169">
            <v>1</v>
          </cell>
          <cell r="Q169">
            <v>1</v>
          </cell>
          <cell r="R169">
            <v>1</v>
          </cell>
          <cell r="S169">
            <v>1</v>
          </cell>
          <cell r="T169">
            <v>1</v>
          </cell>
          <cell r="U169">
            <v>1</v>
          </cell>
          <cell r="V169">
            <v>1</v>
          </cell>
          <cell r="W169">
            <v>1</v>
          </cell>
          <cell r="X169">
            <v>1</v>
          </cell>
          <cell r="Y169">
            <v>1</v>
          </cell>
          <cell r="Z169">
            <v>1</v>
          </cell>
          <cell r="AA169">
            <v>1</v>
          </cell>
          <cell r="AB169">
            <v>1</v>
          </cell>
          <cell r="AC169">
            <v>1</v>
          </cell>
          <cell r="AD169">
            <v>1</v>
          </cell>
          <cell r="AP169">
            <v>2</v>
          </cell>
          <cell r="AQ169">
            <v>1</v>
          </cell>
          <cell r="AR169">
            <v>2</v>
          </cell>
          <cell r="AZ169">
            <v>1</v>
          </cell>
          <cell r="BA169">
            <v>1</v>
          </cell>
          <cell r="BB169">
            <v>1</v>
          </cell>
          <cell r="BC169">
            <v>1</v>
          </cell>
          <cell r="BD169">
            <v>1</v>
          </cell>
          <cell r="BE169">
            <v>1</v>
          </cell>
          <cell r="BF169">
            <v>1</v>
          </cell>
          <cell r="BG169">
            <v>1</v>
          </cell>
          <cell r="BH169">
            <v>1</v>
          </cell>
          <cell r="BI169">
            <v>1</v>
          </cell>
          <cell r="BJ169">
            <v>1</v>
          </cell>
          <cell r="BK169">
            <v>1</v>
          </cell>
          <cell r="BL169">
            <v>1</v>
          </cell>
          <cell r="BM169">
            <v>1</v>
          </cell>
          <cell r="BN169">
            <v>1</v>
          </cell>
          <cell r="BO169">
            <v>1</v>
          </cell>
          <cell r="BP169">
            <v>1</v>
          </cell>
          <cell r="BQ169">
            <v>1</v>
          </cell>
          <cell r="BR169">
            <v>1</v>
          </cell>
          <cell r="BS169">
            <v>1</v>
          </cell>
        </row>
        <row r="170">
          <cell r="K170">
            <v>1</v>
          </cell>
          <cell r="L170">
            <v>1</v>
          </cell>
          <cell r="M170">
            <v>1</v>
          </cell>
          <cell r="N170">
            <v>1</v>
          </cell>
          <cell r="O170">
            <v>1</v>
          </cell>
          <cell r="P170">
            <v>1</v>
          </cell>
          <cell r="Q170">
            <v>1</v>
          </cell>
          <cell r="R170">
            <v>1</v>
          </cell>
          <cell r="S170">
            <v>1</v>
          </cell>
          <cell r="T170">
            <v>1</v>
          </cell>
          <cell r="U170">
            <v>1</v>
          </cell>
          <cell r="V170">
            <v>1</v>
          </cell>
          <cell r="W170">
            <v>1</v>
          </cell>
          <cell r="X170">
            <v>1</v>
          </cell>
          <cell r="Y170">
            <v>1</v>
          </cell>
          <cell r="Z170">
            <v>1</v>
          </cell>
          <cell r="AA170">
            <v>1</v>
          </cell>
          <cell r="AB170">
            <v>1</v>
          </cell>
          <cell r="AC170">
            <v>1</v>
          </cell>
          <cell r="AD170">
            <v>1</v>
          </cell>
          <cell r="AP170">
            <v>2</v>
          </cell>
          <cell r="AQ170">
            <v>1</v>
          </cell>
          <cell r="AR170">
            <v>3</v>
          </cell>
          <cell r="AZ170">
            <v>1</v>
          </cell>
          <cell r="BA170">
            <v>1</v>
          </cell>
          <cell r="BB170">
            <v>1</v>
          </cell>
          <cell r="BC170">
            <v>1</v>
          </cell>
          <cell r="BD170">
            <v>1</v>
          </cell>
          <cell r="BE170">
            <v>1</v>
          </cell>
          <cell r="BF170">
            <v>1</v>
          </cell>
          <cell r="BG170">
            <v>1</v>
          </cell>
          <cell r="BH170">
            <v>1</v>
          </cell>
          <cell r="BI170">
            <v>1</v>
          </cell>
          <cell r="BJ170">
            <v>1</v>
          </cell>
          <cell r="BK170">
            <v>1</v>
          </cell>
          <cell r="BL170">
            <v>1</v>
          </cell>
          <cell r="BM170">
            <v>1</v>
          </cell>
          <cell r="BN170">
            <v>1</v>
          </cell>
          <cell r="BO170">
            <v>1</v>
          </cell>
          <cell r="BP170">
            <v>1</v>
          </cell>
          <cell r="BQ170">
            <v>1</v>
          </cell>
          <cell r="BR170">
            <v>1</v>
          </cell>
          <cell r="BS170">
            <v>1</v>
          </cell>
        </row>
        <row r="171">
          <cell r="K171">
            <v>1</v>
          </cell>
          <cell r="L171">
            <v>1</v>
          </cell>
          <cell r="M171">
            <v>1</v>
          </cell>
          <cell r="N171">
            <v>1</v>
          </cell>
          <cell r="O171">
            <v>1</v>
          </cell>
          <cell r="P171">
            <v>1</v>
          </cell>
          <cell r="Q171">
            <v>1</v>
          </cell>
          <cell r="R171">
            <v>1</v>
          </cell>
          <cell r="S171">
            <v>1</v>
          </cell>
          <cell r="T171">
            <v>1</v>
          </cell>
          <cell r="U171">
            <v>1</v>
          </cell>
          <cell r="V171">
            <v>1</v>
          </cell>
          <cell r="W171">
            <v>1</v>
          </cell>
          <cell r="X171">
            <v>1</v>
          </cell>
          <cell r="Y171">
            <v>1</v>
          </cell>
          <cell r="Z171">
            <v>1</v>
          </cell>
          <cell r="AA171">
            <v>1</v>
          </cell>
          <cell r="AB171">
            <v>1</v>
          </cell>
          <cell r="AC171">
            <v>1</v>
          </cell>
          <cell r="AD171">
            <v>1</v>
          </cell>
          <cell r="AP171">
            <v>2</v>
          </cell>
          <cell r="AQ171">
            <v>1</v>
          </cell>
          <cell r="AR171">
            <v>4</v>
          </cell>
          <cell r="AZ171">
            <v>1</v>
          </cell>
          <cell r="BA171">
            <v>1</v>
          </cell>
          <cell r="BB171">
            <v>1</v>
          </cell>
          <cell r="BC171">
            <v>1</v>
          </cell>
          <cell r="BD171">
            <v>1</v>
          </cell>
          <cell r="BE171">
            <v>1</v>
          </cell>
          <cell r="BF171">
            <v>1</v>
          </cell>
          <cell r="BG171">
            <v>1</v>
          </cell>
          <cell r="BH171">
            <v>1</v>
          </cell>
          <cell r="BI171">
            <v>1</v>
          </cell>
          <cell r="BJ171">
            <v>1</v>
          </cell>
          <cell r="BK171">
            <v>1</v>
          </cell>
          <cell r="BL171">
            <v>1</v>
          </cell>
          <cell r="BM171">
            <v>1</v>
          </cell>
          <cell r="BN171">
            <v>1</v>
          </cell>
          <cell r="BO171">
            <v>1</v>
          </cell>
          <cell r="BP171">
            <v>1</v>
          </cell>
          <cell r="BQ171">
            <v>1</v>
          </cell>
          <cell r="BR171">
            <v>1</v>
          </cell>
          <cell r="BS171">
            <v>1</v>
          </cell>
        </row>
        <row r="172">
          <cell r="K172">
            <v>1</v>
          </cell>
          <cell r="L172">
            <v>1</v>
          </cell>
          <cell r="M172">
            <v>1</v>
          </cell>
          <cell r="N172">
            <v>1</v>
          </cell>
          <cell r="O172">
            <v>1</v>
          </cell>
          <cell r="P172">
            <v>1</v>
          </cell>
          <cell r="Q172">
            <v>1</v>
          </cell>
          <cell r="R172">
            <v>1</v>
          </cell>
          <cell r="S172">
            <v>1</v>
          </cell>
          <cell r="T172">
            <v>1</v>
          </cell>
          <cell r="U172">
            <v>1</v>
          </cell>
          <cell r="V172">
            <v>1</v>
          </cell>
          <cell r="W172">
            <v>1</v>
          </cell>
          <cell r="X172">
            <v>1</v>
          </cell>
          <cell r="Y172">
            <v>1</v>
          </cell>
          <cell r="Z172">
            <v>1</v>
          </cell>
          <cell r="AA172">
            <v>1</v>
          </cell>
          <cell r="AB172">
            <v>1</v>
          </cell>
          <cell r="AC172">
            <v>1</v>
          </cell>
          <cell r="AD172">
            <v>1</v>
          </cell>
          <cell r="AP172">
            <v>2</v>
          </cell>
          <cell r="AQ172">
            <v>1</v>
          </cell>
          <cell r="AR172">
            <v>5</v>
          </cell>
          <cell r="AZ172">
            <v>1</v>
          </cell>
          <cell r="BA172">
            <v>1</v>
          </cell>
          <cell r="BB172">
            <v>1</v>
          </cell>
          <cell r="BC172">
            <v>1</v>
          </cell>
          <cell r="BD172">
            <v>1</v>
          </cell>
          <cell r="BE172">
            <v>1</v>
          </cell>
          <cell r="BF172">
            <v>1</v>
          </cell>
          <cell r="BG172">
            <v>1</v>
          </cell>
          <cell r="BH172">
            <v>1</v>
          </cell>
          <cell r="BI172">
            <v>1</v>
          </cell>
          <cell r="BJ172">
            <v>1</v>
          </cell>
          <cell r="BK172">
            <v>1</v>
          </cell>
          <cell r="BL172">
            <v>1</v>
          </cell>
          <cell r="BM172">
            <v>1</v>
          </cell>
          <cell r="BN172">
            <v>1</v>
          </cell>
          <cell r="BO172">
            <v>1</v>
          </cell>
          <cell r="BP172">
            <v>1</v>
          </cell>
          <cell r="BQ172">
            <v>1</v>
          </cell>
          <cell r="BR172">
            <v>1</v>
          </cell>
          <cell r="BS172">
            <v>1</v>
          </cell>
        </row>
        <row r="173">
          <cell r="K173">
            <v>1</v>
          </cell>
          <cell r="L173">
            <v>1</v>
          </cell>
          <cell r="M173">
            <v>1</v>
          </cell>
          <cell r="N173">
            <v>1</v>
          </cell>
          <cell r="O173">
            <v>1</v>
          </cell>
          <cell r="P173">
            <v>1</v>
          </cell>
          <cell r="Q173">
            <v>1</v>
          </cell>
          <cell r="R173">
            <v>1</v>
          </cell>
          <cell r="S173">
            <v>1</v>
          </cell>
          <cell r="T173">
            <v>1</v>
          </cell>
          <cell r="U173">
            <v>1</v>
          </cell>
          <cell r="V173">
            <v>1</v>
          </cell>
          <cell r="W173">
            <v>1</v>
          </cell>
          <cell r="X173">
            <v>1</v>
          </cell>
          <cell r="Y173">
            <v>1</v>
          </cell>
          <cell r="Z173">
            <v>1</v>
          </cell>
          <cell r="AA173">
            <v>1</v>
          </cell>
          <cell r="AB173">
            <v>1</v>
          </cell>
          <cell r="AC173">
            <v>1</v>
          </cell>
          <cell r="AD173">
            <v>1</v>
          </cell>
          <cell r="AP173">
            <v>2</v>
          </cell>
          <cell r="AQ173">
            <v>1</v>
          </cell>
          <cell r="AR173">
            <v>6</v>
          </cell>
          <cell r="AZ173">
            <v>1</v>
          </cell>
          <cell r="BA173">
            <v>1</v>
          </cell>
          <cell r="BB173">
            <v>1</v>
          </cell>
          <cell r="BC173">
            <v>1</v>
          </cell>
          <cell r="BD173">
            <v>1</v>
          </cell>
          <cell r="BE173">
            <v>1</v>
          </cell>
          <cell r="BF173">
            <v>1</v>
          </cell>
          <cell r="BG173">
            <v>1</v>
          </cell>
          <cell r="BH173">
            <v>1</v>
          </cell>
          <cell r="BI173">
            <v>1</v>
          </cell>
          <cell r="BJ173">
            <v>1</v>
          </cell>
          <cell r="BK173">
            <v>1</v>
          </cell>
          <cell r="BL173">
            <v>1</v>
          </cell>
          <cell r="BM173">
            <v>1</v>
          </cell>
          <cell r="BN173">
            <v>1</v>
          </cell>
          <cell r="BO173">
            <v>1</v>
          </cell>
          <cell r="BP173">
            <v>1</v>
          </cell>
          <cell r="BQ173">
            <v>1</v>
          </cell>
          <cell r="BR173">
            <v>1</v>
          </cell>
          <cell r="BS173">
            <v>1</v>
          </cell>
        </row>
        <row r="174">
          <cell r="K174">
            <v>1</v>
          </cell>
          <cell r="L174">
            <v>1</v>
          </cell>
          <cell r="M174">
            <v>1</v>
          </cell>
          <cell r="N174">
            <v>1</v>
          </cell>
          <cell r="O174">
            <v>1</v>
          </cell>
          <cell r="P174">
            <v>1</v>
          </cell>
          <cell r="Q174">
            <v>1</v>
          </cell>
          <cell r="R174">
            <v>1</v>
          </cell>
          <cell r="S174">
            <v>1</v>
          </cell>
          <cell r="T174">
            <v>1</v>
          </cell>
          <cell r="U174">
            <v>1</v>
          </cell>
          <cell r="V174">
            <v>1</v>
          </cell>
          <cell r="W174">
            <v>1</v>
          </cell>
          <cell r="X174">
            <v>1</v>
          </cell>
          <cell r="Y174">
            <v>1</v>
          </cell>
          <cell r="Z174">
            <v>1</v>
          </cell>
          <cell r="AA174">
            <v>1</v>
          </cell>
          <cell r="AB174">
            <v>1</v>
          </cell>
          <cell r="AC174">
            <v>1</v>
          </cell>
          <cell r="AD174">
            <v>1</v>
          </cell>
          <cell r="AP174">
            <v>2</v>
          </cell>
          <cell r="AQ174">
            <v>1</v>
          </cell>
          <cell r="AR174">
            <v>7</v>
          </cell>
          <cell r="AZ174">
            <v>1</v>
          </cell>
          <cell r="BA174">
            <v>1</v>
          </cell>
          <cell r="BB174">
            <v>1</v>
          </cell>
          <cell r="BC174">
            <v>1</v>
          </cell>
          <cell r="BD174">
            <v>1</v>
          </cell>
          <cell r="BE174">
            <v>1</v>
          </cell>
          <cell r="BF174">
            <v>1</v>
          </cell>
          <cell r="BG174">
            <v>1</v>
          </cell>
          <cell r="BH174">
            <v>1</v>
          </cell>
          <cell r="BI174">
            <v>1</v>
          </cell>
          <cell r="BJ174">
            <v>1</v>
          </cell>
          <cell r="BK174">
            <v>1</v>
          </cell>
          <cell r="BL174">
            <v>1</v>
          </cell>
          <cell r="BM174">
            <v>1</v>
          </cell>
          <cell r="BN174">
            <v>1</v>
          </cell>
          <cell r="BO174">
            <v>1</v>
          </cell>
          <cell r="BP174">
            <v>1</v>
          </cell>
          <cell r="BQ174">
            <v>1</v>
          </cell>
          <cell r="BR174">
            <v>1</v>
          </cell>
          <cell r="BS174">
            <v>1</v>
          </cell>
        </row>
        <row r="175">
          <cell r="K175">
            <v>1</v>
          </cell>
          <cell r="L175">
            <v>1</v>
          </cell>
          <cell r="M175">
            <v>1</v>
          </cell>
          <cell r="N175">
            <v>1</v>
          </cell>
          <cell r="O175">
            <v>1</v>
          </cell>
          <cell r="P175">
            <v>1</v>
          </cell>
          <cell r="Q175">
            <v>1</v>
          </cell>
          <cell r="R175">
            <v>1</v>
          </cell>
          <cell r="S175">
            <v>1</v>
          </cell>
          <cell r="T175">
            <v>1</v>
          </cell>
          <cell r="U175">
            <v>1</v>
          </cell>
          <cell r="V175">
            <v>1</v>
          </cell>
          <cell r="W175">
            <v>1</v>
          </cell>
          <cell r="X175">
            <v>1</v>
          </cell>
          <cell r="Y175">
            <v>1</v>
          </cell>
          <cell r="Z175">
            <v>1</v>
          </cell>
          <cell r="AA175">
            <v>1</v>
          </cell>
          <cell r="AB175">
            <v>1</v>
          </cell>
          <cell r="AC175">
            <v>1</v>
          </cell>
          <cell r="AD175">
            <v>1</v>
          </cell>
          <cell r="AP175">
            <v>2</v>
          </cell>
          <cell r="AQ175">
            <v>1</v>
          </cell>
          <cell r="AR175">
            <v>8</v>
          </cell>
          <cell r="AZ175">
            <v>1</v>
          </cell>
          <cell r="BA175">
            <v>1</v>
          </cell>
          <cell r="BB175">
            <v>1</v>
          </cell>
          <cell r="BC175">
            <v>1</v>
          </cell>
          <cell r="BD175">
            <v>1</v>
          </cell>
          <cell r="BE175">
            <v>1</v>
          </cell>
          <cell r="BF175">
            <v>1</v>
          </cell>
          <cell r="BG175">
            <v>1</v>
          </cell>
          <cell r="BH175">
            <v>1</v>
          </cell>
          <cell r="BI175">
            <v>1</v>
          </cell>
          <cell r="BJ175">
            <v>1</v>
          </cell>
          <cell r="BK175">
            <v>1</v>
          </cell>
          <cell r="BL175">
            <v>1</v>
          </cell>
          <cell r="BM175">
            <v>1</v>
          </cell>
          <cell r="BN175">
            <v>1</v>
          </cell>
          <cell r="BO175">
            <v>1</v>
          </cell>
          <cell r="BP175">
            <v>1</v>
          </cell>
          <cell r="BQ175">
            <v>1</v>
          </cell>
          <cell r="BR175">
            <v>1</v>
          </cell>
          <cell r="BS175">
            <v>1</v>
          </cell>
        </row>
        <row r="176">
          <cell r="K176">
            <v>1</v>
          </cell>
          <cell r="L176">
            <v>1</v>
          </cell>
          <cell r="M176">
            <v>1</v>
          </cell>
          <cell r="N176">
            <v>1</v>
          </cell>
          <cell r="O176">
            <v>1</v>
          </cell>
          <cell r="P176">
            <v>1</v>
          </cell>
          <cell r="Q176">
            <v>1</v>
          </cell>
          <cell r="R176">
            <v>1</v>
          </cell>
          <cell r="S176">
            <v>1</v>
          </cell>
          <cell r="T176">
            <v>1</v>
          </cell>
          <cell r="U176">
            <v>1</v>
          </cell>
          <cell r="V176">
            <v>1</v>
          </cell>
          <cell r="W176">
            <v>1</v>
          </cell>
          <cell r="X176">
            <v>1</v>
          </cell>
          <cell r="Y176">
            <v>1</v>
          </cell>
          <cell r="Z176">
            <v>1</v>
          </cell>
          <cell r="AA176">
            <v>1</v>
          </cell>
          <cell r="AB176">
            <v>1</v>
          </cell>
          <cell r="AC176">
            <v>1</v>
          </cell>
          <cell r="AD176">
            <v>1</v>
          </cell>
          <cell r="AP176">
            <v>2</v>
          </cell>
          <cell r="AQ176">
            <v>1</v>
          </cell>
          <cell r="AR176">
            <v>9</v>
          </cell>
          <cell r="AZ176">
            <v>1</v>
          </cell>
          <cell r="BA176">
            <v>1</v>
          </cell>
          <cell r="BB176">
            <v>1</v>
          </cell>
          <cell r="BC176">
            <v>1</v>
          </cell>
          <cell r="BD176">
            <v>1</v>
          </cell>
          <cell r="BE176">
            <v>1</v>
          </cell>
          <cell r="BF176">
            <v>1</v>
          </cell>
          <cell r="BG176">
            <v>1</v>
          </cell>
          <cell r="BH176">
            <v>1</v>
          </cell>
          <cell r="BI176">
            <v>1</v>
          </cell>
          <cell r="BJ176">
            <v>1</v>
          </cell>
          <cell r="BK176">
            <v>1</v>
          </cell>
          <cell r="BL176">
            <v>1</v>
          </cell>
          <cell r="BM176">
            <v>1</v>
          </cell>
          <cell r="BN176">
            <v>1</v>
          </cell>
          <cell r="BO176">
            <v>1</v>
          </cell>
          <cell r="BP176">
            <v>1</v>
          </cell>
          <cell r="BQ176">
            <v>1</v>
          </cell>
          <cell r="BR176">
            <v>1</v>
          </cell>
          <cell r="BS176">
            <v>1</v>
          </cell>
        </row>
        <row r="177">
          <cell r="K177">
            <v>1</v>
          </cell>
          <cell r="L177">
            <v>1</v>
          </cell>
          <cell r="M177">
            <v>1</v>
          </cell>
          <cell r="N177">
            <v>1</v>
          </cell>
          <cell r="O177">
            <v>1</v>
          </cell>
          <cell r="P177">
            <v>1</v>
          </cell>
          <cell r="Q177">
            <v>1</v>
          </cell>
          <cell r="R177">
            <v>1</v>
          </cell>
          <cell r="S177">
            <v>1</v>
          </cell>
          <cell r="T177">
            <v>1</v>
          </cell>
          <cell r="U177">
            <v>1</v>
          </cell>
          <cell r="V177">
            <v>1</v>
          </cell>
          <cell r="W177">
            <v>1</v>
          </cell>
          <cell r="X177">
            <v>1</v>
          </cell>
          <cell r="Y177">
            <v>1</v>
          </cell>
          <cell r="Z177">
            <v>1</v>
          </cell>
          <cell r="AA177">
            <v>1</v>
          </cell>
          <cell r="AB177">
            <v>1</v>
          </cell>
          <cell r="AC177">
            <v>1</v>
          </cell>
          <cell r="AD177">
            <v>1</v>
          </cell>
          <cell r="AP177">
            <v>2</v>
          </cell>
          <cell r="AQ177">
            <v>1</v>
          </cell>
          <cell r="AR177">
            <v>10</v>
          </cell>
          <cell r="AZ177">
            <v>1</v>
          </cell>
          <cell r="BA177">
            <v>1</v>
          </cell>
          <cell r="BB177">
            <v>1</v>
          </cell>
          <cell r="BC177">
            <v>1</v>
          </cell>
          <cell r="BD177">
            <v>1</v>
          </cell>
          <cell r="BE177">
            <v>1</v>
          </cell>
          <cell r="BF177">
            <v>1</v>
          </cell>
          <cell r="BG177">
            <v>1</v>
          </cell>
          <cell r="BH177">
            <v>1</v>
          </cell>
          <cell r="BI177">
            <v>1</v>
          </cell>
          <cell r="BJ177">
            <v>1</v>
          </cell>
          <cell r="BK177">
            <v>1</v>
          </cell>
          <cell r="BL177">
            <v>1</v>
          </cell>
          <cell r="BM177">
            <v>1</v>
          </cell>
          <cell r="BN177">
            <v>1</v>
          </cell>
          <cell r="BO177">
            <v>1</v>
          </cell>
          <cell r="BP177">
            <v>1</v>
          </cell>
          <cell r="BQ177">
            <v>1</v>
          </cell>
          <cell r="BR177">
            <v>1</v>
          </cell>
          <cell r="BS177">
            <v>1</v>
          </cell>
        </row>
        <row r="178">
          <cell r="K178">
            <v>1</v>
          </cell>
          <cell r="L178">
            <v>1</v>
          </cell>
          <cell r="M178">
            <v>1</v>
          </cell>
          <cell r="N178">
            <v>1</v>
          </cell>
          <cell r="O178">
            <v>1</v>
          </cell>
          <cell r="P178">
            <v>1</v>
          </cell>
          <cell r="Q178">
            <v>1</v>
          </cell>
          <cell r="R178">
            <v>1</v>
          </cell>
          <cell r="S178">
            <v>1</v>
          </cell>
          <cell r="T178">
            <v>1</v>
          </cell>
          <cell r="U178">
            <v>1</v>
          </cell>
          <cell r="V178">
            <v>1</v>
          </cell>
          <cell r="W178">
            <v>1</v>
          </cell>
          <cell r="X178">
            <v>1</v>
          </cell>
          <cell r="Y178">
            <v>1</v>
          </cell>
          <cell r="Z178">
            <v>1</v>
          </cell>
          <cell r="AA178">
            <v>1</v>
          </cell>
          <cell r="AB178">
            <v>1</v>
          </cell>
          <cell r="AC178">
            <v>1</v>
          </cell>
          <cell r="AD178">
            <v>1</v>
          </cell>
          <cell r="AP178">
            <v>2</v>
          </cell>
          <cell r="AQ178">
            <v>2</v>
          </cell>
          <cell r="AR178">
            <v>1</v>
          </cell>
          <cell r="AZ178">
            <v>1</v>
          </cell>
          <cell r="BA178">
            <v>1</v>
          </cell>
          <cell r="BB178">
            <v>1</v>
          </cell>
          <cell r="BC178">
            <v>1</v>
          </cell>
          <cell r="BD178">
            <v>1</v>
          </cell>
          <cell r="BE178">
            <v>1</v>
          </cell>
          <cell r="BF178">
            <v>1</v>
          </cell>
          <cell r="BG178">
            <v>1</v>
          </cell>
          <cell r="BH178">
            <v>1</v>
          </cell>
          <cell r="BI178">
            <v>1</v>
          </cell>
          <cell r="BJ178">
            <v>1</v>
          </cell>
          <cell r="BK178">
            <v>1</v>
          </cell>
          <cell r="BL178">
            <v>1</v>
          </cell>
          <cell r="BM178">
            <v>1</v>
          </cell>
          <cell r="BN178">
            <v>1</v>
          </cell>
          <cell r="BO178">
            <v>1</v>
          </cell>
          <cell r="BP178">
            <v>1</v>
          </cell>
          <cell r="BQ178">
            <v>1</v>
          </cell>
          <cell r="BR178">
            <v>1</v>
          </cell>
          <cell r="BS178">
            <v>1</v>
          </cell>
        </row>
        <row r="179">
          <cell r="K179">
            <v>1</v>
          </cell>
          <cell r="L179">
            <v>1</v>
          </cell>
          <cell r="M179">
            <v>1</v>
          </cell>
          <cell r="N179">
            <v>1</v>
          </cell>
          <cell r="O179">
            <v>1</v>
          </cell>
          <cell r="P179">
            <v>1</v>
          </cell>
          <cell r="Q179">
            <v>1</v>
          </cell>
          <cell r="R179">
            <v>1</v>
          </cell>
          <cell r="S179">
            <v>1</v>
          </cell>
          <cell r="T179">
            <v>1</v>
          </cell>
          <cell r="U179">
            <v>1</v>
          </cell>
          <cell r="V179">
            <v>1</v>
          </cell>
          <cell r="W179">
            <v>1</v>
          </cell>
          <cell r="X179">
            <v>1</v>
          </cell>
          <cell r="Y179">
            <v>1</v>
          </cell>
          <cell r="Z179">
            <v>1</v>
          </cell>
          <cell r="AA179">
            <v>1</v>
          </cell>
          <cell r="AB179">
            <v>1</v>
          </cell>
          <cell r="AC179">
            <v>1</v>
          </cell>
          <cell r="AD179">
            <v>1</v>
          </cell>
          <cell r="AP179">
            <v>2</v>
          </cell>
          <cell r="AQ179">
            <v>2</v>
          </cell>
          <cell r="AR179">
            <v>2</v>
          </cell>
          <cell r="AZ179">
            <v>1</v>
          </cell>
          <cell r="BA179">
            <v>1</v>
          </cell>
          <cell r="BB179">
            <v>1</v>
          </cell>
          <cell r="BC179">
            <v>1</v>
          </cell>
          <cell r="BD179">
            <v>1</v>
          </cell>
          <cell r="BE179">
            <v>1</v>
          </cell>
          <cell r="BF179">
            <v>1</v>
          </cell>
          <cell r="BG179">
            <v>1</v>
          </cell>
          <cell r="BH179">
            <v>1</v>
          </cell>
          <cell r="BI179">
            <v>1</v>
          </cell>
          <cell r="BJ179">
            <v>1</v>
          </cell>
          <cell r="BK179">
            <v>1</v>
          </cell>
          <cell r="BL179">
            <v>1</v>
          </cell>
          <cell r="BM179">
            <v>1</v>
          </cell>
          <cell r="BN179">
            <v>1</v>
          </cell>
          <cell r="BO179">
            <v>1</v>
          </cell>
          <cell r="BP179">
            <v>1</v>
          </cell>
          <cell r="BQ179">
            <v>1</v>
          </cell>
          <cell r="BR179">
            <v>1</v>
          </cell>
          <cell r="BS179">
            <v>1</v>
          </cell>
        </row>
        <row r="180">
          <cell r="K180">
            <v>1</v>
          </cell>
          <cell r="L180">
            <v>1</v>
          </cell>
          <cell r="M180">
            <v>1</v>
          </cell>
          <cell r="N180">
            <v>1</v>
          </cell>
          <cell r="O180">
            <v>1</v>
          </cell>
          <cell r="P180">
            <v>1</v>
          </cell>
          <cell r="Q180">
            <v>1</v>
          </cell>
          <cell r="R180">
            <v>1</v>
          </cell>
          <cell r="S180">
            <v>1</v>
          </cell>
          <cell r="T180">
            <v>1</v>
          </cell>
          <cell r="U180">
            <v>1</v>
          </cell>
          <cell r="V180">
            <v>1</v>
          </cell>
          <cell r="W180">
            <v>1</v>
          </cell>
          <cell r="X180">
            <v>1</v>
          </cell>
          <cell r="Y180">
            <v>1</v>
          </cell>
          <cell r="Z180">
            <v>1</v>
          </cell>
          <cell r="AA180">
            <v>1</v>
          </cell>
          <cell r="AB180">
            <v>1</v>
          </cell>
          <cell r="AC180">
            <v>1</v>
          </cell>
          <cell r="AD180">
            <v>1</v>
          </cell>
          <cell r="AP180">
            <v>2</v>
          </cell>
          <cell r="AQ180">
            <v>2</v>
          </cell>
          <cell r="AR180">
            <v>3</v>
          </cell>
          <cell r="AZ180">
            <v>1</v>
          </cell>
          <cell r="BA180">
            <v>1</v>
          </cell>
          <cell r="BB180">
            <v>1</v>
          </cell>
          <cell r="BC180">
            <v>1</v>
          </cell>
          <cell r="BD180">
            <v>1</v>
          </cell>
          <cell r="BE180">
            <v>1</v>
          </cell>
          <cell r="BF180">
            <v>1</v>
          </cell>
          <cell r="BG180">
            <v>1</v>
          </cell>
          <cell r="BH180">
            <v>1</v>
          </cell>
          <cell r="BI180">
            <v>1</v>
          </cell>
          <cell r="BJ180">
            <v>1</v>
          </cell>
          <cell r="BK180">
            <v>1</v>
          </cell>
          <cell r="BL180">
            <v>1</v>
          </cell>
          <cell r="BM180">
            <v>1</v>
          </cell>
          <cell r="BN180">
            <v>1</v>
          </cell>
          <cell r="BO180">
            <v>1</v>
          </cell>
          <cell r="BP180">
            <v>1</v>
          </cell>
          <cell r="BQ180">
            <v>1</v>
          </cell>
          <cell r="BR180">
            <v>1</v>
          </cell>
          <cell r="BS180">
            <v>1</v>
          </cell>
        </row>
        <row r="181">
          <cell r="K181">
            <v>1</v>
          </cell>
          <cell r="L181">
            <v>1</v>
          </cell>
          <cell r="M181">
            <v>1</v>
          </cell>
          <cell r="N181">
            <v>1</v>
          </cell>
          <cell r="O181">
            <v>1</v>
          </cell>
          <cell r="P181">
            <v>1</v>
          </cell>
          <cell r="Q181">
            <v>1</v>
          </cell>
          <cell r="R181">
            <v>1</v>
          </cell>
          <cell r="S181">
            <v>1</v>
          </cell>
          <cell r="T181">
            <v>1</v>
          </cell>
          <cell r="U181">
            <v>1</v>
          </cell>
          <cell r="V181">
            <v>1</v>
          </cell>
          <cell r="W181">
            <v>1</v>
          </cell>
          <cell r="X181">
            <v>1</v>
          </cell>
          <cell r="Y181">
            <v>1</v>
          </cell>
          <cell r="Z181">
            <v>1</v>
          </cell>
          <cell r="AA181">
            <v>1</v>
          </cell>
          <cell r="AB181">
            <v>1</v>
          </cell>
          <cell r="AC181">
            <v>1</v>
          </cell>
          <cell r="AD181">
            <v>1</v>
          </cell>
          <cell r="AP181">
            <v>2</v>
          </cell>
          <cell r="AQ181">
            <v>2</v>
          </cell>
          <cell r="AR181">
            <v>4</v>
          </cell>
          <cell r="AZ181">
            <v>1</v>
          </cell>
          <cell r="BA181">
            <v>1</v>
          </cell>
          <cell r="BB181">
            <v>1</v>
          </cell>
          <cell r="BC181">
            <v>1</v>
          </cell>
          <cell r="BD181">
            <v>1</v>
          </cell>
          <cell r="BE181">
            <v>1</v>
          </cell>
          <cell r="BF181">
            <v>1</v>
          </cell>
          <cell r="BG181">
            <v>1</v>
          </cell>
          <cell r="BH181">
            <v>1</v>
          </cell>
          <cell r="BI181">
            <v>1</v>
          </cell>
          <cell r="BJ181">
            <v>1</v>
          </cell>
          <cell r="BK181">
            <v>1</v>
          </cell>
          <cell r="BL181">
            <v>1</v>
          </cell>
          <cell r="BM181">
            <v>1</v>
          </cell>
          <cell r="BN181">
            <v>1</v>
          </cell>
          <cell r="BO181">
            <v>1</v>
          </cell>
          <cell r="BP181">
            <v>1</v>
          </cell>
          <cell r="BQ181">
            <v>1</v>
          </cell>
          <cell r="BR181">
            <v>1</v>
          </cell>
          <cell r="BS181">
            <v>1</v>
          </cell>
        </row>
        <row r="182">
          <cell r="K182">
            <v>1</v>
          </cell>
          <cell r="L182">
            <v>1</v>
          </cell>
          <cell r="M182">
            <v>1</v>
          </cell>
          <cell r="N182">
            <v>1</v>
          </cell>
          <cell r="O182">
            <v>1</v>
          </cell>
          <cell r="P182">
            <v>1</v>
          </cell>
          <cell r="Q182">
            <v>1</v>
          </cell>
          <cell r="R182">
            <v>1</v>
          </cell>
          <cell r="S182">
            <v>1</v>
          </cell>
          <cell r="T182">
            <v>1</v>
          </cell>
          <cell r="U182">
            <v>1</v>
          </cell>
          <cell r="V182">
            <v>1</v>
          </cell>
          <cell r="W182">
            <v>1</v>
          </cell>
          <cell r="X182">
            <v>1</v>
          </cell>
          <cell r="Y182">
            <v>1</v>
          </cell>
          <cell r="Z182">
            <v>1</v>
          </cell>
          <cell r="AA182">
            <v>1</v>
          </cell>
          <cell r="AB182">
            <v>1</v>
          </cell>
          <cell r="AC182">
            <v>1</v>
          </cell>
          <cell r="AD182">
            <v>1</v>
          </cell>
          <cell r="AP182">
            <v>2</v>
          </cell>
          <cell r="AQ182">
            <v>2</v>
          </cell>
          <cell r="AR182">
            <v>5</v>
          </cell>
          <cell r="AZ182">
            <v>1</v>
          </cell>
          <cell r="BA182">
            <v>1</v>
          </cell>
          <cell r="BB182">
            <v>1</v>
          </cell>
          <cell r="BC182">
            <v>1</v>
          </cell>
          <cell r="BD182">
            <v>1</v>
          </cell>
          <cell r="BE182">
            <v>1</v>
          </cell>
          <cell r="BF182">
            <v>1</v>
          </cell>
          <cell r="BG182">
            <v>1</v>
          </cell>
          <cell r="BH182">
            <v>1</v>
          </cell>
          <cell r="BI182">
            <v>1</v>
          </cell>
          <cell r="BJ182">
            <v>1</v>
          </cell>
          <cell r="BK182">
            <v>1</v>
          </cell>
          <cell r="BL182">
            <v>1</v>
          </cell>
          <cell r="BM182">
            <v>1</v>
          </cell>
          <cell r="BN182">
            <v>1</v>
          </cell>
          <cell r="BO182">
            <v>1</v>
          </cell>
          <cell r="BP182">
            <v>1</v>
          </cell>
          <cell r="BQ182">
            <v>1</v>
          </cell>
          <cell r="BR182">
            <v>1</v>
          </cell>
          <cell r="BS182">
            <v>1</v>
          </cell>
        </row>
        <row r="183">
          <cell r="K183">
            <v>1</v>
          </cell>
          <cell r="L183">
            <v>1</v>
          </cell>
          <cell r="M183">
            <v>1</v>
          </cell>
          <cell r="N183">
            <v>1</v>
          </cell>
          <cell r="O183">
            <v>1</v>
          </cell>
          <cell r="P183">
            <v>1</v>
          </cell>
          <cell r="Q183">
            <v>1</v>
          </cell>
          <cell r="R183">
            <v>1</v>
          </cell>
          <cell r="S183">
            <v>1</v>
          </cell>
          <cell r="T183">
            <v>1</v>
          </cell>
          <cell r="U183">
            <v>1</v>
          </cell>
          <cell r="V183">
            <v>1</v>
          </cell>
          <cell r="W183">
            <v>1</v>
          </cell>
          <cell r="X183">
            <v>1</v>
          </cell>
          <cell r="Y183">
            <v>1</v>
          </cell>
          <cell r="Z183">
            <v>1</v>
          </cell>
          <cell r="AA183">
            <v>1</v>
          </cell>
          <cell r="AB183">
            <v>1</v>
          </cell>
          <cell r="AC183">
            <v>1</v>
          </cell>
          <cell r="AD183">
            <v>1</v>
          </cell>
          <cell r="AP183">
            <v>2</v>
          </cell>
          <cell r="AQ183">
            <v>2</v>
          </cell>
          <cell r="AR183">
            <v>6</v>
          </cell>
          <cell r="AZ183">
            <v>1</v>
          </cell>
          <cell r="BA183">
            <v>1</v>
          </cell>
          <cell r="BB183">
            <v>1</v>
          </cell>
          <cell r="BC183">
            <v>1</v>
          </cell>
          <cell r="BD183">
            <v>1</v>
          </cell>
          <cell r="BE183">
            <v>1</v>
          </cell>
          <cell r="BF183">
            <v>1</v>
          </cell>
          <cell r="BG183">
            <v>1</v>
          </cell>
          <cell r="BH183">
            <v>1</v>
          </cell>
          <cell r="BI183">
            <v>1</v>
          </cell>
          <cell r="BJ183">
            <v>1</v>
          </cell>
          <cell r="BK183">
            <v>1</v>
          </cell>
          <cell r="BL183">
            <v>1</v>
          </cell>
          <cell r="BM183">
            <v>1</v>
          </cell>
          <cell r="BN183">
            <v>1</v>
          </cell>
          <cell r="BO183">
            <v>1</v>
          </cell>
          <cell r="BP183">
            <v>1</v>
          </cell>
          <cell r="BQ183">
            <v>1</v>
          </cell>
          <cell r="BR183">
            <v>1</v>
          </cell>
          <cell r="BS183">
            <v>1</v>
          </cell>
        </row>
        <row r="184">
          <cell r="K184">
            <v>1</v>
          </cell>
          <cell r="L184">
            <v>1</v>
          </cell>
          <cell r="M184">
            <v>1</v>
          </cell>
          <cell r="N184">
            <v>1</v>
          </cell>
          <cell r="O184">
            <v>1</v>
          </cell>
          <cell r="P184">
            <v>1</v>
          </cell>
          <cell r="Q184">
            <v>1</v>
          </cell>
          <cell r="R184">
            <v>1</v>
          </cell>
          <cell r="S184">
            <v>1</v>
          </cell>
          <cell r="T184">
            <v>1</v>
          </cell>
          <cell r="U184">
            <v>1</v>
          </cell>
          <cell r="V184">
            <v>1</v>
          </cell>
          <cell r="W184">
            <v>1</v>
          </cell>
          <cell r="X184">
            <v>1</v>
          </cell>
          <cell r="Y184">
            <v>1</v>
          </cell>
          <cell r="Z184">
            <v>1</v>
          </cell>
          <cell r="AA184">
            <v>1</v>
          </cell>
          <cell r="AB184">
            <v>1</v>
          </cell>
          <cell r="AC184">
            <v>1</v>
          </cell>
          <cell r="AD184">
            <v>1</v>
          </cell>
          <cell r="AP184">
            <v>2</v>
          </cell>
          <cell r="AQ184">
            <v>2</v>
          </cell>
          <cell r="AR184">
            <v>7</v>
          </cell>
          <cell r="AZ184">
            <v>1</v>
          </cell>
          <cell r="BA184">
            <v>1</v>
          </cell>
          <cell r="BB184">
            <v>1</v>
          </cell>
          <cell r="BC184">
            <v>1</v>
          </cell>
          <cell r="BD184">
            <v>1</v>
          </cell>
          <cell r="BE184">
            <v>1</v>
          </cell>
          <cell r="BF184">
            <v>1</v>
          </cell>
          <cell r="BG184">
            <v>1</v>
          </cell>
          <cell r="BH184">
            <v>1</v>
          </cell>
          <cell r="BI184">
            <v>1</v>
          </cell>
          <cell r="BJ184">
            <v>1</v>
          </cell>
          <cell r="BK184">
            <v>1</v>
          </cell>
          <cell r="BL184">
            <v>1</v>
          </cell>
          <cell r="BM184">
            <v>1</v>
          </cell>
          <cell r="BN184">
            <v>1</v>
          </cell>
          <cell r="BO184">
            <v>1</v>
          </cell>
          <cell r="BP184">
            <v>1</v>
          </cell>
          <cell r="BQ184">
            <v>1</v>
          </cell>
          <cell r="BR184">
            <v>1</v>
          </cell>
          <cell r="BS184">
            <v>1</v>
          </cell>
        </row>
        <row r="185">
          <cell r="K185">
            <v>1</v>
          </cell>
          <cell r="L185">
            <v>1</v>
          </cell>
          <cell r="M185">
            <v>1</v>
          </cell>
          <cell r="N185">
            <v>1</v>
          </cell>
          <cell r="O185">
            <v>1</v>
          </cell>
          <cell r="P185">
            <v>1</v>
          </cell>
          <cell r="Q185">
            <v>1</v>
          </cell>
          <cell r="R185">
            <v>1</v>
          </cell>
          <cell r="S185">
            <v>1</v>
          </cell>
          <cell r="T185">
            <v>1</v>
          </cell>
          <cell r="U185">
            <v>1</v>
          </cell>
          <cell r="V185">
            <v>1</v>
          </cell>
          <cell r="W185">
            <v>1</v>
          </cell>
          <cell r="X185">
            <v>1</v>
          </cell>
          <cell r="Y185">
            <v>1</v>
          </cell>
          <cell r="Z185">
            <v>1</v>
          </cell>
          <cell r="AA185">
            <v>1</v>
          </cell>
          <cell r="AB185">
            <v>1</v>
          </cell>
          <cell r="AC185">
            <v>1</v>
          </cell>
          <cell r="AD185">
            <v>1</v>
          </cell>
          <cell r="AP185">
            <v>2</v>
          </cell>
          <cell r="AQ185">
            <v>2</v>
          </cell>
          <cell r="AR185">
            <v>8</v>
          </cell>
          <cell r="AZ185">
            <v>1</v>
          </cell>
          <cell r="BA185">
            <v>1</v>
          </cell>
          <cell r="BB185">
            <v>1</v>
          </cell>
          <cell r="BC185">
            <v>1</v>
          </cell>
          <cell r="BD185">
            <v>1</v>
          </cell>
          <cell r="BE185">
            <v>1</v>
          </cell>
          <cell r="BF185">
            <v>1</v>
          </cell>
          <cell r="BG185">
            <v>1</v>
          </cell>
          <cell r="BH185">
            <v>1</v>
          </cell>
          <cell r="BI185">
            <v>1</v>
          </cell>
          <cell r="BJ185">
            <v>1</v>
          </cell>
          <cell r="BK185">
            <v>1</v>
          </cell>
          <cell r="BL185">
            <v>1</v>
          </cell>
          <cell r="BM185">
            <v>1</v>
          </cell>
          <cell r="BN185">
            <v>1</v>
          </cell>
          <cell r="BO185">
            <v>1</v>
          </cell>
          <cell r="BP185">
            <v>1</v>
          </cell>
          <cell r="BQ185">
            <v>1</v>
          </cell>
          <cell r="BR185">
            <v>1</v>
          </cell>
          <cell r="BS185">
            <v>1</v>
          </cell>
        </row>
        <row r="186">
          <cell r="K186">
            <v>1</v>
          </cell>
          <cell r="L186">
            <v>1</v>
          </cell>
          <cell r="M186">
            <v>1</v>
          </cell>
          <cell r="N186">
            <v>1</v>
          </cell>
          <cell r="O186">
            <v>1</v>
          </cell>
          <cell r="P186">
            <v>1</v>
          </cell>
          <cell r="Q186">
            <v>1</v>
          </cell>
          <cell r="R186">
            <v>1</v>
          </cell>
          <cell r="S186">
            <v>1</v>
          </cell>
          <cell r="T186">
            <v>1</v>
          </cell>
          <cell r="U186">
            <v>1</v>
          </cell>
          <cell r="V186">
            <v>1</v>
          </cell>
          <cell r="W186">
            <v>1</v>
          </cell>
          <cell r="X186">
            <v>1</v>
          </cell>
          <cell r="Y186">
            <v>1</v>
          </cell>
          <cell r="Z186">
            <v>1</v>
          </cell>
          <cell r="AA186">
            <v>1</v>
          </cell>
          <cell r="AB186">
            <v>1</v>
          </cell>
          <cell r="AC186">
            <v>1</v>
          </cell>
          <cell r="AD186">
            <v>1</v>
          </cell>
          <cell r="AP186">
            <v>2</v>
          </cell>
          <cell r="AQ186">
            <v>2</v>
          </cell>
          <cell r="AR186">
            <v>9</v>
          </cell>
          <cell r="AZ186">
            <v>1</v>
          </cell>
          <cell r="BA186">
            <v>1</v>
          </cell>
          <cell r="BB186">
            <v>1</v>
          </cell>
          <cell r="BC186">
            <v>1</v>
          </cell>
          <cell r="BD186">
            <v>1</v>
          </cell>
          <cell r="BE186">
            <v>1</v>
          </cell>
          <cell r="BF186">
            <v>1</v>
          </cell>
          <cell r="BG186">
            <v>1</v>
          </cell>
          <cell r="BH186">
            <v>1</v>
          </cell>
          <cell r="BI186">
            <v>1</v>
          </cell>
          <cell r="BJ186">
            <v>1</v>
          </cell>
          <cell r="BK186">
            <v>1</v>
          </cell>
          <cell r="BL186">
            <v>1</v>
          </cell>
          <cell r="BM186">
            <v>1</v>
          </cell>
          <cell r="BN186">
            <v>1</v>
          </cell>
          <cell r="BO186">
            <v>1</v>
          </cell>
          <cell r="BP186">
            <v>1</v>
          </cell>
          <cell r="BQ186">
            <v>1</v>
          </cell>
          <cell r="BR186">
            <v>1</v>
          </cell>
          <cell r="BS186">
            <v>1</v>
          </cell>
        </row>
        <row r="187">
          <cell r="K187">
            <v>1</v>
          </cell>
          <cell r="L187">
            <v>1</v>
          </cell>
          <cell r="M187">
            <v>1</v>
          </cell>
          <cell r="N187">
            <v>1</v>
          </cell>
          <cell r="O187">
            <v>1</v>
          </cell>
          <cell r="P187">
            <v>1</v>
          </cell>
          <cell r="Q187">
            <v>1</v>
          </cell>
          <cell r="R187">
            <v>1</v>
          </cell>
          <cell r="S187">
            <v>1</v>
          </cell>
          <cell r="T187">
            <v>1</v>
          </cell>
          <cell r="U187">
            <v>1</v>
          </cell>
          <cell r="V187">
            <v>1</v>
          </cell>
          <cell r="W187">
            <v>1</v>
          </cell>
          <cell r="X187">
            <v>1</v>
          </cell>
          <cell r="Y187">
            <v>1</v>
          </cell>
          <cell r="Z187">
            <v>1</v>
          </cell>
          <cell r="AA187">
            <v>1</v>
          </cell>
          <cell r="AB187">
            <v>1</v>
          </cell>
          <cell r="AC187">
            <v>1</v>
          </cell>
          <cell r="AD187">
            <v>1</v>
          </cell>
          <cell r="AP187">
            <v>2</v>
          </cell>
          <cell r="AQ187">
            <v>2</v>
          </cell>
          <cell r="AR187">
            <v>10</v>
          </cell>
          <cell r="AZ187">
            <v>1</v>
          </cell>
          <cell r="BA187">
            <v>1</v>
          </cell>
          <cell r="BB187">
            <v>1</v>
          </cell>
          <cell r="BC187">
            <v>1</v>
          </cell>
          <cell r="BD187">
            <v>1</v>
          </cell>
          <cell r="BE187">
            <v>1</v>
          </cell>
          <cell r="BF187">
            <v>1</v>
          </cell>
          <cell r="BG187">
            <v>1</v>
          </cell>
          <cell r="BH187">
            <v>1</v>
          </cell>
          <cell r="BI187">
            <v>1</v>
          </cell>
          <cell r="BJ187">
            <v>1</v>
          </cell>
          <cell r="BK187">
            <v>1</v>
          </cell>
          <cell r="BL187">
            <v>1</v>
          </cell>
          <cell r="BM187">
            <v>1</v>
          </cell>
          <cell r="BN187">
            <v>1</v>
          </cell>
          <cell r="BO187">
            <v>1</v>
          </cell>
          <cell r="BP187">
            <v>1</v>
          </cell>
          <cell r="BQ187">
            <v>1</v>
          </cell>
          <cell r="BR187">
            <v>1</v>
          </cell>
          <cell r="BS187">
            <v>1</v>
          </cell>
        </row>
        <row r="188">
          <cell r="K188">
            <v>1</v>
          </cell>
          <cell r="L188">
            <v>1</v>
          </cell>
          <cell r="M188">
            <v>1</v>
          </cell>
          <cell r="N188">
            <v>1</v>
          </cell>
          <cell r="O188">
            <v>1</v>
          </cell>
          <cell r="P188">
            <v>1</v>
          </cell>
          <cell r="Q188">
            <v>1</v>
          </cell>
          <cell r="R188">
            <v>1</v>
          </cell>
          <cell r="S188">
            <v>1</v>
          </cell>
          <cell r="T188">
            <v>1</v>
          </cell>
          <cell r="U188">
            <v>1</v>
          </cell>
          <cell r="V188">
            <v>1</v>
          </cell>
          <cell r="W188">
            <v>1</v>
          </cell>
          <cell r="X188">
            <v>1</v>
          </cell>
          <cell r="Y188">
            <v>1</v>
          </cell>
          <cell r="Z188">
            <v>1</v>
          </cell>
          <cell r="AA188">
            <v>1</v>
          </cell>
          <cell r="AB188">
            <v>1</v>
          </cell>
          <cell r="AC188">
            <v>1</v>
          </cell>
          <cell r="AD188">
            <v>1</v>
          </cell>
          <cell r="AP188">
            <v>2</v>
          </cell>
          <cell r="AQ188">
            <v>3</v>
          </cell>
          <cell r="AR188">
            <v>1</v>
          </cell>
          <cell r="AZ188">
            <v>1</v>
          </cell>
          <cell r="BA188">
            <v>1</v>
          </cell>
          <cell r="BB188">
            <v>1</v>
          </cell>
          <cell r="BC188">
            <v>1</v>
          </cell>
          <cell r="BD188">
            <v>1</v>
          </cell>
          <cell r="BE188">
            <v>1</v>
          </cell>
          <cell r="BF188">
            <v>1</v>
          </cell>
          <cell r="BG188">
            <v>1</v>
          </cell>
          <cell r="BH188">
            <v>1</v>
          </cell>
          <cell r="BI188">
            <v>1</v>
          </cell>
          <cell r="BJ188">
            <v>1</v>
          </cell>
          <cell r="BK188">
            <v>1</v>
          </cell>
          <cell r="BL188">
            <v>1</v>
          </cell>
          <cell r="BM188">
            <v>1</v>
          </cell>
          <cell r="BN188">
            <v>1</v>
          </cell>
          <cell r="BO188">
            <v>1</v>
          </cell>
          <cell r="BP188">
            <v>1</v>
          </cell>
          <cell r="BQ188">
            <v>1</v>
          </cell>
          <cell r="BR188">
            <v>1</v>
          </cell>
          <cell r="BS188">
            <v>1</v>
          </cell>
        </row>
        <row r="189">
          <cell r="K189">
            <v>1</v>
          </cell>
          <cell r="L189">
            <v>1</v>
          </cell>
          <cell r="M189">
            <v>1</v>
          </cell>
          <cell r="N189">
            <v>1</v>
          </cell>
          <cell r="O189">
            <v>1</v>
          </cell>
          <cell r="P189">
            <v>1</v>
          </cell>
          <cell r="Q189">
            <v>1</v>
          </cell>
          <cell r="R189">
            <v>1</v>
          </cell>
          <cell r="S189">
            <v>1</v>
          </cell>
          <cell r="T189">
            <v>1</v>
          </cell>
          <cell r="U189">
            <v>1</v>
          </cell>
          <cell r="V189">
            <v>1</v>
          </cell>
          <cell r="W189">
            <v>1</v>
          </cell>
          <cell r="X189">
            <v>1</v>
          </cell>
          <cell r="Y189">
            <v>1</v>
          </cell>
          <cell r="Z189">
            <v>1</v>
          </cell>
          <cell r="AA189">
            <v>1</v>
          </cell>
          <cell r="AB189">
            <v>1</v>
          </cell>
          <cell r="AC189">
            <v>1</v>
          </cell>
          <cell r="AD189">
            <v>1</v>
          </cell>
          <cell r="AP189">
            <v>2</v>
          </cell>
          <cell r="AQ189">
            <v>3</v>
          </cell>
          <cell r="AR189">
            <v>2</v>
          </cell>
          <cell r="AZ189">
            <v>1</v>
          </cell>
          <cell r="BA189">
            <v>1</v>
          </cell>
          <cell r="BB189">
            <v>1</v>
          </cell>
          <cell r="BC189">
            <v>1</v>
          </cell>
          <cell r="BD189">
            <v>1</v>
          </cell>
          <cell r="BE189">
            <v>1</v>
          </cell>
          <cell r="BF189">
            <v>1</v>
          </cell>
          <cell r="BG189">
            <v>1</v>
          </cell>
          <cell r="BH189">
            <v>1</v>
          </cell>
          <cell r="BI189">
            <v>1</v>
          </cell>
          <cell r="BJ189">
            <v>1</v>
          </cell>
          <cell r="BK189">
            <v>1</v>
          </cell>
          <cell r="BL189">
            <v>1</v>
          </cell>
          <cell r="BM189">
            <v>1</v>
          </cell>
          <cell r="BN189">
            <v>1</v>
          </cell>
          <cell r="BO189">
            <v>1</v>
          </cell>
          <cell r="BP189">
            <v>1</v>
          </cell>
          <cell r="BQ189">
            <v>1</v>
          </cell>
          <cell r="BR189">
            <v>1</v>
          </cell>
          <cell r="BS189">
            <v>1</v>
          </cell>
        </row>
        <row r="190">
          <cell r="K190">
            <v>1</v>
          </cell>
          <cell r="L190">
            <v>1</v>
          </cell>
          <cell r="M190">
            <v>1</v>
          </cell>
          <cell r="N190">
            <v>1</v>
          </cell>
          <cell r="O190">
            <v>1</v>
          </cell>
          <cell r="P190">
            <v>1</v>
          </cell>
          <cell r="Q190">
            <v>1</v>
          </cell>
          <cell r="R190">
            <v>1</v>
          </cell>
          <cell r="S190">
            <v>1</v>
          </cell>
          <cell r="T190">
            <v>1</v>
          </cell>
          <cell r="U190">
            <v>1</v>
          </cell>
          <cell r="V190">
            <v>1</v>
          </cell>
          <cell r="W190">
            <v>1</v>
          </cell>
          <cell r="X190">
            <v>1</v>
          </cell>
          <cell r="Y190">
            <v>1</v>
          </cell>
          <cell r="Z190">
            <v>1</v>
          </cell>
          <cell r="AA190">
            <v>1</v>
          </cell>
          <cell r="AB190">
            <v>1</v>
          </cell>
          <cell r="AC190">
            <v>1</v>
          </cell>
          <cell r="AD190">
            <v>1</v>
          </cell>
          <cell r="AP190">
            <v>2</v>
          </cell>
          <cell r="AQ190">
            <v>3</v>
          </cell>
          <cell r="AR190">
            <v>3</v>
          </cell>
          <cell r="AZ190">
            <v>1</v>
          </cell>
          <cell r="BA190">
            <v>1</v>
          </cell>
          <cell r="BB190">
            <v>1</v>
          </cell>
          <cell r="BC190">
            <v>1</v>
          </cell>
          <cell r="BD190">
            <v>1</v>
          </cell>
          <cell r="BE190">
            <v>1</v>
          </cell>
          <cell r="BF190">
            <v>1</v>
          </cell>
          <cell r="BG190">
            <v>1</v>
          </cell>
          <cell r="BH190">
            <v>1</v>
          </cell>
          <cell r="BI190">
            <v>1</v>
          </cell>
          <cell r="BJ190">
            <v>1</v>
          </cell>
          <cell r="BK190">
            <v>1</v>
          </cell>
          <cell r="BL190">
            <v>1</v>
          </cell>
          <cell r="BM190">
            <v>1</v>
          </cell>
          <cell r="BN190">
            <v>1</v>
          </cell>
          <cell r="BO190">
            <v>1</v>
          </cell>
          <cell r="BP190">
            <v>1</v>
          </cell>
          <cell r="BQ190">
            <v>1</v>
          </cell>
          <cell r="BR190">
            <v>1</v>
          </cell>
          <cell r="BS190">
            <v>1</v>
          </cell>
        </row>
        <row r="191">
          <cell r="K191">
            <v>1</v>
          </cell>
          <cell r="L191">
            <v>1</v>
          </cell>
          <cell r="M191">
            <v>1</v>
          </cell>
          <cell r="N191">
            <v>1</v>
          </cell>
          <cell r="O191">
            <v>1</v>
          </cell>
          <cell r="P191">
            <v>1</v>
          </cell>
          <cell r="Q191">
            <v>1</v>
          </cell>
          <cell r="R191">
            <v>1</v>
          </cell>
          <cell r="S191">
            <v>1</v>
          </cell>
          <cell r="T191">
            <v>1</v>
          </cell>
          <cell r="U191">
            <v>1</v>
          </cell>
          <cell r="V191">
            <v>1</v>
          </cell>
          <cell r="W191">
            <v>1</v>
          </cell>
          <cell r="X191">
            <v>1</v>
          </cell>
          <cell r="Y191">
            <v>1</v>
          </cell>
          <cell r="Z191">
            <v>1</v>
          </cell>
          <cell r="AA191">
            <v>1</v>
          </cell>
          <cell r="AB191">
            <v>1</v>
          </cell>
          <cell r="AC191">
            <v>1</v>
          </cell>
          <cell r="AD191">
            <v>1</v>
          </cell>
          <cell r="AP191">
            <v>2</v>
          </cell>
          <cell r="AQ191">
            <v>3</v>
          </cell>
          <cell r="AR191">
            <v>4</v>
          </cell>
          <cell r="AZ191">
            <v>1</v>
          </cell>
          <cell r="BA191">
            <v>1</v>
          </cell>
          <cell r="BB191">
            <v>1</v>
          </cell>
          <cell r="BC191">
            <v>1</v>
          </cell>
          <cell r="BD191">
            <v>1</v>
          </cell>
          <cell r="BE191">
            <v>1</v>
          </cell>
          <cell r="BF191">
            <v>1</v>
          </cell>
          <cell r="BG191">
            <v>1</v>
          </cell>
          <cell r="BH191">
            <v>1</v>
          </cell>
          <cell r="BI191">
            <v>1</v>
          </cell>
          <cell r="BJ191">
            <v>1</v>
          </cell>
          <cell r="BK191">
            <v>1</v>
          </cell>
          <cell r="BL191">
            <v>1</v>
          </cell>
          <cell r="BM191">
            <v>1</v>
          </cell>
          <cell r="BN191">
            <v>1</v>
          </cell>
          <cell r="BO191">
            <v>1</v>
          </cell>
          <cell r="BP191">
            <v>1</v>
          </cell>
          <cell r="BQ191">
            <v>1</v>
          </cell>
          <cell r="BR191">
            <v>1</v>
          </cell>
          <cell r="BS191">
            <v>1</v>
          </cell>
        </row>
        <row r="192">
          <cell r="K192">
            <v>1</v>
          </cell>
          <cell r="L192">
            <v>1</v>
          </cell>
          <cell r="M192">
            <v>1</v>
          </cell>
          <cell r="N192">
            <v>1</v>
          </cell>
          <cell r="O192">
            <v>1</v>
          </cell>
          <cell r="P192">
            <v>1</v>
          </cell>
          <cell r="Q192">
            <v>1</v>
          </cell>
          <cell r="R192">
            <v>1</v>
          </cell>
          <cell r="S192">
            <v>1</v>
          </cell>
          <cell r="T192">
            <v>1</v>
          </cell>
          <cell r="U192">
            <v>1</v>
          </cell>
          <cell r="V192">
            <v>1</v>
          </cell>
          <cell r="W192">
            <v>1</v>
          </cell>
          <cell r="X192">
            <v>1</v>
          </cell>
          <cell r="Y192">
            <v>1</v>
          </cell>
          <cell r="Z192">
            <v>1</v>
          </cell>
          <cell r="AA192">
            <v>1</v>
          </cell>
          <cell r="AB192">
            <v>1</v>
          </cell>
          <cell r="AC192">
            <v>1</v>
          </cell>
          <cell r="AD192">
            <v>1</v>
          </cell>
          <cell r="AP192">
            <v>2</v>
          </cell>
          <cell r="AQ192">
            <v>3</v>
          </cell>
          <cell r="AR192">
            <v>5</v>
          </cell>
          <cell r="AZ192">
            <v>1</v>
          </cell>
          <cell r="BA192">
            <v>1</v>
          </cell>
          <cell r="BB192">
            <v>1</v>
          </cell>
          <cell r="BC192">
            <v>1</v>
          </cell>
          <cell r="BD192">
            <v>1</v>
          </cell>
          <cell r="BE192">
            <v>1</v>
          </cell>
          <cell r="BF192">
            <v>1</v>
          </cell>
          <cell r="BG192">
            <v>1</v>
          </cell>
          <cell r="BH192">
            <v>1</v>
          </cell>
          <cell r="BI192">
            <v>1</v>
          </cell>
          <cell r="BJ192">
            <v>1</v>
          </cell>
          <cell r="BK192">
            <v>1</v>
          </cell>
          <cell r="BL192">
            <v>1</v>
          </cell>
          <cell r="BM192">
            <v>1</v>
          </cell>
          <cell r="BN192">
            <v>1</v>
          </cell>
          <cell r="BO192">
            <v>1</v>
          </cell>
          <cell r="BP192">
            <v>1</v>
          </cell>
          <cell r="BQ192">
            <v>1</v>
          </cell>
          <cell r="BR192">
            <v>1</v>
          </cell>
          <cell r="BS192">
            <v>1</v>
          </cell>
        </row>
        <row r="193">
          <cell r="K193">
            <v>1</v>
          </cell>
          <cell r="L193">
            <v>1</v>
          </cell>
          <cell r="M193">
            <v>1</v>
          </cell>
          <cell r="N193">
            <v>1</v>
          </cell>
          <cell r="O193">
            <v>1</v>
          </cell>
          <cell r="P193">
            <v>1</v>
          </cell>
          <cell r="Q193">
            <v>1</v>
          </cell>
          <cell r="R193">
            <v>1</v>
          </cell>
          <cell r="S193">
            <v>1</v>
          </cell>
          <cell r="T193">
            <v>1</v>
          </cell>
          <cell r="U193">
            <v>1</v>
          </cell>
          <cell r="V193">
            <v>1</v>
          </cell>
          <cell r="W193">
            <v>1</v>
          </cell>
          <cell r="X193">
            <v>1</v>
          </cell>
          <cell r="Y193">
            <v>1</v>
          </cell>
          <cell r="Z193">
            <v>1</v>
          </cell>
          <cell r="AA193">
            <v>1</v>
          </cell>
          <cell r="AB193">
            <v>1</v>
          </cell>
          <cell r="AC193">
            <v>1</v>
          </cell>
          <cell r="AD193">
            <v>1</v>
          </cell>
          <cell r="AP193">
            <v>2</v>
          </cell>
          <cell r="AQ193">
            <v>3</v>
          </cell>
          <cell r="AR193">
            <v>6</v>
          </cell>
          <cell r="AZ193">
            <v>1</v>
          </cell>
          <cell r="BA193">
            <v>1</v>
          </cell>
          <cell r="BB193">
            <v>1</v>
          </cell>
          <cell r="BC193">
            <v>1</v>
          </cell>
          <cell r="BD193">
            <v>1</v>
          </cell>
          <cell r="BE193">
            <v>1</v>
          </cell>
          <cell r="BF193">
            <v>1</v>
          </cell>
          <cell r="BG193">
            <v>1</v>
          </cell>
          <cell r="BH193">
            <v>1</v>
          </cell>
          <cell r="BI193">
            <v>1</v>
          </cell>
          <cell r="BJ193">
            <v>1</v>
          </cell>
          <cell r="BK193">
            <v>1</v>
          </cell>
          <cell r="BL193">
            <v>1</v>
          </cell>
          <cell r="BM193">
            <v>1</v>
          </cell>
          <cell r="BN193">
            <v>1</v>
          </cell>
          <cell r="BO193">
            <v>1</v>
          </cell>
          <cell r="BP193">
            <v>1</v>
          </cell>
          <cell r="BQ193">
            <v>1</v>
          </cell>
          <cell r="BR193">
            <v>1</v>
          </cell>
          <cell r="BS193">
            <v>1</v>
          </cell>
        </row>
        <row r="194">
          <cell r="K194">
            <v>1</v>
          </cell>
          <cell r="L194">
            <v>1</v>
          </cell>
          <cell r="M194">
            <v>1</v>
          </cell>
          <cell r="N194">
            <v>1</v>
          </cell>
          <cell r="O194">
            <v>1</v>
          </cell>
          <cell r="P194">
            <v>1</v>
          </cell>
          <cell r="Q194">
            <v>1</v>
          </cell>
          <cell r="R194">
            <v>1</v>
          </cell>
          <cell r="S194">
            <v>1</v>
          </cell>
          <cell r="T194">
            <v>1</v>
          </cell>
          <cell r="U194">
            <v>1</v>
          </cell>
          <cell r="V194">
            <v>1</v>
          </cell>
          <cell r="W194">
            <v>1</v>
          </cell>
          <cell r="X194">
            <v>1</v>
          </cell>
          <cell r="Y194">
            <v>1</v>
          </cell>
          <cell r="Z194">
            <v>1</v>
          </cell>
          <cell r="AA194">
            <v>1</v>
          </cell>
          <cell r="AB194">
            <v>1</v>
          </cell>
          <cell r="AC194">
            <v>1</v>
          </cell>
          <cell r="AD194">
            <v>1</v>
          </cell>
          <cell r="AP194">
            <v>2</v>
          </cell>
          <cell r="AQ194">
            <v>3</v>
          </cell>
          <cell r="AR194">
            <v>7</v>
          </cell>
          <cell r="AZ194">
            <v>1</v>
          </cell>
          <cell r="BA194">
            <v>1</v>
          </cell>
          <cell r="BB194">
            <v>1</v>
          </cell>
          <cell r="BC194">
            <v>1</v>
          </cell>
          <cell r="BD194">
            <v>1</v>
          </cell>
          <cell r="BE194">
            <v>1</v>
          </cell>
          <cell r="BF194">
            <v>1</v>
          </cell>
          <cell r="BG194">
            <v>1</v>
          </cell>
          <cell r="BH194">
            <v>1</v>
          </cell>
          <cell r="BI194">
            <v>1</v>
          </cell>
          <cell r="BJ194">
            <v>1</v>
          </cell>
          <cell r="BK194">
            <v>1</v>
          </cell>
          <cell r="BL194">
            <v>1</v>
          </cell>
          <cell r="BM194">
            <v>1</v>
          </cell>
          <cell r="BN194">
            <v>1</v>
          </cell>
          <cell r="BO194">
            <v>1</v>
          </cell>
          <cell r="BP194">
            <v>1</v>
          </cell>
          <cell r="BQ194">
            <v>1</v>
          </cell>
          <cell r="BR194">
            <v>1</v>
          </cell>
          <cell r="BS194">
            <v>1</v>
          </cell>
        </row>
        <row r="195">
          <cell r="K195">
            <v>1</v>
          </cell>
          <cell r="L195">
            <v>1</v>
          </cell>
          <cell r="M195">
            <v>1</v>
          </cell>
          <cell r="N195">
            <v>1</v>
          </cell>
          <cell r="O195">
            <v>1</v>
          </cell>
          <cell r="P195">
            <v>1</v>
          </cell>
          <cell r="Q195">
            <v>1</v>
          </cell>
          <cell r="R195">
            <v>1</v>
          </cell>
          <cell r="S195">
            <v>1</v>
          </cell>
          <cell r="T195">
            <v>1</v>
          </cell>
          <cell r="U195">
            <v>1</v>
          </cell>
          <cell r="V195">
            <v>1</v>
          </cell>
          <cell r="W195">
            <v>1</v>
          </cell>
          <cell r="X195">
            <v>1</v>
          </cell>
          <cell r="Y195">
            <v>1</v>
          </cell>
          <cell r="Z195">
            <v>1</v>
          </cell>
          <cell r="AA195">
            <v>1</v>
          </cell>
          <cell r="AB195">
            <v>1</v>
          </cell>
          <cell r="AC195">
            <v>1</v>
          </cell>
          <cell r="AD195">
            <v>1</v>
          </cell>
          <cell r="AP195">
            <v>2</v>
          </cell>
          <cell r="AQ195">
            <v>3</v>
          </cell>
          <cell r="AR195">
            <v>8</v>
          </cell>
          <cell r="AZ195">
            <v>1</v>
          </cell>
          <cell r="BA195">
            <v>1</v>
          </cell>
          <cell r="BB195">
            <v>1</v>
          </cell>
          <cell r="BC195">
            <v>1</v>
          </cell>
          <cell r="BD195">
            <v>1</v>
          </cell>
          <cell r="BE195">
            <v>1</v>
          </cell>
          <cell r="BF195">
            <v>1</v>
          </cell>
          <cell r="BG195">
            <v>1</v>
          </cell>
          <cell r="BH195">
            <v>1</v>
          </cell>
          <cell r="BI195">
            <v>1</v>
          </cell>
          <cell r="BJ195">
            <v>1</v>
          </cell>
          <cell r="BK195">
            <v>1</v>
          </cell>
          <cell r="BL195">
            <v>1</v>
          </cell>
          <cell r="BM195">
            <v>1</v>
          </cell>
          <cell r="BN195">
            <v>1</v>
          </cell>
          <cell r="BO195">
            <v>1</v>
          </cell>
          <cell r="BP195">
            <v>1</v>
          </cell>
          <cell r="BQ195">
            <v>1</v>
          </cell>
          <cell r="BR195">
            <v>1</v>
          </cell>
          <cell r="BS195">
            <v>1</v>
          </cell>
        </row>
        <row r="196">
          <cell r="K196">
            <v>1</v>
          </cell>
          <cell r="L196">
            <v>1</v>
          </cell>
          <cell r="M196">
            <v>1</v>
          </cell>
          <cell r="N196">
            <v>1</v>
          </cell>
          <cell r="O196">
            <v>1</v>
          </cell>
          <cell r="P196">
            <v>1</v>
          </cell>
          <cell r="Q196">
            <v>1</v>
          </cell>
          <cell r="R196">
            <v>1</v>
          </cell>
          <cell r="S196">
            <v>1</v>
          </cell>
          <cell r="T196">
            <v>1</v>
          </cell>
          <cell r="U196">
            <v>1</v>
          </cell>
          <cell r="V196">
            <v>1</v>
          </cell>
          <cell r="W196">
            <v>1</v>
          </cell>
          <cell r="X196">
            <v>1</v>
          </cell>
          <cell r="Y196">
            <v>1</v>
          </cell>
          <cell r="Z196">
            <v>1</v>
          </cell>
          <cell r="AA196">
            <v>1</v>
          </cell>
          <cell r="AB196">
            <v>1</v>
          </cell>
          <cell r="AC196">
            <v>1</v>
          </cell>
          <cell r="AD196">
            <v>1</v>
          </cell>
          <cell r="AP196">
            <v>2</v>
          </cell>
          <cell r="AQ196">
            <v>3</v>
          </cell>
          <cell r="AR196">
            <v>9</v>
          </cell>
          <cell r="AZ196">
            <v>1</v>
          </cell>
          <cell r="BA196">
            <v>1</v>
          </cell>
          <cell r="BB196">
            <v>1</v>
          </cell>
          <cell r="BC196">
            <v>1</v>
          </cell>
          <cell r="BD196">
            <v>1</v>
          </cell>
          <cell r="BE196">
            <v>1</v>
          </cell>
          <cell r="BF196">
            <v>1</v>
          </cell>
          <cell r="BG196">
            <v>1</v>
          </cell>
          <cell r="BH196">
            <v>1</v>
          </cell>
          <cell r="BI196">
            <v>1</v>
          </cell>
          <cell r="BJ196">
            <v>1</v>
          </cell>
          <cell r="BK196">
            <v>1</v>
          </cell>
          <cell r="BL196">
            <v>1</v>
          </cell>
          <cell r="BM196">
            <v>1</v>
          </cell>
          <cell r="BN196">
            <v>1</v>
          </cell>
          <cell r="BO196">
            <v>1</v>
          </cell>
          <cell r="BP196">
            <v>1</v>
          </cell>
          <cell r="BQ196">
            <v>1</v>
          </cell>
          <cell r="BR196">
            <v>1</v>
          </cell>
          <cell r="BS196">
            <v>1</v>
          </cell>
        </row>
        <row r="197">
          <cell r="K197">
            <v>1</v>
          </cell>
          <cell r="L197">
            <v>1</v>
          </cell>
          <cell r="M197">
            <v>1</v>
          </cell>
          <cell r="N197">
            <v>1</v>
          </cell>
          <cell r="O197">
            <v>1</v>
          </cell>
          <cell r="P197">
            <v>1</v>
          </cell>
          <cell r="Q197">
            <v>1</v>
          </cell>
          <cell r="R197">
            <v>1</v>
          </cell>
          <cell r="S197">
            <v>1</v>
          </cell>
          <cell r="T197">
            <v>1</v>
          </cell>
          <cell r="U197">
            <v>1</v>
          </cell>
          <cell r="V197">
            <v>1</v>
          </cell>
          <cell r="W197">
            <v>1</v>
          </cell>
          <cell r="X197">
            <v>1</v>
          </cell>
          <cell r="Y197">
            <v>1</v>
          </cell>
          <cell r="Z197">
            <v>1</v>
          </cell>
          <cell r="AA197">
            <v>1</v>
          </cell>
          <cell r="AB197">
            <v>1</v>
          </cell>
          <cell r="AC197">
            <v>1</v>
          </cell>
          <cell r="AD197">
            <v>1</v>
          </cell>
          <cell r="AP197">
            <v>2</v>
          </cell>
          <cell r="AQ197">
            <v>3</v>
          </cell>
          <cell r="AR197">
            <v>10</v>
          </cell>
          <cell r="AZ197">
            <v>1</v>
          </cell>
          <cell r="BA197">
            <v>1</v>
          </cell>
          <cell r="BB197">
            <v>1</v>
          </cell>
          <cell r="BC197">
            <v>1</v>
          </cell>
          <cell r="BD197">
            <v>1</v>
          </cell>
          <cell r="BE197">
            <v>1</v>
          </cell>
          <cell r="BF197">
            <v>1</v>
          </cell>
          <cell r="BG197">
            <v>1</v>
          </cell>
          <cell r="BH197">
            <v>1</v>
          </cell>
          <cell r="BI197">
            <v>1</v>
          </cell>
          <cell r="BJ197">
            <v>1</v>
          </cell>
          <cell r="BK197">
            <v>1</v>
          </cell>
          <cell r="BL197">
            <v>1</v>
          </cell>
          <cell r="BM197">
            <v>1</v>
          </cell>
          <cell r="BN197">
            <v>1</v>
          </cell>
          <cell r="BO197">
            <v>1</v>
          </cell>
          <cell r="BP197">
            <v>1</v>
          </cell>
          <cell r="BQ197">
            <v>1</v>
          </cell>
          <cell r="BR197">
            <v>1</v>
          </cell>
          <cell r="BS197">
            <v>1</v>
          </cell>
        </row>
        <row r="198">
          <cell r="K198">
            <v>1</v>
          </cell>
          <cell r="L198">
            <v>1</v>
          </cell>
          <cell r="M198">
            <v>1</v>
          </cell>
          <cell r="N198">
            <v>1</v>
          </cell>
          <cell r="O198">
            <v>1</v>
          </cell>
          <cell r="P198">
            <v>1</v>
          </cell>
          <cell r="Q198">
            <v>1</v>
          </cell>
          <cell r="R198">
            <v>1</v>
          </cell>
          <cell r="S198">
            <v>1</v>
          </cell>
          <cell r="T198">
            <v>1</v>
          </cell>
          <cell r="U198">
            <v>1</v>
          </cell>
          <cell r="V198">
            <v>1</v>
          </cell>
          <cell r="W198">
            <v>1</v>
          </cell>
          <cell r="X198">
            <v>1</v>
          </cell>
          <cell r="Y198">
            <v>1</v>
          </cell>
          <cell r="Z198">
            <v>1</v>
          </cell>
          <cell r="AA198">
            <v>1</v>
          </cell>
          <cell r="AB198">
            <v>1</v>
          </cell>
          <cell r="AC198">
            <v>1</v>
          </cell>
          <cell r="AD198">
            <v>1</v>
          </cell>
          <cell r="AP198">
            <v>2</v>
          </cell>
          <cell r="AQ198">
            <v>4</v>
          </cell>
          <cell r="AR198">
            <v>1</v>
          </cell>
          <cell r="AZ198">
            <v>1</v>
          </cell>
          <cell r="BA198">
            <v>1</v>
          </cell>
          <cell r="BB198">
            <v>1</v>
          </cell>
          <cell r="BC198">
            <v>1</v>
          </cell>
          <cell r="BD198">
            <v>1</v>
          </cell>
          <cell r="BE198">
            <v>1</v>
          </cell>
          <cell r="BF198">
            <v>1</v>
          </cell>
          <cell r="BG198">
            <v>1</v>
          </cell>
          <cell r="BH198">
            <v>1</v>
          </cell>
          <cell r="BI198">
            <v>1</v>
          </cell>
          <cell r="BJ198">
            <v>1</v>
          </cell>
          <cell r="BK198">
            <v>1</v>
          </cell>
          <cell r="BL198">
            <v>1</v>
          </cell>
          <cell r="BM198">
            <v>1</v>
          </cell>
          <cell r="BN198">
            <v>1</v>
          </cell>
          <cell r="BO198">
            <v>0.9</v>
          </cell>
          <cell r="BP198">
            <v>0.9</v>
          </cell>
          <cell r="BQ198">
            <v>0.9</v>
          </cell>
          <cell r="BR198">
            <v>0.9</v>
          </cell>
          <cell r="BS198">
            <v>0.9</v>
          </cell>
        </row>
        <row r="199">
          <cell r="K199">
            <v>1</v>
          </cell>
          <cell r="L199">
            <v>1</v>
          </cell>
          <cell r="M199">
            <v>1</v>
          </cell>
          <cell r="N199">
            <v>1</v>
          </cell>
          <cell r="O199">
            <v>1</v>
          </cell>
          <cell r="P199">
            <v>1</v>
          </cell>
          <cell r="Q199">
            <v>1</v>
          </cell>
          <cell r="R199">
            <v>1</v>
          </cell>
          <cell r="S199">
            <v>1</v>
          </cell>
          <cell r="T199">
            <v>1</v>
          </cell>
          <cell r="U199">
            <v>1</v>
          </cell>
          <cell r="V199">
            <v>1</v>
          </cell>
          <cell r="W199">
            <v>1</v>
          </cell>
          <cell r="X199">
            <v>1</v>
          </cell>
          <cell r="Y199">
            <v>1</v>
          </cell>
          <cell r="Z199">
            <v>1</v>
          </cell>
          <cell r="AA199">
            <v>1</v>
          </cell>
          <cell r="AB199">
            <v>1</v>
          </cell>
          <cell r="AC199">
            <v>1</v>
          </cell>
          <cell r="AD199">
            <v>1</v>
          </cell>
          <cell r="AP199">
            <v>2</v>
          </cell>
          <cell r="AQ199">
            <v>4</v>
          </cell>
          <cell r="AR199">
            <v>2</v>
          </cell>
          <cell r="AZ199">
            <v>1</v>
          </cell>
          <cell r="BA199">
            <v>1</v>
          </cell>
          <cell r="BB199">
            <v>1</v>
          </cell>
          <cell r="BC199">
            <v>1</v>
          </cell>
          <cell r="BD199">
            <v>1</v>
          </cell>
          <cell r="BE199">
            <v>1</v>
          </cell>
          <cell r="BF199">
            <v>1</v>
          </cell>
          <cell r="BG199">
            <v>1</v>
          </cell>
          <cell r="BH199">
            <v>1</v>
          </cell>
          <cell r="BI199">
            <v>1</v>
          </cell>
          <cell r="BJ199">
            <v>1</v>
          </cell>
          <cell r="BK199">
            <v>1</v>
          </cell>
          <cell r="BL199">
            <v>1</v>
          </cell>
          <cell r="BM199">
            <v>1</v>
          </cell>
          <cell r="BN199">
            <v>1</v>
          </cell>
          <cell r="BO199">
            <v>0.9</v>
          </cell>
          <cell r="BP199">
            <v>0.9</v>
          </cell>
          <cell r="BQ199">
            <v>0.9</v>
          </cell>
          <cell r="BR199">
            <v>0.9</v>
          </cell>
          <cell r="BS199">
            <v>0.9</v>
          </cell>
        </row>
        <row r="200">
          <cell r="K200">
            <v>1</v>
          </cell>
          <cell r="L200">
            <v>1</v>
          </cell>
          <cell r="M200">
            <v>1</v>
          </cell>
          <cell r="N200">
            <v>1</v>
          </cell>
          <cell r="O200">
            <v>1</v>
          </cell>
          <cell r="P200">
            <v>1</v>
          </cell>
          <cell r="Q200">
            <v>1</v>
          </cell>
          <cell r="R200">
            <v>1</v>
          </cell>
          <cell r="S200">
            <v>1</v>
          </cell>
          <cell r="T200">
            <v>1</v>
          </cell>
          <cell r="U200">
            <v>1</v>
          </cell>
          <cell r="V200">
            <v>1</v>
          </cell>
          <cell r="W200">
            <v>1</v>
          </cell>
          <cell r="X200">
            <v>1</v>
          </cell>
          <cell r="Y200">
            <v>1</v>
          </cell>
          <cell r="Z200">
            <v>1</v>
          </cell>
          <cell r="AA200">
            <v>1</v>
          </cell>
          <cell r="AB200">
            <v>1</v>
          </cell>
          <cell r="AC200">
            <v>1</v>
          </cell>
          <cell r="AD200">
            <v>1</v>
          </cell>
          <cell r="AP200">
            <v>2</v>
          </cell>
          <cell r="AQ200">
            <v>4</v>
          </cell>
          <cell r="AR200">
            <v>3</v>
          </cell>
          <cell r="AZ200">
            <v>1</v>
          </cell>
          <cell r="BA200">
            <v>1</v>
          </cell>
          <cell r="BB200">
            <v>1</v>
          </cell>
          <cell r="BC200">
            <v>1</v>
          </cell>
          <cell r="BD200">
            <v>1</v>
          </cell>
          <cell r="BE200">
            <v>1</v>
          </cell>
          <cell r="BF200">
            <v>1</v>
          </cell>
          <cell r="BG200">
            <v>1</v>
          </cell>
          <cell r="BH200">
            <v>1</v>
          </cell>
          <cell r="BI200">
            <v>1</v>
          </cell>
          <cell r="BJ200">
            <v>1</v>
          </cell>
          <cell r="BK200">
            <v>1</v>
          </cell>
          <cell r="BL200">
            <v>1</v>
          </cell>
          <cell r="BM200">
            <v>1</v>
          </cell>
          <cell r="BN200">
            <v>1</v>
          </cell>
          <cell r="BO200">
            <v>0.9</v>
          </cell>
          <cell r="BP200">
            <v>0.9</v>
          </cell>
          <cell r="BQ200">
            <v>0.9</v>
          </cell>
          <cell r="BR200">
            <v>0.9</v>
          </cell>
          <cell r="BS200">
            <v>0.9</v>
          </cell>
        </row>
        <row r="201">
          <cell r="K201">
            <v>1</v>
          </cell>
          <cell r="L201">
            <v>1</v>
          </cell>
          <cell r="M201">
            <v>1</v>
          </cell>
          <cell r="N201">
            <v>1</v>
          </cell>
          <cell r="O201">
            <v>1</v>
          </cell>
          <cell r="P201">
            <v>1</v>
          </cell>
          <cell r="Q201">
            <v>1</v>
          </cell>
          <cell r="R201">
            <v>1</v>
          </cell>
          <cell r="S201">
            <v>1</v>
          </cell>
          <cell r="T201">
            <v>1</v>
          </cell>
          <cell r="U201">
            <v>1</v>
          </cell>
          <cell r="V201">
            <v>1</v>
          </cell>
          <cell r="W201">
            <v>1</v>
          </cell>
          <cell r="X201">
            <v>1</v>
          </cell>
          <cell r="Y201">
            <v>1</v>
          </cell>
          <cell r="Z201">
            <v>1</v>
          </cell>
          <cell r="AA201">
            <v>1</v>
          </cell>
          <cell r="AB201">
            <v>1</v>
          </cell>
          <cell r="AC201">
            <v>1</v>
          </cell>
          <cell r="AD201">
            <v>1</v>
          </cell>
          <cell r="AP201">
            <v>2</v>
          </cell>
          <cell r="AQ201">
            <v>4</v>
          </cell>
          <cell r="AR201">
            <v>4</v>
          </cell>
          <cell r="AZ201">
            <v>1</v>
          </cell>
          <cell r="BA201">
            <v>1</v>
          </cell>
          <cell r="BB201">
            <v>1</v>
          </cell>
          <cell r="BC201">
            <v>1</v>
          </cell>
          <cell r="BD201">
            <v>1</v>
          </cell>
          <cell r="BE201">
            <v>1</v>
          </cell>
          <cell r="BF201">
            <v>1</v>
          </cell>
          <cell r="BG201">
            <v>1</v>
          </cell>
          <cell r="BH201">
            <v>1</v>
          </cell>
          <cell r="BI201">
            <v>1</v>
          </cell>
          <cell r="BJ201">
            <v>1</v>
          </cell>
          <cell r="BK201">
            <v>1</v>
          </cell>
          <cell r="BL201">
            <v>1</v>
          </cell>
          <cell r="BM201">
            <v>1</v>
          </cell>
          <cell r="BN201">
            <v>1</v>
          </cell>
          <cell r="BO201">
            <v>0.9</v>
          </cell>
          <cell r="BP201">
            <v>0.9</v>
          </cell>
          <cell r="BQ201">
            <v>0.9</v>
          </cell>
          <cell r="BR201">
            <v>0.9</v>
          </cell>
          <cell r="BS201">
            <v>0.9</v>
          </cell>
        </row>
        <row r="202">
          <cell r="K202">
            <v>1</v>
          </cell>
          <cell r="L202">
            <v>1</v>
          </cell>
          <cell r="M202">
            <v>1</v>
          </cell>
          <cell r="N202">
            <v>1</v>
          </cell>
          <cell r="O202">
            <v>1</v>
          </cell>
          <cell r="P202">
            <v>1</v>
          </cell>
          <cell r="Q202">
            <v>1</v>
          </cell>
          <cell r="R202">
            <v>1</v>
          </cell>
          <cell r="S202">
            <v>1</v>
          </cell>
          <cell r="T202">
            <v>1</v>
          </cell>
          <cell r="U202">
            <v>1</v>
          </cell>
          <cell r="V202">
            <v>1</v>
          </cell>
          <cell r="W202">
            <v>1</v>
          </cell>
          <cell r="X202">
            <v>1</v>
          </cell>
          <cell r="Y202">
            <v>1</v>
          </cell>
          <cell r="Z202">
            <v>1</v>
          </cell>
          <cell r="AA202">
            <v>1</v>
          </cell>
          <cell r="AB202">
            <v>1</v>
          </cell>
          <cell r="AC202">
            <v>1</v>
          </cell>
          <cell r="AD202">
            <v>1</v>
          </cell>
          <cell r="AP202">
            <v>2</v>
          </cell>
          <cell r="AQ202">
            <v>4</v>
          </cell>
          <cell r="AR202">
            <v>5</v>
          </cell>
          <cell r="AZ202">
            <v>1</v>
          </cell>
          <cell r="BA202">
            <v>1</v>
          </cell>
          <cell r="BB202">
            <v>1</v>
          </cell>
          <cell r="BC202">
            <v>1</v>
          </cell>
          <cell r="BD202">
            <v>1</v>
          </cell>
          <cell r="BE202">
            <v>1</v>
          </cell>
          <cell r="BF202">
            <v>1</v>
          </cell>
          <cell r="BG202">
            <v>1</v>
          </cell>
          <cell r="BH202">
            <v>1</v>
          </cell>
          <cell r="BI202">
            <v>1</v>
          </cell>
          <cell r="BJ202">
            <v>1</v>
          </cell>
          <cell r="BK202">
            <v>1</v>
          </cell>
          <cell r="BL202">
            <v>1</v>
          </cell>
          <cell r="BM202">
            <v>1</v>
          </cell>
          <cell r="BN202">
            <v>1</v>
          </cell>
          <cell r="BO202">
            <v>0.9</v>
          </cell>
          <cell r="BP202">
            <v>0.9</v>
          </cell>
          <cell r="BQ202">
            <v>0.9</v>
          </cell>
          <cell r="BR202">
            <v>0.9</v>
          </cell>
          <cell r="BS202">
            <v>0.9</v>
          </cell>
        </row>
        <row r="203">
          <cell r="K203">
            <v>1</v>
          </cell>
          <cell r="L203">
            <v>1</v>
          </cell>
          <cell r="M203">
            <v>1</v>
          </cell>
          <cell r="N203">
            <v>1</v>
          </cell>
          <cell r="O203">
            <v>1</v>
          </cell>
          <cell r="P203">
            <v>1</v>
          </cell>
          <cell r="Q203">
            <v>1</v>
          </cell>
          <cell r="R203">
            <v>1</v>
          </cell>
          <cell r="S203">
            <v>1</v>
          </cell>
          <cell r="T203">
            <v>1</v>
          </cell>
          <cell r="U203">
            <v>1</v>
          </cell>
          <cell r="V203">
            <v>1</v>
          </cell>
          <cell r="W203">
            <v>1</v>
          </cell>
          <cell r="X203">
            <v>1</v>
          </cell>
          <cell r="Y203">
            <v>1</v>
          </cell>
          <cell r="Z203">
            <v>1</v>
          </cell>
          <cell r="AA203">
            <v>1</v>
          </cell>
          <cell r="AB203">
            <v>1</v>
          </cell>
          <cell r="AC203">
            <v>1</v>
          </cell>
          <cell r="AD203">
            <v>1</v>
          </cell>
          <cell r="AP203">
            <v>2</v>
          </cell>
          <cell r="AQ203">
            <v>4</v>
          </cell>
          <cell r="AR203">
            <v>6</v>
          </cell>
          <cell r="AZ203">
            <v>1</v>
          </cell>
          <cell r="BA203">
            <v>1</v>
          </cell>
          <cell r="BB203">
            <v>1</v>
          </cell>
          <cell r="BC203">
            <v>1</v>
          </cell>
          <cell r="BD203">
            <v>1</v>
          </cell>
          <cell r="BE203">
            <v>1</v>
          </cell>
          <cell r="BF203">
            <v>1</v>
          </cell>
          <cell r="BG203">
            <v>1</v>
          </cell>
          <cell r="BH203">
            <v>1</v>
          </cell>
          <cell r="BI203">
            <v>1</v>
          </cell>
          <cell r="BJ203">
            <v>1</v>
          </cell>
          <cell r="BK203">
            <v>1</v>
          </cell>
          <cell r="BL203">
            <v>1</v>
          </cell>
          <cell r="BM203">
            <v>1</v>
          </cell>
          <cell r="BN203">
            <v>1</v>
          </cell>
          <cell r="BO203">
            <v>0.9</v>
          </cell>
          <cell r="BP203">
            <v>0.9</v>
          </cell>
          <cell r="BQ203">
            <v>0.9</v>
          </cell>
          <cell r="BR203">
            <v>0.9</v>
          </cell>
          <cell r="BS203">
            <v>0.9</v>
          </cell>
        </row>
        <row r="204">
          <cell r="K204">
            <v>1</v>
          </cell>
          <cell r="L204">
            <v>1</v>
          </cell>
          <cell r="M204">
            <v>1</v>
          </cell>
          <cell r="N204">
            <v>1</v>
          </cell>
          <cell r="O204">
            <v>1</v>
          </cell>
          <cell r="P204">
            <v>1</v>
          </cell>
          <cell r="Q204">
            <v>1</v>
          </cell>
          <cell r="R204">
            <v>1</v>
          </cell>
          <cell r="S204">
            <v>1</v>
          </cell>
          <cell r="T204">
            <v>1</v>
          </cell>
          <cell r="U204">
            <v>1</v>
          </cell>
          <cell r="V204">
            <v>1</v>
          </cell>
          <cell r="W204">
            <v>1</v>
          </cell>
          <cell r="X204">
            <v>1</v>
          </cell>
          <cell r="Y204">
            <v>1</v>
          </cell>
          <cell r="Z204">
            <v>1</v>
          </cell>
          <cell r="AA204">
            <v>1</v>
          </cell>
          <cell r="AB204">
            <v>1</v>
          </cell>
          <cell r="AC204">
            <v>1</v>
          </cell>
          <cell r="AD204">
            <v>1</v>
          </cell>
          <cell r="AP204">
            <v>2</v>
          </cell>
          <cell r="AQ204">
            <v>4</v>
          </cell>
          <cell r="AR204">
            <v>7</v>
          </cell>
          <cell r="AZ204">
            <v>1</v>
          </cell>
          <cell r="BA204">
            <v>1</v>
          </cell>
          <cell r="BB204">
            <v>1</v>
          </cell>
          <cell r="BC204">
            <v>1</v>
          </cell>
          <cell r="BD204">
            <v>1</v>
          </cell>
          <cell r="BE204">
            <v>1</v>
          </cell>
          <cell r="BF204">
            <v>1</v>
          </cell>
          <cell r="BG204">
            <v>1</v>
          </cell>
          <cell r="BH204">
            <v>1</v>
          </cell>
          <cell r="BI204">
            <v>1</v>
          </cell>
          <cell r="BJ204">
            <v>1</v>
          </cell>
          <cell r="BK204">
            <v>1</v>
          </cell>
          <cell r="BL204">
            <v>1</v>
          </cell>
          <cell r="BM204">
            <v>1</v>
          </cell>
          <cell r="BN204">
            <v>1</v>
          </cell>
          <cell r="BO204">
            <v>0.9</v>
          </cell>
          <cell r="BP204">
            <v>0.9</v>
          </cell>
          <cell r="BQ204">
            <v>0.9</v>
          </cell>
          <cell r="BR204">
            <v>0.9</v>
          </cell>
          <cell r="BS204">
            <v>0.9</v>
          </cell>
        </row>
        <row r="205">
          <cell r="K205">
            <v>1</v>
          </cell>
          <cell r="L205">
            <v>1</v>
          </cell>
          <cell r="M205">
            <v>1</v>
          </cell>
          <cell r="N205">
            <v>1</v>
          </cell>
          <cell r="O205">
            <v>1</v>
          </cell>
          <cell r="P205">
            <v>1</v>
          </cell>
          <cell r="Q205">
            <v>1</v>
          </cell>
          <cell r="R205">
            <v>1</v>
          </cell>
          <cell r="S205">
            <v>1</v>
          </cell>
          <cell r="T205">
            <v>1</v>
          </cell>
          <cell r="U205">
            <v>1</v>
          </cell>
          <cell r="V205">
            <v>1</v>
          </cell>
          <cell r="W205">
            <v>1</v>
          </cell>
          <cell r="X205">
            <v>1</v>
          </cell>
          <cell r="Y205">
            <v>1</v>
          </cell>
          <cell r="Z205">
            <v>1</v>
          </cell>
          <cell r="AA205">
            <v>1</v>
          </cell>
          <cell r="AB205">
            <v>1</v>
          </cell>
          <cell r="AC205">
            <v>1</v>
          </cell>
          <cell r="AD205">
            <v>1</v>
          </cell>
          <cell r="AP205">
            <v>2</v>
          </cell>
          <cell r="AQ205">
            <v>4</v>
          </cell>
          <cell r="AR205">
            <v>8</v>
          </cell>
          <cell r="AZ205">
            <v>1</v>
          </cell>
          <cell r="BA205">
            <v>1</v>
          </cell>
          <cell r="BB205">
            <v>1</v>
          </cell>
          <cell r="BC205">
            <v>1</v>
          </cell>
          <cell r="BD205">
            <v>1</v>
          </cell>
          <cell r="BE205">
            <v>1</v>
          </cell>
          <cell r="BF205">
            <v>1</v>
          </cell>
          <cell r="BG205">
            <v>1</v>
          </cell>
          <cell r="BH205">
            <v>1</v>
          </cell>
          <cell r="BI205">
            <v>1</v>
          </cell>
          <cell r="BJ205">
            <v>1</v>
          </cell>
          <cell r="BK205">
            <v>1</v>
          </cell>
          <cell r="BL205">
            <v>1</v>
          </cell>
          <cell r="BM205">
            <v>1</v>
          </cell>
          <cell r="BN205">
            <v>1</v>
          </cell>
          <cell r="BO205">
            <v>0.9</v>
          </cell>
          <cell r="BP205">
            <v>0.9</v>
          </cell>
          <cell r="BQ205">
            <v>0.9</v>
          </cell>
          <cell r="BR205">
            <v>0.9</v>
          </cell>
          <cell r="BS205">
            <v>0.9</v>
          </cell>
        </row>
        <row r="206">
          <cell r="K206">
            <v>1</v>
          </cell>
          <cell r="L206">
            <v>1</v>
          </cell>
          <cell r="M206">
            <v>1</v>
          </cell>
          <cell r="N206">
            <v>1</v>
          </cell>
          <cell r="O206">
            <v>1</v>
          </cell>
          <cell r="P206">
            <v>1</v>
          </cell>
          <cell r="Q206">
            <v>1</v>
          </cell>
          <cell r="R206">
            <v>1</v>
          </cell>
          <cell r="S206">
            <v>1</v>
          </cell>
          <cell r="T206">
            <v>1</v>
          </cell>
          <cell r="U206">
            <v>1</v>
          </cell>
          <cell r="V206">
            <v>1</v>
          </cell>
          <cell r="W206">
            <v>1</v>
          </cell>
          <cell r="X206">
            <v>1</v>
          </cell>
          <cell r="Y206">
            <v>1</v>
          </cell>
          <cell r="Z206">
            <v>1</v>
          </cell>
          <cell r="AA206">
            <v>1</v>
          </cell>
          <cell r="AB206">
            <v>1</v>
          </cell>
          <cell r="AC206">
            <v>1</v>
          </cell>
          <cell r="AD206">
            <v>1</v>
          </cell>
          <cell r="AP206">
            <v>2</v>
          </cell>
          <cell r="AQ206">
            <v>4</v>
          </cell>
          <cell r="AR206">
            <v>9</v>
          </cell>
          <cell r="AZ206">
            <v>1</v>
          </cell>
          <cell r="BA206">
            <v>1</v>
          </cell>
          <cell r="BB206">
            <v>1</v>
          </cell>
          <cell r="BC206">
            <v>1</v>
          </cell>
          <cell r="BD206">
            <v>1</v>
          </cell>
          <cell r="BE206">
            <v>1</v>
          </cell>
          <cell r="BF206">
            <v>1</v>
          </cell>
          <cell r="BG206">
            <v>1</v>
          </cell>
          <cell r="BH206">
            <v>1</v>
          </cell>
          <cell r="BI206">
            <v>1</v>
          </cell>
          <cell r="BJ206">
            <v>1</v>
          </cell>
          <cell r="BK206">
            <v>1</v>
          </cell>
          <cell r="BL206">
            <v>1</v>
          </cell>
          <cell r="BM206">
            <v>1</v>
          </cell>
          <cell r="BN206">
            <v>1</v>
          </cell>
          <cell r="BO206">
            <v>0.9</v>
          </cell>
          <cell r="BP206">
            <v>0.9</v>
          </cell>
          <cell r="BQ206">
            <v>0.9</v>
          </cell>
          <cell r="BR206">
            <v>0.9</v>
          </cell>
          <cell r="BS206">
            <v>0.9</v>
          </cell>
        </row>
        <row r="207">
          <cell r="K207">
            <v>1</v>
          </cell>
          <cell r="L207">
            <v>1</v>
          </cell>
          <cell r="M207">
            <v>1</v>
          </cell>
          <cell r="N207">
            <v>1</v>
          </cell>
          <cell r="O207">
            <v>1</v>
          </cell>
          <cell r="P207">
            <v>1</v>
          </cell>
          <cell r="Q207">
            <v>1</v>
          </cell>
          <cell r="R207">
            <v>1</v>
          </cell>
          <cell r="S207">
            <v>1</v>
          </cell>
          <cell r="T207">
            <v>1</v>
          </cell>
          <cell r="U207">
            <v>1</v>
          </cell>
          <cell r="V207">
            <v>1</v>
          </cell>
          <cell r="W207">
            <v>1</v>
          </cell>
          <cell r="X207">
            <v>1</v>
          </cell>
          <cell r="Y207">
            <v>1</v>
          </cell>
          <cell r="Z207">
            <v>1</v>
          </cell>
          <cell r="AA207">
            <v>1</v>
          </cell>
          <cell r="AB207">
            <v>1</v>
          </cell>
          <cell r="AC207">
            <v>1</v>
          </cell>
          <cell r="AD207">
            <v>1</v>
          </cell>
          <cell r="AP207">
            <v>2</v>
          </cell>
          <cell r="AQ207">
            <v>4</v>
          </cell>
          <cell r="AR207">
            <v>10</v>
          </cell>
          <cell r="AZ207">
            <v>1</v>
          </cell>
          <cell r="BA207">
            <v>1</v>
          </cell>
          <cell r="BB207">
            <v>1</v>
          </cell>
          <cell r="BC207">
            <v>1</v>
          </cell>
          <cell r="BD207">
            <v>1</v>
          </cell>
          <cell r="BE207">
            <v>1</v>
          </cell>
          <cell r="BF207">
            <v>1</v>
          </cell>
          <cell r="BG207">
            <v>1</v>
          </cell>
          <cell r="BH207">
            <v>1</v>
          </cell>
          <cell r="BI207">
            <v>1</v>
          </cell>
          <cell r="BJ207">
            <v>1</v>
          </cell>
          <cell r="BK207">
            <v>1</v>
          </cell>
          <cell r="BL207">
            <v>1</v>
          </cell>
          <cell r="BM207">
            <v>1</v>
          </cell>
          <cell r="BN207">
            <v>1</v>
          </cell>
          <cell r="BO207">
            <v>1</v>
          </cell>
          <cell r="BP207">
            <v>1</v>
          </cell>
          <cell r="BQ207">
            <v>1</v>
          </cell>
          <cell r="BR207">
            <v>1</v>
          </cell>
          <cell r="BS207">
            <v>1</v>
          </cell>
        </row>
        <row r="208">
          <cell r="K208">
            <v>1</v>
          </cell>
          <cell r="L208">
            <v>1</v>
          </cell>
          <cell r="M208">
            <v>1</v>
          </cell>
          <cell r="N208">
            <v>1</v>
          </cell>
          <cell r="O208">
            <v>1</v>
          </cell>
          <cell r="P208">
            <v>1</v>
          </cell>
          <cell r="Q208">
            <v>1</v>
          </cell>
          <cell r="R208">
            <v>1</v>
          </cell>
          <cell r="S208">
            <v>1</v>
          </cell>
          <cell r="T208">
            <v>1</v>
          </cell>
          <cell r="U208">
            <v>1</v>
          </cell>
          <cell r="V208">
            <v>1</v>
          </cell>
          <cell r="W208">
            <v>1</v>
          </cell>
          <cell r="X208">
            <v>1</v>
          </cell>
          <cell r="Y208">
            <v>1</v>
          </cell>
          <cell r="Z208">
            <v>1</v>
          </cell>
          <cell r="AA208">
            <v>1</v>
          </cell>
          <cell r="AB208">
            <v>1</v>
          </cell>
          <cell r="AC208">
            <v>1</v>
          </cell>
          <cell r="AD208">
            <v>1</v>
          </cell>
          <cell r="AP208">
            <v>2</v>
          </cell>
          <cell r="AQ208">
            <v>5</v>
          </cell>
          <cell r="AR208">
            <v>1</v>
          </cell>
          <cell r="AZ208">
            <v>1</v>
          </cell>
          <cell r="BA208">
            <v>1</v>
          </cell>
          <cell r="BB208">
            <v>1</v>
          </cell>
          <cell r="BC208">
            <v>1</v>
          </cell>
          <cell r="BD208">
            <v>1</v>
          </cell>
          <cell r="BE208">
            <v>1</v>
          </cell>
          <cell r="BF208">
            <v>1</v>
          </cell>
          <cell r="BG208">
            <v>1</v>
          </cell>
          <cell r="BH208">
            <v>1</v>
          </cell>
          <cell r="BI208">
            <v>1</v>
          </cell>
          <cell r="BJ208">
            <v>1</v>
          </cell>
          <cell r="BK208">
            <v>1</v>
          </cell>
          <cell r="BL208">
            <v>1</v>
          </cell>
          <cell r="BM208">
            <v>1</v>
          </cell>
          <cell r="BN208">
            <v>1</v>
          </cell>
          <cell r="BO208">
            <v>1</v>
          </cell>
          <cell r="BP208">
            <v>1</v>
          </cell>
          <cell r="BQ208">
            <v>1</v>
          </cell>
          <cell r="BR208">
            <v>1</v>
          </cell>
          <cell r="BS208">
            <v>1</v>
          </cell>
        </row>
        <row r="209">
          <cell r="K209">
            <v>1</v>
          </cell>
          <cell r="L209">
            <v>1</v>
          </cell>
          <cell r="M209">
            <v>1</v>
          </cell>
          <cell r="N209">
            <v>1</v>
          </cell>
          <cell r="O209">
            <v>1</v>
          </cell>
          <cell r="P209">
            <v>1</v>
          </cell>
          <cell r="Q209">
            <v>1</v>
          </cell>
          <cell r="R209">
            <v>1</v>
          </cell>
          <cell r="S209">
            <v>1</v>
          </cell>
          <cell r="T209">
            <v>1</v>
          </cell>
          <cell r="U209">
            <v>1</v>
          </cell>
          <cell r="V209">
            <v>1</v>
          </cell>
          <cell r="W209">
            <v>1</v>
          </cell>
          <cell r="X209">
            <v>1</v>
          </cell>
          <cell r="Y209">
            <v>1</v>
          </cell>
          <cell r="Z209">
            <v>1</v>
          </cell>
          <cell r="AA209">
            <v>1</v>
          </cell>
          <cell r="AB209">
            <v>1</v>
          </cell>
          <cell r="AC209">
            <v>1</v>
          </cell>
          <cell r="AD209">
            <v>1</v>
          </cell>
          <cell r="AP209">
            <v>2</v>
          </cell>
          <cell r="AQ209">
            <v>5</v>
          </cell>
          <cell r="AR209">
            <v>2</v>
          </cell>
          <cell r="AZ209">
            <v>1</v>
          </cell>
          <cell r="BA209">
            <v>1</v>
          </cell>
          <cell r="BB209">
            <v>1</v>
          </cell>
          <cell r="BC209">
            <v>1</v>
          </cell>
          <cell r="BD209">
            <v>1</v>
          </cell>
          <cell r="BE209">
            <v>1</v>
          </cell>
          <cell r="BF209">
            <v>1</v>
          </cell>
          <cell r="BG209">
            <v>1</v>
          </cell>
          <cell r="BH209">
            <v>1</v>
          </cell>
          <cell r="BI209">
            <v>1</v>
          </cell>
          <cell r="BJ209">
            <v>1</v>
          </cell>
          <cell r="BK209">
            <v>1</v>
          </cell>
          <cell r="BL209">
            <v>1</v>
          </cell>
          <cell r="BM209">
            <v>1</v>
          </cell>
          <cell r="BN209">
            <v>1</v>
          </cell>
          <cell r="BO209">
            <v>1</v>
          </cell>
          <cell r="BP209">
            <v>1</v>
          </cell>
          <cell r="BQ209">
            <v>1</v>
          </cell>
          <cell r="BR209">
            <v>1</v>
          </cell>
          <cell r="BS209">
            <v>1</v>
          </cell>
        </row>
        <row r="210">
          <cell r="K210">
            <v>1</v>
          </cell>
          <cell r="L210">
            <v>1</v>
          </cell>
          <cell r="M210">
            <v>1</v>
          </cell>
          <cell r="N210">
            <v>1</v>
          </cell>
          <cell r="O210">
            <v>1</v>
          </cell>
          <cell r="P210">
            <v>1</v>
          </cell>
          <cell r="Q210">
            <v>1</v>
          </cell>
          <cell r="R210">
            <v>1</v>
          </cell>
          <cell r="S210">
            <v>1</v>
          </cell>
          <cell r="T210">
            <v>1</v>
          </cell>
          <cell r="U210">
            <v>1</v>
          </cell>
          <cell r="V210">
            <v>1</v>
          </cell>
          <cell r="W210">
            <v>1</v>
          </cell>
          <cell r="X210">
            <v>1</v>
          </cell>
          <cell r="Y210">
            <v>1</v>
          </cell>
          <cell r="Z210">
            <v>1</v>
          </cell>
          <cell r="AA210">
            <v>1</v>
          </cell>
          <cell r="AB210">
            <v>1</v>
          </cell>
          <cell r="AC210">
            <v>1</v>
          </cell>
          <cell r="AD210">
            <v>1</v>
          </cell>
          <cell r="AP210">
            <v>2</v>
          </cell>
          <cell r="AQ210">
            <v>5</v>
          </cell>
          <cell r="AR210">
            <v>3</v>
          </cell>
          <cell r="AZ210">
            <v>1</v>
          </cell>
          <cell r="BA210">
            <v>1</v>
          </cell>
          <cell r="BB210">
            <v>1</v>
          </cell>
          <cell r="BC210">
            <v>1</v>
          </cell>
          <cell r="BD210">
            <v>1</v>
          </cell>
          <cell r="BE210">
            <v>1</v>
          </cell>
          <cell r="BF210">
            <v>1</v>
          </cell>
          <cell r="BG210">
            <v>1</v>
          </cell>
          <cell r="BH210">
            <v>1</v>
          </cell>
          <cell r="BI210">
            <v>1</v>
          </cell>
          <cell r="BJ210">
            <v>1</v>
          </cell>
          <cell r="BK210">
            <v>1</v>
          </cell>
          <cell r="BL210">
            <v>1</v>
          </cell>
          <cell r="BM210">
            <v>1</v>
          </cell>
          <cell r="BN210">
            <v>1</v>
          </cell>
          <cell r="BO210">
            <v>1</v>
          </cell>
          <cell r="BP210">
            <v>1</v>
          </cell>
          <cell r="BQ210">
            <v>1</v>
          </cell>
          <cell r="BR210">
            <v>1</v>
          </cell>
          <cell r="BS210">
            <v>1</v>
          </cell>
        </row>
        <row r="211">
          <cell r="K211">
            <v>1</v>
          </cell>
          <cell r="L211">
            <v>1</v>
          </cell>
          <cell r="M211">
            <v>1</v>
          </cell>
          <cell r="N211">
            <v>1</v>
          </cell>
          <cell r="O211">
            <v>1</v>
          </cell>
          <cell r="P211">
            <v>1</v>
          </cell>
          <cell r="Q211">
            <v>1</v>
          </cell>
          <cell r="R211">
            <v>1</v>
          </cell>
          <cell r="S211">
            <v>1</v>
          </cell>
          <cell r="T211">
            <v>1</v>
          </cell>
          <cell r="U211">
            <v>1</v>
          </cell>
          <cell r="V211">
            <v>1</v>
          </cell>
          <cell r="W211">
            <v>1</v>
          </cell>
          <cell r="X211">
            <v>1</v>
          </cell>
          <cell r="Y211">
            <v>1</v>
          </cell>
          <cell r="Z211">
            <v>1</v>
          </cell>
          <cell r="AA211">
            <v>1</v>
          </cell>
          <cell r="AB211">
            <v>1</v>
          </cell>
          <cell r="AC211">
            <v>1</v>
          </cell>
          <cell r="AD211">
            <v>1</v>
          </cell>
          <cell r="AP211">
            <v>2</v>
          </cell>
          <cell r="AQ211">
            <v>5</v>
          </cell>
          <cell r="AR211">
            <v>4</v>
          </cell>
          <cell r="AZ211">
            <v>1</v>
          </cell>
          <cell r="BA211">
            <v>1</v>
          </cell>
          <cell r="BB211">
            <v>1</v>
          </cell>
          <cell r="BC211">
            <v>1</v>
          </cell>
          <cell r="BD211">
            <v>1</v>
          </cell>
          <cell r="BE211">
            <v>1</v>
          </cell>
          <cell r="BF211">
            <v>1</v>
          </cell>
          <cell r="BG211">
            <v>1</v>
          </cell>
          <cell r="BH211">
            <v>1</v>
          </cell>
          <cell r="BI211">
            <v>1</v>
          </cell>
          <cell r="BJ211">
            <v>1</v>
          </cell>
          <cell r="BK211">
            <v>1</v>
          </cell>
          <cell r="BL211">
            <v>1</v>
          </cell>
          <cell r="BM211">
            <v>1</v>
          </cell>
          <cell r="BN211">
            <v>1</v>
          </cell>
          <cell r="BO211">
            <v>1</v>
          </cell>
          <cell r="BP211">
            <v>1</v>
          </cell>
          <cell r="BQ211">
            <v>1</v>
          </cell>
          <cell r="BR211">
            <v>1</v>
          </cell>
          <cell r="BS211">
            <v>1</v>
          </cell>
        </row>
        <row r="212">
          <cell r="K212">
            <v>1</v>
          </cell>
          <cell r="L212">
            <v>1</v>
          </cell>
          <cell r="M212">
            <v>1</v>
          </cell>
          <cell r="N212">
            <v>1</v>
          </cell>
          <cell r="O212">
            <v>1</v>
          </cell>
          <cell r="P212">
            <v>1</v>
          </cell>
          <cell r="Q212">
            <v>1</v>
          </cell>
          <cell r="R212">
            <v>1</v>
          </cell>
          <cell r="S212">
            <v>1</v>
          </cell>
          <cell r="T212">
            <v>1</v>
          </cell>
          <cell r="U212">
            <v>1</v>
          </cell>
          <cell r="V212">
            <v>1</v>
          </cell>
          <cell r="W212">
            <v>1</v>
          </cell>
          <cell r="X212">
            <v>1</v>
          </cell>
          <cell r="Y212">
            <v>1</v>
          </cell>
          <cell r="Z212">
            <v>1</v>
          </cell>
          <cell r="AA212">
            <v>1</v>
          </cell>
          <cell r="AB212">
            <v>1</v>
          </cell>
          <cell r="AC212">
            <v>1</v>
          </cell>
          <cell r="AD212">
            <v>1</v>
          </cell>
          <cell r="AP212">
            <v>2</v>
          </cell>
          <cell r="AQ212">
            <v>5</v>
          </cell>
          <cell r="AR212">
            <v>5</v>
          </cell>
          <cell r="AZ212">
            <v>1</v>
          </cell>
          <cell r="BA212">
            <v>1</v>
          </cell>
          <cell r="BB212">
            <v>1</v>
          </cell>
          <cell r="BC212">
            <v>1</v>
          </cell>
          <cell r="BD212">
            <v>1</v>
          </cell>
          <cell r="BE212">
            <v>1</v>
          </cell>
          <cell r="BF212">
            <v>1</v>
          </cell>
          <cell r="BG212">
            <v>1</v>
          </cell>
          <cell r="BH212">
            <v>1</v>
          </cell>
          <cell r="BI212">
            <v>1</v>
          </cell>
          <cell r="BJ212">
            <v>1</v>
          </cell>
          <cell r="BK212">
            <v>1</v>
          </cell>
          <cell r="BL212">
            <v>1</v>
          </cell>
          <cell r="BM212">
            <v>1</v>
          </cell>
          <cell r="BN212">
            <v>1</v>
          </cell>
          <cell r="BO212">
            <v>1</v>
          </cell>
          <cell r="BP212">
            <v>1</v>
          </cell>
          <cell r="BQ212">
            <v>1</v>
          </cell>
          <cell r="BR212">
            <v>1</v>
          </cell>
          <cell r="BS212">
            <v>1</v>
          </cell>
        </row>
        <row r="213">
          <cell r="K213">
            <v>1</v>
          </cell>
          <cell r="L213">
            <v>1</v>
          </cell>
          <cell r="M213">
            <v>1</v>
          </cell>
          <cell r="N213">
            <v>1</v>
          </cell>
          <cell r="O213">
            <v>1</v>
          </cell>
          <cell r="P213">
            <v>1</v>
          </cell>
          <cell r="Q213">
            <v>1</v>
          </cell>
          <cell r="R213">
            <v>1</v>
          </cell>
          <cell r="S213">
            <v>1</v>
          </cell>
          <cell r="T213">
            <v>1</v>
          </cell>
          <cell r="U213">
            <v>1</v>
          </cell>
          <cell r="V213">
            <v>1</v>
          </cell>
          <cell r="W213">
            <v>1</v>
          </cell>
          <cell r="X213">
            <v>1</v>
          </cell>
          <cell r="Y213">
            <v>1</v>
          </cell>
          <cell r="Z213">
            <v>1</v>
          </cell>
          <cell r="AA213">
            <v>1</v>
          </cell>
          <cell r="AB213">
            <v>1</v>
          </cell>
          <cell r="AC213">
            <v>1</v>
          </cell>
          <cell r="AD213">
            <v>1</v>
          </cell>
          <cell r="AP213">
            <v>2</v>
          </cell>
          <cell r="AQ213">
            <v>5</v>
          </cell>
          <cell r="AR213">
            <v>6</v>
          </cell>
          <cell r="AZ213">
            <v>1</v>
          </cell>
          <cell r="BA213">
            <v>1</v>
          </cell>
          <cell r="BB213">
            <v>1</v>
          </cell>
          <cell r="BC213">
            <v>1</v>
          </cell>
          <cell r="BD213">
            <v>1</v>
          </cell>
          <cell r="BE213">
            <v>1</v>
          </cell>
          <cell r="BF213">
            <v>1</v>
          </cell>
          <cell r="BG213">
            <v>1</v>
          </cell>
          <cell r="BH213">
            <v>1</v>
          </cell>
          <cell r="BI213">
            <v>1</v>
          </cell>
          <cell r="BJ213">
            <v>1</v>
          </cell>
          <cell r="BK213">
            <v>1</v>
          </cell>
          <cell r="BL213">
            <v>1</v>
          </cell>
          <cell r="BM213">
            <v>1</v>
          </cell>
          <cell r="BN213">
            <v>1</v>
          </cell>
          <cell r="BO213">
            <v>1</v>
          </cell>
          <cell r="BP213">
            <v>1</v>
          </cell>
          <cell r="BQ213">
            <v>1</v>
          </cell>
          <cell r="BR213">
            <v>1</v>
          </cell>
          <cell r="BS213">
            <v>1</v>
          </cell>
        </row>
        <row r="214">
          <cell r="K214">
            <v>1</v>
          </cell>
          <cell r="L214">
            <v>1</v>
          </cell>
          <cell r="M214">
            <v>1</v>
          </cell>
          <cell r="N214">
            <v>1</v>
          </cell>
          <cell r="O214">
            <v>1</v>
          </cell>
          <cell r="P214">
            <v>1</v>
          </cell>
          <cell r="Q214">
            <v>1</v>
          </cell>
          <cell r="R214">
            <v>1</v>
          </cell>
          <cell r="S214">
            <v>1</v>
          </cell>
          <cell r="T214">
            <v>1</v>
          </cell>
          <cell r="U214">
            <v>1</v>
          </cell>
          <cell r="V214">
            <v>1</v>
          </cell>
          <cell r="W214">
            <v>1</v>
          </cell>
          <cell r="X214">
            <v>1</v>
          </cell>
          <cell r="Y214">
            <v>1</v>
          </cell>
          <cell r="Z214">
            <v>1</v>
          </cell>
          <cell r="AA214">
            <v>1</v>
          </cell>
          <cell r="AB214">
            <v>1</v>
          </cell>
          <cell r="AC214">
            <v>1</v>
          </cell>
          <cell r="AD214">
            <v>1</v>
          </cell>
          <cell r="AP214">
            <v>2</v>
          </cell>
          <cell r="AQ214">
            <v>5</v>
          </cell>
          <cell r="AR214">
            <v>7</v>
          </cell>
          <cell r="AZ214">
            <v>1</v>
          </cell>
          <cell r="BA214">
            <v>1</v>
          </cell>
          <cell r="BB214">
            <v>1</v>
          </cell>
          <cell r="BC214">
            <v>1</v>
          </cell>
          <cell r="BD214">
            <v>1</v>
          </cell>
          <cell r="BE214">
            <v>1</v>
          </cell>
          <cell r="BF214">
            <v>1</v>
          </cell>
          <cell r="BG214">
            <v>1</v>
          </cell>
          <cell r="BH214">
            <v>1</v>
          </cell>
          <cell r="BI214">
            <v>1</v>
          </cell>
          <cell r="BJ214">
            <v>1</v>
          </cell>
          <cell r="BK214">
            <v>1</v>
          </cell>
          <cell r="BL214">
            <v>1</v>
          </cell>
          <cell r="BM214">
            <v>1</v>
          </cell>
          <cell r="BN214">
            <v>1</v>
          </cell>
          <cell r="BO214">
            <v>1</v>
          </cell>
          <cell r="BP214">
            <v>1</v>
          </cell>
          <cell r="BQ214">
            <v>1</v>
          </cell>
          <cell r="BR214">
            <v>1</v>
          </cell>
          <cell r="BS214">
            <v>1</v>
          </cell>
        </row>
        <row r="215">
          <cell r="K215">
            <v>1</v>
          </cell>
          <cell r="L215">
            <v>1</v>
          </cell>
          <cell r="M215">
            <v>1</v>
          </cell>
          <cell r="N215">
            <v>1</v>
          </cell>
          <cell r="O215">
            <v>1</v>
          </cell>
          <cell r="P215">
            <v>1</v>
          </cell>
          <cell r="Q215">
            <v>1</v>
          </cell>
          <cell r="R215">
            <v>1</v>
          </cell>
          <cell r="S215">
            <v>1</v>
          </cell>
          <cell r="T215">
            <v>1</v>
          </cell>
          <cell r="U215">
            <v>1</v>
          </cell>
          <cell r="V215">
            <v>1</v>
          </cell>
          <cell r="W215">
            <v>1</v>
          </cell>
          <cell r="X215">
            <v>1</v>
          </cell>
          <cell r="Y215">
            <v>1</v>
          </cell>
          <cell r="Z215">
            <v>1</v>
          </cell>
          <cell r="AA215">
            <v>1</v>
          </cell>
          <cell r="AB215">
            <v>1</v>
          </cell>
          <cell r="AC215">
            <v>1</v>
          </cell>
          <cell r="AD215">
            <v>1</v>
          </cell>
          <cell r="AP215">
            <v>2</v>
          </cell>
          <cell r="AQ215">
            <v>5</v>
          </cell>
          <cell r="AR215">
            <v>8</v>
          </cell>
          <cell r="AZ215">
            <v>1</v>
          </cell>
          <cell r="BA215">
            <v>1</v>
          </cell>
          <cell r="BB215">
            <v>1</v>
          </cell>
          <cell r="BC215">
            <v>1</v>
          </cell>
          <cell r="BD215">
            <v>1</v>
          </cell>
          <cell r="BE215">
            <v>1</v>
          </cell>
          <cell r="BF215">
            <v>1</v>
          </cell>
          <cell r="BG215">
            <v>1</v>
          </cell>
          <cell r="BH215">
            <v>1</v>
          </cell>
          <cell r="BI215">
            <v>1</v>
          </cell>
          <cell r="BJ215">
            <v>1</v>
          </cell>
          <cell r="BK215">
            <v>1</v>
          </cell>
          <cell r="BL215">
            <v>1</v>
          </cell>
          <cell r="BM215">
            <v>1</v>
          </cell>
          <cell r="BN215">
            <v>1</v>
          </cell>
          <cell r="BO215">
            <v>1</v>
          </cell>
          <cell r="BP215">
            <v>1</v>
          </cell>
          <cell r="BQ215">
            <v>1</v>
          </cell>
          <cell r="BR215">
            <v>1</v>
          </cell>
          <cell r="BS215">
            <v>1</v>
          </cell>
        </row>
        <row r="216">
          <cell r="K216">
            <v>1</v>
          </cell>
          <cell r="L216">
            <v>1</v>
          </cell>
          <cell r="M216">
            <v>1</v>
          </cell>
          <cell r="N216">
            <v>1</v>
          </cell>
          <cell r="O216">
            <v>1</v>
          </cell>
          <cell r="P216">
            <v>1</v>
          </cell>
          <cell r="Q216">
            <v>1</v>
          </cell>
          <cell r="R216">
            <v>1</v>
          </cell>
          <cell r="S216">
            <v>1</v>
          </cell>
          <cell r="T216">
            <v>1</v>
          </cell>
          <cell r="U216">
            <v>1</v>
          </cell>
          <cell r="V216">
            <v>1</v>
          </cell>
          <cell r="W216">
            <v>1</v>
          </cell>
          <cell r="X216">
            <v>1</v>
          </cell>
          <cell r="Y216">
            <v>1</v>
          </cell>
          <cell r="Z216">
            <v>1</v>
          </cell>
          <cell r="AA216">
            <v>1</v>
          </cell>
          <cell r="AB216">
            <v>1</v>
          </cell>
          <cell r="AC216">
            <v>1</v>
          </cell>
          <cell r="AD216">
            <v>1</v>
          </cell>
          <cell r="AP216">
            <v>2</v>
          </cell>
          <cell r="AQ216">
            <v>5</v>
          </cell>
          <cell r="AR216">
            <v>9</v>
          </cell>
          <cell r="AZ216">
            <v>1</v>
          </cell>
          <cell r="BA216">
            <v>1</v>
          </cell>
          <cell r="BB216">
            <v>1</v>
          </cell>
          <cell r="BC216">
            <v>1</v>
          </cell>
          <cell r="BD216">
            <v>1</v>
          </cell>
          <cell r="BE216">
            <v>1</v>
          </cell>
          <cell r="BF216">
            <v>1</v>
          </cell>
          <cell r="BG216">
            <v>1</v>
          </cell>
          <cell r="BH216">
            <v>1</v>
          </cell>
          <cell r="BI216">
            <v>1</v>
          </cell>
          <cell r="BJ216">
            <v>1</v>
          </cell>
          <cell r="BK216">
            <v>1</v>
          </cell>
          <cell r="BL216">
            <v>1</v>
          </cell>
          <cell r="BM216">
            <v>1</v>
          </cell>
          <cell r="BN216">
            <v>1</v>
          </cell>
          <cell r="BO216">
            <v>1</v>
          </cell>
          <cell r="BP216">
            <v>1</v>
          </cell>
          <cell r="BQ216">
            <v>1</v>
          </cell>
          <cell r="BR216">
            <v>1</v>
          </cell>
          <cell r="BS216">
            <v>1</v>
          </cell>
        </row>
        <row r="217">
          <cell r="K217">
            <v>1</v>
          </cell>
          <cell r="L217">
            <v>1</v>
          </cell>
          <cell r="M217">
            <v>1</v>
          </cell>
          <cell r="N217">
            <v>1</v>
          </cell>
          <cell r="O217">
            <v>1</v>
          </cell>
          <cell r="P217">
            <v>1</v>
          </cell>
          <cell r="Q217">
            <v>1</v>
          </cell>
          <cell r="R217">
            <v>1</v>
          </cell>
          <cell r="S217">
            <v>1</v>
          </cell>
          <cell r="T217">
            <v>1</v>
          </cell>
          <cell r="U217">
            <v>1</v>
          </cell>
          <cell r="V217">
            <v>1</v>
          </cell>
          <cell r="W217">
            <v>1</v>
          </cell>
          <cell r="X217">
            <v>1</v>
          </cell>
          <cell r="Y217">
            <v>1</v>
          </cell>
          <cell r="Z217">
            <v>1</v>
          </cell>
          <cell r="AA217">
            <v>1</v>
          </cell>
          <cell r="AB217">
            <v>1</v>
          </cell>
          <cell r="AC217">
            <v>1</v>
          </cell>
          <cell r="AD217">
            <v>1</v>
          </cell>
          <cell r="AP217">
            <v>2</v>
          </cell>
          <cell r="AQ217">
            <v>5</v>
          </cell>
          <cell r="AR217">
            <v>10</v>
          </cell>
          <cell r="AZ217">
            <v>1</v>
          </cell>
          <cell r="BA217">
            <v>1</v>
          </cell>
          <cell r="BB217">
            <v>1</v>
          </cell>
          <cell r="BC217">
            <v>1</v>
          </cell>
          <cell r="BD217">
            <v>1</v>
          </cell>
          <cell r="BE217">
            <v>1</v>
          </cell>
          <cell r="BF217">
            <v>1</v>
          </cell>
          <cell r="BG217">
            <v>1</v>
          </cell>
          <cell r="BH217">
            <v>1</v>
          </cell>
          <cell r="BI217">
            <v>1</v>
          </cell>
          <cell r="BJ217">
            <v>1</v>
          </cell>
          <cell r="BK217">
            <v>1</v>
          </cell>
          <cell r="BL217">
            <v>1</v>
          </cell>
          <cell r="BM217">
            <v>1</v>
          </cell>
          <cell r="BN217">
            <v>1</v>
          </cell>
          <cell r="BO217">
            <v>1</v>
          </cell>
          <cell r="BP217">
            <v>1</v>
          </cell>
          <cell r="BQ217">
            <v>1</v>
          </cell>
          <cell r="BR217">
            <v>1</v>
          </cell>
          <cell r="BS217">
            <v>1</v>
          </cell>
        </row>
        <row r="218">
          <cell r="K218">
            <v>1</v>
          </cell>
          <cell r="L218">
            <v>1</v>
          </cell>
          <cell r="M218">
            <v>1</v>
          </cell>
          <cell r="N218">
            <v>1</v>
          </cell>
          <cell r="O218">
            <v>1</v>
          </cell>
          <cell r="P218">
            <v>1</v>
          </cell>
          <cell r="Q218">
            <v>1</v>
          </cell>
          <cell r="R218">
            <v>1</v>
          </cell>
          <cell r="S218">
            <v>1</v>
          </cell>
          <cell r="T218">
            <v>1</v>
          </cell>
          <cell r="U218">
            <v>1</v>
          </cell>
          <cell r="V218">
            <v>1</v>
          </cell>
          <cell r="W218">
            <v>1</v>
          </cell>
          <cell r="X218">
            <v>1</v>
          </cell>
          <cell r="Y218">
            <v>1</v>
          </cell>
          <cell r="Z218">
            <v>1</v>
          </cell>
          <cell r="AA218">
            <v>1</v>
          </cell>
          <cell r="AB218">
            <v>1</v>
          </cell>
          <cell r="AC218">
            <v>1</v>
          </cell>
          <cell r="AD218">
            <v>1</v>
          </cell>
          <cell r="AP218">
            <v>2</v>
          </cell>
          <cell r="AQ218">
            <v>6</v>
          </cell>
          <cell r="AR218">
            <v>1</v>
          </cell>
          <cell r="AZ218">
            <v>1</v>
          </cell>
          <cell r="BA218">
            <v>1</v>
          </cell>
          <cell r="BB218">
            <v>1</v>
          </cell>
          <cell r="BC218">
            <v>1</v>
          </cell>
          <cell r="BD218">
            <v>1</v>
          </cell>
          <cell r="BE218">
            <v>1</v>
          </cell>
          <cell r="BF218">
            <v>1</v>
          </cell>
          <cell r="BG218">
            <v>1</v>
          </cell>
          <cell r="BH218">
            <v>1</v>
          </cell>
          <cell r="BI218">
            <v>1</v>
          </cell>
          <cell r="BJ218">
            <v>1</v>
          </cell>
          <cell r="BK218">
            <v>1</v>
          </cell>
          <cell r="BL218">
            <v>1</v>
          </cell>
          <cell r="BM218">
            <v>1</v>
          </cell>
          <cell r="BN218">
            <v>1</v>
          </cell>
          <cell r="BO218">
            <v>1</v>
          </cell>
          <cell r="BP218">
            <v>1</v>
          </cell>
          <cell r="BQ218">
            <v>1</v>
          </cell>
          <cell r="BR218">
            <v>1</v>
          </cell>
          <cell r="BS218">
            <v>1</v>
          </cell>
        </row>
        <row r="219">
          <cell r="K219">
            <v>1</v>
          </cell>
          <cell r="L219">
            <v>1</v>
          </cell>
          <cell r="M219">
            <v>1</v>
          </cell>
          <cell r="N219">
            <v>1</v>
          </cell>
          <cell r="O219">
            <v>1</v>
          </cell>
          <cell r="P219">
            <v>1</v>
          </cell>
          <cell r="Q219">
            <v>1</v>
          </cell>
          <cell r="R219">
            <v>1</v>
          </cell>
          <cell r="S219">
            <v>1</v>
          </cell>
          <cell r="T219">
            <v>1</v>
          </cell>
          <cell r="U219">
            <v>1</v>
          </cell>
          <cell r="V219">
            <v>1</v>
          </cell>
          <cell r="W219">
            <v>1</v>
          </cell>
          <cell r="X219">
            <v>1</v>
          </cell>
          <cell r="Y219">
            <v>1</v>
          </cell>
          <cell r="Z219">
            <v>1</v>
          </cell>
          <cell r="AA219">
            <v>1</v>
          </cell>
          <cell r="AB219">
            <v>1</v>
          </cell>
          <cell r="AC219">
            <v>1</v>
          </cell>
          <cell r="AD219">
            <v>1</v>
          </cell>
          <cell r="AP219">
            <v>2</v>
          </cell>
          <cell r="AQ219">
            <v>6</v>
          </cell>
          <cell r="AR219">
            <v>2</v>
          </cell>
          <cell r="AZ219">
            <v>1</v>
          </cell>
          <cell r="BA219">
            <v>1</v>
          </cell>
          <cell r="BB219">
            <v>1</v>
          </cell>
          <cell r="BC219">
            <v>1</v>
          </cell>
          <cell r="BD219">
            <v>1</v>
          </cell>
          <cell r="BE219">
            <v>1</v>
          </cell>
          <cell r="BF219">
            <v>1</v>
          </cell>
          <cell r="BG219">
            <v>1</v>
          </cell>
          <cell r="BH219">
            <v>1</v>
          </cell>
          <cell r="BI219">
            <v>1</v>
          </cell>
          <cell r="BJ219">
            <v>1</v>
          </cell>
          <cell r="BK219">
            <v>1</v>
          </cell>
          <cell r="BL219">
            <v>1</v>
          </cell>
          <cell r="BM219">
            <v>1</v>
          </cell>
          <cell r="BN219">
            <v>1</v>
          </cell>
          <cell r="BO219">
            <v>1</v>
          </cell>
          <cell r="BP219">
            <v>1</v>
          </cell>
          <cell r="BQ219">
            <v>1</v>
          </cell>
          <cell r="BR219">
            <v>1</v>
          </cell>
          <cell r="BS219">
            <v>1</v>
          </cell>
        </row>
        <row r="220">
          <cell r="K220">
            <v>1</v>
          </cell>
          <cell r="L220">
            <v>1</v>
          </cell>
          <cell r="M220">
            <v>1</v>
          </cell>
          <cell r="N220">
            <v>1</v>
          </cell>
          <cell r="O220">
            <v>1</v>
          </cell>
          <cell r="P220">
            <v>1</v>
          </cell>
          <cell r="Q220">
            <v>1</v>
          </cell>
          <cell r="R220">
            <v>1</v>
          </cell>
          <cell r="S220">
            <v>1</v>
          </cell>
          <cell r="T220">
            <v>1</v>
          </cell>
          <cell r="U220">
            <v>1</v>
          </cell>
          <cell r="V220">
            <v>1</v>
          </cell>
          <cell r="W220">
            <v>1</v>
          </cell>
          <cell r="X220">
            <v>1</v>
          </cell>
          <cell r="Y220">
            <v>1</v>
          </cell>
          <cell r="Z220">
            <v>1</v>
          </cell>
          <cell r="AA220">
            <v>1</v>
          </cell>
          <cell r="AB220">
            <v>1</v>
          </cell>
          <cell r="AC220">
            <v>1</v>
          </cell>
          <cell r="AD220">
            <v>1</v>
          </cell>
          <cell r="AP220">
            <v>2</v>
          </cell>
          <cell r="AQ220">
            <v>6</v>
          </cell>
          <cell r="AR220">
            <v>3</v>
          </cell>
          <cell r="AZ220">
            <v>1</v>
          </cell>
          <cell r="BA220">
            <v>1</v>
          </cell>
          <cell r="BB220">
            <v>1</v>
          </cell>
          <cell r="BC220">
            <v>1</v>
          </cell>
          <cell r="BD220">
            <v>1</v>
          </cell>
          <cell r="BE220">
            <v>1</v>
          </cell>
          <cell r="BF220">
            <v>1</v>
          </cell>
          <cell r="BG220">
            <v>1</v>
          </cell>
          <cell r="BH220">
            <v>1</v>
          </cell>
          <cell r="BI220">
            <v>1</v>
          </cell>
          <cell r="BJ220">
            <v>1</v>
          </cell>
          <cell r="BK220">
            <v>1</v>
          </cell>
          <cell r="BL220">
            <v>1</v>
          </cell>
          <cell r="BM220">
            <v>1</v>
          </cell>
          <cell r="BN220">
            <v>1</v>
          </cell>
          <cell r="BO220">
            <v>1</v>
          </cell>
          <cell r="BP220">
            <v>1</v>
          </cell>
          <cell r="BQ220">
            <v>1</v>
          </cell>
          <cell r="BR220">
            <v>1</v>
          </cell>
          <cell r="BS220">
            <v>1</v>
          </cell>
        </row>
        <row r="221">
          <cell r="K221">
            <v>1</v>
          </cell>
          <cell r="L221">
            <v>1</v>
          </cell>
          <cell r="M221">
            <v>1</v>
          </cell>
          <cell r="N221">
            <v>1</v>
          </cell>
          <cell r="O221">
            <v>1</v>
          </cell>
          <cell r="P221">
            <v>1</v>
          </cell>
          <cell r="Q221">
            <v>1</v>
          </cell>
          <cell r="R221">
            <v>1</v>
          </cell>
          <cell r="S221">
            <v>1</v>
          </cell>
          <cell r="T221">
            <v>1</v>
          </cell>
          <cell r="U221">
            <v>1</v>
          </cell>
          <cell r="V221">
            <v>1</v>
          </cell>
          <cell r="W221">
            <v>1</v>
          </cell>
          <cell r="X221">
            <v>1</v>
          </cell>
          <cell r="Y221">
            <v>1</v>
          </cell>
          <cell r="Z221">
            <v>1</v>
          </cell>
          <cell r="AA221">
            <v>1</v>
          </cell>
          <cell r="AB221">
            <v>1</v>
          </cell>
          <cell r="AC221">
            <v>1</v>
          </cell>
          <cell r="AD221">
            <v>1</v>
          </cell>
          <cell r="AP221">
            <v>2</v>
          </cell>
          <cell r="AQ221">
            <v>6</v>
          </cell>
          <cell r="AR221">
            <v>4</v>
          </cell>
          <cell r="AZ221">
            <v>1</v>
          </cell>
          <cell r="BA221">
            <v>1</v>
          </cell>
          <cell r="BB221">
            <v>1</v>
          </cell>
          <cell r="BC221">
            <v>1</v>
          </cell>
          <cell r="BD221">
            <v>1</v>
          </cell>
          <cell r="BE221">
            <v>1</v>
          </cell>
          <cell r="BF221">
            <v>1</v>
          </cell>
          <cell r="BG221">
            <v>1</v>
          </cell>
          <cell r="BH221">
            <v>1</v>
          </cell>
          <cell r="BI221">
            <v>1</v>
          </cell>
          <cell r="BJ221">
            <v>1</v>
          </cell>
          <cell r="BK221">
            <v>1</v>
          </cell>
          <cell r="BL221">
            <v>1</v>
          </cell>
          <cell r="BM221">
            <v>1</v>
          </cell>
          <cell r="BN221">
            <v>1</v>
          </cell>
          <cell r="BO221">
            <v>1</v>
          </cell>
          <cell r="BP221">
            <v>1</v>
          </cell>
          <cell r="BQ221">
            <v>1</v>
          </cell>
          <cell r="BR221">
            <v>1</v>
          </cell>
          <cell r="BS221">
            <v>1</v>
          </cell>
        </row>
        <row r="222">
          <cell r="K222">
            <v>1</v>
          </cell>
          <cell r="L222">
            <v>1</v>
          </cell>
          <cell r="M222">
            <v>1</v>
          </cell>
          <cell r="N222">
            <v>1</v>
          </cell>
          <cell r="O222">
            <v>1</v>
          </cell>
          <cell r="P222">
            <v>1</v>
          </cell>
          <cell r="Q222">
            <v>1</v>
          </cell>
          <cell r="R222">
            <v>1</v>
          </cell>
          <cell r="S222">
            <v>1</v>
          </cell>
          <cell r="T222">
            <v>1</v>
          </cell>
          <cell r="U222">
            <v>1</v>
          </cell>
          <cell r="V222">
            <v>1</v>
          </cell>
          <cell r="W222">
            <v>1</v>
          </cell>
          <cell r="X222">
            <v>1</v>
          </cell>
          <cell r="Y222">
            <v>1</v>
          </cell>
          <cell r="Z222">
            <v>1</v>
          </cell>
          <cell r="AA222">
            <v>1</v>
          </cell>
          <cell r="AB222">
            <v>1</v>
          </cell>
          <cell r="AC222">
            <v>1</v>
          </cell>
          <cell r="AD222">
            <v>1</v>
          </cell>
          <cell r="AP222">
            <v>2</v>
          </cell>
          <cell r="AQ222">
            <v>6</v>
          </cell>
          <cell r="AR222">
            <v>5</v>
          </cell>
          <cell r="AZ222">
            <v>1</v>
          </cell>
          <cell r="BA222">
            <v>1</v>
          </cell>
          <cell r="BB222">
            <v>1</v>
          </cell>
          <cell r="BC222">
            <v>1</v>
          </cell>
          <cell r="BD222">
            <v>1</v>
          </cell>
          <cell r="BE222">
            <v>1</v>
          </cell>
          <cell r="BF222">
            <v>1</v>
          </cell>
          <cell r="BG222">
            <v>1</v>
          </cell>
          <cell r="BH222">
            <v>1</v>
          </cell>
          <cell r="BI222">
            <v>1</v>
          </cell>
          <cell r="BJ222">
            <v>1</v>
          </cell>
          <cell r="BK222">
            <v>1</v>
          </cell>
          <cell r="BL222">
            <v>1</v>
          </cell>
          <cell r="BM222">
            <v>1</v>
          </cell>
          <cell r="BN222">
            <v>1</v>
          </cell>
          <cell r="BO222">
            <v>1</v>
          </cell>
          <cell r="BP222">
            <v>1</v>
          </cell>
          <cell r="BQ222">
            <v>1</v>
          </cell>
          <cell r="BR222">
            <v>1</v>
          </cell>
          <cell r="BS222">
            <v>1</v>
          </cell>
        </row>
        <row r="223">
          <cell r="K223">
            <v>1</v>
          </cell>
          <cell r="L223">
            <v>1</v>
          </cell>
          <cell r="M223">
            <v>1</v>
          </cell>
          <cell r="N223">
            <v>1</v>
          </cell>
          <cell r="O223">
            <v>1</v>
          </cell>
          <cell r="P223">
            <v>1</v>
          </cell>
          <cell r="Q223">
            <v>1</v>
          </cell>
          <cell r="R223">
            <v>1</v>
          </cell>
          <cell r="S223">
            <v>1</v>
          </cell>
          <cell r="T223">
            <v>1</v>
          </cell>
          <cell r="U223">
            <v>1</v>
          </cell>
          <cell r="V223">
            <v>1</v>
          </cell>
          <cell r="W223">
            <v>1</v>
          </cell>
          <cell r="X223">
            <v>1</v>
          </cell>
          <cell r="Y223">
            <v>1</v>
          </cell>
          <cell r="Z223">
            <v>1</v>
          </cell>
          <cell r="AA223">
            <v>1</v>
          </cell>
          <cell r="AB223">
            <v>1</v>
          </cell>
          <cell r="AC223">
            <v>1</v>
          </cell>
          <cell r="AD223">
            <v>1</v>
          </cell>
          <cell r="AP223">
            <v>2</v>
          </cell>
          <cell r="AQ223">
            <v>6</v>
          </cell>
          <cell r="AR223">
            <v>6</v>
          </cell>
          <cell r="AZ223">
            <v>1</v>
          </cell>
          <cell r="BA223">
            <v>1</v>
          </cell>
          <cell r="BB223">
            <v>1</v>
          </cell>
          <cell r="BC223">
            <v>1</v>
          </cell>
          <cell r="BD223">
            <v>1</v>
          </cell>
          <cell r="BE223">
            <v>1</v>
          </cell>
          <cell r="BF223">
            <v>1</v>
          </cell>
          <cell r="BG223">
            <v>1</v>
          </cell>
          <cell r="BH223">
            <v>1</v>
          </cell>
          <cell r="BI223">
            <v>1</v>
          </cell>
          <cell r="BJ223">
            <v>1</v>
          </cell>
          <cell r="BK223">
            <v>1</v>
          </cell>
          <cell r="BL223">
            <v>1</v>
          </cell>
          <cell r="BM223">
            <v>1</v>
          </cell>
          <cell r="BN223">
            <v>1</v>
          </cell>
          <cell r="BO223">
            <v>1</v>
          </cell>
          <cell r="BP223">
            <v>1</v>
          </cell>
          <cell r="BQ223">
            <v>1</v>
          </cell>
          <cell r="BR223">
            <v>1</v>
          </cell>
          <cell r="BS223">
            <v>1</v>
          </cell>
        </row>
        <row r="224">
          <cell r="K224">
            <v>1</v>
          </cell>
          <cell r="L224">
            <v>1</v>
          </cell>
          <cell r="M224">
            <v>1</v>
          </cell>
          <cell r="N224">
            <v>1</v>
          </cell>
          <cell r="O224">
            <v>1</v>
          </cell>
          <cell r="P224">
            <v>1</v>
          </cell>
          <cell r="Q224">
            <v>1</v>
          </cell>
          <cell r="R224">
            <v>1</v>
          </cell>
          <cell r="S224">
            <v>1</v>
          </cell>
          <cell r="T224">
            <v>1</v>
          </cell>
          <cell r="U224">
            <v>1</v>
          </cell>
          <cell r="V224">
            <v>1</v>
          </cell>
          <cell r="W224">
            <v>1</v>
          </cell>
          <cell r="X224">
            <v>1</v>
          </cell>
          <cell r="Y224">
            <v>1</v>
          </cell>
          <cell r="Z224">
            <v>1</v>
          </cell>
          <cell r="AA224">
            <v>1</v>
          </cell>
          <cell r="AB224">
            <v>1</v>
          </cell>
          <cell r="AC224">
            <v>1</v>
          </cell>
          <cell r="AD224">
            <v>1</v>
          </cell>
          <cell r="AP224">
            <v>2</v>
          </cell>
          <cell r="AQ224">
            <v>6</v>
          </cell>
          <cell r="AR224">
            <v>7</v>
          </cell>
          <cell r="AZ224">
            <v>1</v>
          </cell>
          <cell r="BA224">
            <v>1</v>
          </cell>
          <cell r="BB224">
            <v>1</v>
          </cell>
          <cell r="BC224">
            <v>1</v>
          </cell>
          <cell r="BD224">
            <v>1</v>
          </cell>
          <cell r="BE224">
            <v>1</v>
          </cell>
          <cell r="BF224">
            <v>1</v>
          </cell>
          <cell r="BG224">
            <v>1</v>
          </cell>
          <cell r="BH224">
            <v>1</v>
          </cell>
          <cell r="BI224">
            <v>1</v>
          </cell>
          <cell r="BJ224">
            <v>1</v>
          </cell>
          <cell r="BK224">
            <v>1</v>
          </cell>
          <cell r="BL224">
            <v>1</v>
          </cell>
          <cell r="BM224">
            <v>1</v>
          </cell>
          <cell r="BN224">
            <v>1</v>
          </cell>
          <cell r="BO224">
            <v>1</v>
          </cell>
          <cell r="BP224">
            <v>1</v>
          </cell>
          <cell r="BQ224">
            <v>1</v>
          </cell>
          <cell r="BR224">
            <v>1</v>
          </cell>
          <cell r="BS224">
            <v>1</v>
          </cell>
        </row>
        <row r="225">
          <cell r="K225">
            <v>1</v>
          </cell>
          <cell r="L225">
            <v>1</v>
          </cell>
          <cell r="M225">
            <v>1</v>
          </cell>
          <cell r="N225">
            <v>1</v>
          </cell>
          <cell r="O225">
            <v>1</v>
          </cell>
          <cell r="P225">
            <v>1</v>
          </cell>
          <cell r="Q225">
            <v>1</v>
          </cell>
          <cell r="R225">
            <v>1</v>
          </cell>
          <cell r="S225">
            <v>1</v>
          </cell>
          <cell r="T225">
            <v>1</v>
          </cell>
          <cell r="U225">
            <v>1</v>
          </cell>
          <cell r="V225">
            <v>1</v>
          </cell>
          <cell r="W225">
            <v>1</v>
          </cell>
          <cell r="X225">
            <v>1</v>
          </cell>
          <cell r="Y225">
            <v>1</v>
          </cell>
          <cell r="Z225">
            <v>1</v>
          </cell>
          <cell r="AA225">
            <v>1</v>
          </cell>
          <cell r="AB225">
            <v>1</v>
          </cell>
          <cell r="AC225">
            <v>1</v>
          </cell>
          <cell r="AD225">
            <v>1</v>
          </cell>
          <cell r="AP225">
            <v>2</v>
          </cell>
          <cell r="AQ225">
            <v>6</v>
          </cell>
          <cell r="AR225">
            <v>8</v>
          </cell>
          <cell r="AZ225">
            <v>1</v>
          </cell>
          <cell r="BA225">
            <v>1</v>
          </cell>
          <cell r="BB225">
            <v>1</v>
          </cell>
          <cell r="BC225">
            <v>1</v>
          </cell>
          <cell r="BD225">
            <v>1</v>
          </cell>
          <cell r="BE225">
            <v>1</v>
          </cell>
          <cell r="BF225">
            <v>1</v>
          </cell>
          <cell r="BG225">
            <v>1</v>
          </cell>
          <cell r="BH225">
            <v>1</v>
          </cell>
          <cell r="BI225">
            <v>1</v>
          </cell>
          <cell r="BJ225">
            <v>1</v>
          </cell>
          <cell r="BK225">
            <v>1</v>
          </cell>
          <cell r="BL225">
            <v>1</v>
          </cell>
          <cell r="BM225">
            <v>1</v>
          </cell>
          <cell r="BN225">
            <v>1</v>
          </cell>
          <cell r="BO225">
            <v>1</v>
          </cell>
          <cell r="BP225">
            <v>1</v>
          </cell>
          <cell r="BQ225">
            <v>1</v>
          </cell>
          <cell r="BR225">
            <v>1</v>
          </cell>
          <cell r="BS225">
            <v>1</v>
          </cell>
        </row>
        <row r="226">
          <cell r="K226">
            <v>1</v>
          </cell>
          <cell r="L226">
            <v>1</v>
          </cell>
          <cell r="M226">
            <v>1</v>
          </cell>
          <cell r="N226">
            <v>1</v>
          </cell>
          <cell r="O226">
            <v>1</v>
          </cell>
          <cell r="P226">
            <v>1</v>
          </cell>
          <cell r="Q226">
            <v>1</v>
          </cell>
          <cell r="R226">
            <v>1</v>
          </cell>
          <cell r="S226">
            <v>1</v>
          </cell>
          <cell r="T226">
            <v>1</v>
          </cell>
          <cell r="U226">
            <v>1</v>
          </cell>
          <cell r="V226">
            <v>1</v>
          </cell>
          <cell r="W226">
            <v>1</v>
          </cell>
          <cell r="X226">
            <v>1</v>
          </cell>
          <cell r="Y226">
            <v>1</v>
          </cell>
          <cell r="Z226">
            <v>1</v>
          </cell>
          <cell r="AA226">
            <v>1</v>
          </cell>
          <cell r="AB226">
            <v>1</v>
          </cell>
          <cell r="AC226">
            <v>1</v>
          </cell>
          <cell r="AD226">
            <v>1</v>
          </cell>
          <cell r="AP226">
            <v>2</v>
          </cell>
          <cell r="AQ226">
            <v>6</v>
          </cell>
          <cell r="AR226">
            <v>9</v>
          </cell>
          <cell r="AZ226">
            <v>1</v>
          </cell>
          <cell r="BA226">
            <v>1</v>
          </cell>
          <cell r="BB226">
            <v>1</v>
          </cell>
          <cell r="BC226">
            <v>1</v>
          </cell>
          <cell r="BD226">
            <v>1</v>
          </cell>
          <cell r="BE226">
            <v>1</v>
          </cell>
          <cell r="BF226">
            <v>1</v>
          </cell>
          <cell r="BG226">
            <v>1</v>
          </cell>
          <cell r="BH226">
            <v>1</v>
          </cell>
          <cell r="BI226">
            <v>1</v>
          </cell>
          <cell r="BJ226">
            <v>1</v>
          </cell>
          <cell r="BK226">
            <v>1</v>
          </cell>
          <cell r="BL226">
            <v>1</v>
          </cell>
          <cell r="BM226">
            <v>1</v>
          </cell>
          <cell r="BN226">
            <v>1</v>
          </cell>
          <cell r="BO226">
            <v>1</v>
          </cell>
          <cell r="BP226">
            <v>1</v>
          </cell>
          <cell r="BQ226">
            <v>1</v>
          </cell>
          <cell r="BR226">
            <v>1</v>
          </cell>
          <cell r="BS226">
            <v>1</v>
          </cell>
        </row>
        <row r="227">
          <cell r="K227">
            <v>1</v>
          </cell>
          <cell r="L227">
            <v>1</v>
          </cell>
          <cell r="M227">
            <v>1</v>
          </cell>
          <cell r="N227">
            <v>1</v>
          </cell>
          <cell r="O227">
            <v>1</v>
          </cell>
          <cell r="P227">
            <v>1</v>
          </cell>
          <cell r="Q227">
            <v>1</v>
          </cell>
          <cell r="R227">
            <v>1</v>
          </cell>
          <cell r="S227">
            <v>1</v>
          </cell>
          <cell r="T227">
            <v>1</v>
          </cell>
          <cell r="U227">
            <v>1</v>
          </cell>
          <cell r="V227">
            <v>1</v>
          </cell>
          <cell r="W227">
            <v>1</v>
          </cell>
          <cell r="X227">
            <v>1</v>
          </cell>
          <cell r="Y227">
            <v>1</v>
          </cell>
          <cell r="Z227">
            <v>1</v>
          </cell>
          <cell r="AA227">
            <v>1</v>
          </cell>
          <cell r="AB227">
            <v>1</v>
          </cell>
          <cell r="AC227">
            <v>1</v>
          </cell>
          <cell r="AD227">
            <v>1</v>
          </cell>
          <cell r="AP227">
            <v>2</v>
          </cell>
          <cell r="AQ227">
            <v>6</v>
          </cell>
          <cell r="AR227">
            <v>10</v>
          </cell>
          <cell r="AZ227">
            <v>1</v>
          </cell>
          <cell r="BA227">
            <v>1</v>
          </cell>
          <cell r="BB227">
            <v>1</v>
          </cell>
          <cell r="BC227">
            <v>1</v>
          </cell>
          <cell r="BD227">
            <v>1</v>
          </cell>
          <cell r="BE227">
            <v>1</v>
          </cell>
          <cell r="BF227">
            <v>1</v>
          </cell>
          <cell r="BG227">
            <v>1</v>
          </cell>
          <cell r="BH227">
            <v>1</v>
          </cell>
          <cell r="BI227">
            <v>1</v>
          </cell>
          <cell r="BJ227">
            <v>1</v>
          </cell>
          <cell r="BK227">
            <v>1</v>
          </cell>
          <cell r="BL227">
            <v>1</v>
          </cell>
          <cell r="BM227">
            <v>1</v>
          </cell>
          <cell r="BN227">
            <v>1</v>
          </cell>
          <cell r="BO227">
            <v>1</v>
          </cell>
          <cell r="BP227">
            <v>1</v>
          </cell>
          <cell r="BQ227">
            <v>1</v>
          </cell>
          <cell r="BR227">
            <v>1</v>
          </cell>
          <cell r="BS227">
            <v>1</v>
          </cell>
        </row>
        <row r="228">
          <cell r="K228">
            <v>1</v>
          </cell>
          <cell r="L228">
            <v>1</v>
          </cell>
          <cell r="M228">
            <v>1</v>
          </cell>
          <cell r="N228">
            <v>1</v>
          </cell>
          <cell r="O228">
            <v>1</v>
          </cell>
          <cell r="P228">
            <v>1</v>
          </cell>
          <cell r="Q228">
            <v>1</v>
          </cell>
          <cell r="R228">
            <v>1</v>
          </cell>
          <cell r="S228">
            <v>1</v>
          </cell>
          <cell r="T228">
            <v>1</v>
          </cell>
          <cell r="U228">
            <v>1</v>
          </cell>
          <cell r="V228">
            <v>1</v>
          </cell>
          <cell r="W228">
            <v>1</v>
          </cell>
          <cell r="X228">
            <v>1</v>
          </cell>
          <cell r="Y228">
            <v>1</v>
          </cell>
          <cell r="Z228">
            <v>1</v>
          </cell>
          <cell r="AA228">
            <v>1</v>
          </cell>
          <cell r="AB228">
            <v>1</v>
          </cell>
          <cell r="AC228">
            <v>1</v>
          </cell>
          <cell r="AD228">
            <v>1</v>
          </cell>
          <cell r="AP228">
            <v>2</v>
          </cell>
          <cell r="AQ228">
            <v>7</v>
          </cell>
          <cell r="AR228">
            <v>1</v>
          </cell>
          <cell r="AZ228">
            <v>1</v>
          </cell>
          <cell r="BA228">
            <v>1</v>
          </cell>
          <cell r="BB228">
            <v>1</v>
          </cell>
          <cell r="BC228">
            <v>1</v>
          </cell>
          <cell r="BD228">
            <v>1</v>
          </cell>
          <cell r="BE228">
            <v>1</v>
          </cell>
          <cell r="BF228">
            <v>1</v>
          </cell>
          <cell r="BG228">
            <v>1</v>
          </cell>
          <cell r="BH228">
            <v>1</v>
          </cell>
          <cell r="BI228">
            <v>1</v>
          </cell>
          <cell r="BJ228">
            <v>1</v>
          </cell>
          <cell r="BK228">
            <v>1</v>
          </cell>
          <cell r="BL228">
            <v>1</v>
          </cell>
          <cell r="BM228">
            <v>1</v>
          </cell>
          <cell r="BN228">
            <v>1</v>
          </cell>
          <cell r="BO228">
            <v>1</v>
          </cell>
          <cell r="BP228">
            <v>1</v>
          </cell>
          <cell r="BQ228">
            <v>1</v>
          </cell>
          <cell r="BR228">
            <v>1</v>
          </cell>
          <cell r="BS228">
            <v>1</v>
          </cell>
        </row>
        <row r="229">
          <cell r="K229">
            <v>1</v>
          </cell>
          <cell r="L229">
            <v>1</v>
          </cell>
          <cell r="M229">
            <v>1</v>
          </cell>
          <cell r="N229">
            <v>1</v>
          </cell>
          <cell r="O229">
            <v>1</v>
          </cell>
          <cell r="P229">
            <v>1</v>
          </cell>
          <cell r="Q229">
            <v>1</v>
          </cell>
          <cell r="R229">
            <v>1</v>
          </cell>
          <cell r="S229">
            <v>1</v>
          </cell>
          <cell r="T229">
            <v>1</v>
          </cell>
          <cell r="U229">
            <v>1</v>
          </cell>
          <cell r="V229">
            <v>1</v>
          </cell>
          <cell r="W229">
            <v>1</v>
          </cell>
          <cell r="X229">
            <v>1</v>
          </cell>
          <cell r="Y229">
            <v>1</v>
          </cell>
          <cell r="Z229">
            <v>1</v>
          </cell>
          <cell r="AA229">
            <v>1</v>
          </cell>
          <cell r="AB229">
            <v>1</v>
          </cell>
          <cell r="AC229">
            <v>1</v>
          </cell>
          <cell r="AD229">
            <v>1</v>
          </cell>
          <cell r="AP229">
            <v>2</v>
          </cell>
          <cell r="AQ229">
            <v>7</v>
          </cell>
          <cell r="AR229">
            <v>2</v>
          </cell>
          <cell r="AZ229">
            <v>1</v>
          </cell>
          <cell r="BA229">
            <v>1</v>
          </cell>
          <cell r="BB229">
            <v>1</v>
          </cell>
          <cell r="BC229">
            <v>1</v>
          </cell>
          <cell r="BD229">
            <v>1</v>
          </cell>
          <cell r="BE229">
            <v>1</v>
          </cell>
          <cell r="BF229">
            <v>1</v>
          </cell>
          <cell r="BG229">
            <v>1</v>
          </cell>
          <cell r="BH229">
            <v>1</v>
          </cell>
          <cell r="BI229">
            <v>1</v>
          </cell>
          <cell r="BJ229">
            <v>1</v>
          </cell>
          <cell r="BK229">
            <v>1</v>
          </cell>
          <cell r="BL229">
            <v>1</v>
          </cell>
          <cell r="BM229">
            <v>1</v>
          </cell>
          <cell r="BN229">
            <v>1</v>
          </cell>
          <cell r="BO229">
            <v>1</v>
          </cell>
          <cell r="BP229">
            <v>1</v>
          </cell>
          <cell r="BQ229">
            <v>1</v>
          </cell>
          <cell r="BR229">
            <v>1</v>
          </cell>
          <cell r="BS229">
            <v>1</v>
          </cell>
        </row>
        <row r="230">
          <cell r="K230">
            <v>1</v>
          </cell>
          <cell r="L230">
            <v>1</v>
          </cell>
          <cell r="M230">
            <v>1</v>
          </cell>
          <cell r="N230">
            <v>1</v>
          </cell>
          <cell r="O230">
            <v>1</v>
          </cell>
          <cell r="P230">
            <v>1</v>
          </cell>
          <cell r="Q230">
            <v>1</v>
          </cell>
          <cell r="R230">
            <v>1</v>
          </cell>
          <cell r="S230">
            <v>1</v>
          </cell>
          <cell r="T230">
            <v>1</v>
          </cell>
          <cell r="U230">
            <v>1</v>
          </cell>
          <cell r="V230">
            <v>1</v>
          </cell>
          <cell r="W230">
            <v>1</v>
          </cell>
          <cell r="X230">
            <v>1</v>
          </cell>
          <cell r="Y230">
            <v>1</v>
          </cell>
          <cell r="Z230">
            <v>1</v>
          </cell>
          <cell r="AA230">
            <v>1</v>
          </cell>
          <cell r="AB230">
            <v>1</v>
          </cell>
          <cell r="AC230">
            <v>1</v>
          </cell>
          <cell r="AD230">
            <v>1</v>
          </cell>
          <cell r="AP230">
            <v>2</v>
          </cell>
          <cell r="AQ230">
            <v>7</v>
          </cell>
          <cell r="AR230">
            <v>3</v>
          </cell>
          <cell r="AZ230">
            <v>1</v>
          </cell>
          <cell r="BA230">
            <v>1</v>
          </cell>
          <cell r="BB230">
            <v>1</v>
          </cell>
          <cell r="BC230">
            <v>1</v>
          </cell>
          <cell r="BD230">
            <v>1</v>
          </cell>
          <cell r="BE230">
            <v>1</v>
          </cell>
          <cell r="BF230">
            <v>1</v>
          </cell>
          <cell r="BG230">
            <v>1</v>
          </cell>
          <cell r="BH230">
            <v>1</v>
          </cell>
          <cell r="BI230">
            <v>1</v>
          </cell>
          <cell r="BJ230">
            <v>1</v>
          </cell>
          <cell r="BK230">
            <v>1</v>
          </cell>
          <cell r="BL230">
            <v>1</v>
          </cell>
          <cell r="BM230">
            <v>1</v>
          </cell>
          <cell r="BN230">
            <v>1</v>
          </cell>
          <cell r="BO230">
            <v>1</v>
          </cell>
          <cell r="BP230">
            <v>1</v>
          </cell>
          <cell r="BQ230">
            <v>1</v>
          </cell>
          <cell r="BR230">
            <v>1</v>
          </cell>
          <cell r="BS230">
            <v>1</v>
          </cell>
        </row>
        <row r="231">
          <cell r="K231">
            <v>1</v>
          </cell>
          <cell r="L231">
            <v>1</v>
          </cell>
          <cell r="M231">
            <v>1</v>
          </cell>
          <cell r="N231">
            <v>1</v>
          </cell>
          <cell r="O231">
            <v>1</v>
          </cell>
          <cell r="P231">
            <v>1</v>
          </cell>
          <cell r="Q231">
            <v>1</v>
          </cell>
          <cell r="R231">
            <v>1</v>
          </cell>
          <cell r="S231">
            <v>1</v>
          </cell>
          <cell r="T231">
            <v>1</v>
          </cell>
          <cell r="U231">
            <v>1</v>
          </cell>
          <cell r="V231">
            <v>1</v>
          </cell>
          <cell r="W231">
            <v>1</v>
          </cell>
          <cell r="X231">
            <v>1</v>
          </cell>
          <cell r="Y231">
            <v>1</v>
          </cell>
          <cell r="Z231">
            <v>1</v>
          </cell>
          <cell r="AA231">
            <v>1</v>
          </cell>
          <cell r="AB231">
            <v>1</v>
          </cell>
          <cell r="AC231">
            <v>1</v>
          </cell>
          <cell r="AD231">
            <v>1</v>
          </cell>
          <cell r="AP231">
            <v>2</v>
          </cell>
          <cell r="AQ231">
            <v>7</v>
          </cell>
          <cell r="AR231">
            <v>4</v>
          </cell>
          <cell r="AZ231">
            <v>1</v>
          </cell>
          <cell r="BA231">
            <v>1</v>
          </cell>
          <cell r="BB231">
            <v>1</v>
          </cell>
          <cell r="BC231">
            <v>1</v>
          </cell>
          <cell r="BD231">
            <v>1</v>
          </cell>
          <cell r="BE231">
            <v>1</v>
          </cell>
          <cell r="BF231">
            <v>1</v>
          </cell>
          <cell r="BG231">
            <v>1</v>
          </cell>
          <cell r="BH231">
            <v>1</v>
          </cell>
          <cell r="BI231">
            <v>1</v>
          </cell>
          <cell r="BJ231">
            <v>1</v>
          </cell>
          <cell r="BK231">
            <v>1</v>
          </cell>
          <cell r="BL231">
            <v>1</v>
          </cell>
          <cell r="BM231">
            <v>1</v>
          </cell>
          <cell r="BN231">
            <v>1</v>
          </cell>
          <cell r="BO231">
            <v>1</v>
          </cell>
          <cell r="BP231">
            <v>1</v>
          </cell>
          <cell r="BQ231">
            <v>1</v>
          </cell>
          <cell r="BR231">
            <v>1</v>
          </cell>
          <cell r="BS231">
            <v>1</v>
          </cell>
        </row>
        <row r="232">
          <cell r="K232">
            <v>1</v>
          </cell>
          <cell r="L232">
            <v>1</v>
          </cell>
          <cell r="M232">
            <v>1</v>
          </cell>
          <cell r="N232">
            <v>1</v>
          </cell>
          <cell r="O232">
            <v>1</v>
          </cell>
          <cell r="P232">
            <v>1</v>
          </cell>
          <cell r="Q232">
            <v>1</v>
          </cell>
          <cell r="R232">
            <v>1</v>
          </cell>
          <cell r="S232">
            <v>1</v>
          </cell>
          <cell r="T232">
            <v>1</v>
          </cell>
          <cell r="U232">
            <v>1</v>
          </cell>
          <cell r="V232">
            <v>1</v>
          </cell>
          <cell r="W232">
            <v>1</v>
          </cell>
          <cell r="X232">
            <v>1</v>
          </cell>
          <cell r="Y232">
            <v>1</v>
          </cell>
          <cell r="Z232">
            <v>1</v>
          </cell>
          <cell r="AA232">
            <v>1</v>
          </cell>
          <cell r="AB232">
            <v>1</v>
          </cell>
          <cell r="AC232">
            <v>1</v>
          </cell>
          <cell r="AD232">
            <v>1</v>
          </cell>
          <cell r="AP232">
            <v>2</v>
          </cell>
          <cell r="AQ232">
            <v>7</v>
          </cell>
          <cell r="AR232">
            <v>5</v>
          </cell>
          <cell r="AZ232">
            <v>1</v>
          </cell>
          <cell r="BA232">
            <v>1</v>
          </cell>
          <cell r="BB232">
            <v>1</v>
          </cell>
          <cell r="BC232">
            <v>1</v>
          </cell>
          <cell r="BD232">
            <v>1</v>
          </cell>
          <cell r="BE232">
            <v>1</v>
          </cell>
          <cell r="BF232">
            <v>1</v>
          </cell>
          <cell r="BG232">
            <v>1</v>
          </cell>
          <cell r="BH232">
            <v>1</v>
          </cell>
          <cell r="BI232">
            <v>1</v>
          </cell>
          <cell r="BJ232">
            <v>1</v>
          </cell>
          <cell r="BK232">
            <v>1</v>
          </cell>
          <cell r="BL232">
            <v>1</v>
          </cell>
          <cell r="BM232">
            <v>1</v>
          </cell>
          <cell r="BN232">
            <v>1</v>
          </cell>
          <cell r="BO232">
            <v>1</v>
          </cell>
          <cell r="BP232">
            <v>1</v>
          </cell>
          <cell r="BQ232">
            <v>1</v>
          </cell>
          <cell r="BR232">
            <v>1</v>
          </cell>
          <cell r="BS232">
            <v>1</v>
          </cell>
        </row>
        <row r="233">
          <cell r="K233">
            <v>1</v>
          </cell>
          <cell r="L233">
            <v>1</v>
          </cell>
          <cell r="M233">
            <v>1</v>
          </cell>
          <cell r="N233">
            <v>1</v>
          </cell>
          <cell r="O233">
            <v>1</v>
          </cell>
          <cell r="P233">
            <v>1</v>
          </cell>
          <cell r="Q233">
            <v>1</v>
          </cell>
          <cell r="R233">
            <v>1</v>
          </cell>
          <cell r="S233">
            <v>1</v>
          </cell>
          <cell r="T233">
            <v>1</v>
          </cell>
          <cell r="U233">
            <v>1</v>
          </cell>
          <cell r="V233">
            <v>1</v>
          </cell>
          <cell r="W233">
            <v>1</v>
          </cell>
          <cell r="X233">
            <v>1</v>
          </cell>
          <cell r="Y233">
            <v>1</v>
          </cell>
          <cell r="Z233">
            <v>1</v>
          </cell>
          <cell r="AA233">
            <v>1</v>
          </cell>
          <cell r="AB233">
            <v>1</v>
          </cell>
          <cell r="AC233">
            <v>1</v>
          </cell>
          <cell r="AD233">
            <v>1</v>
          </cell>
          <cell r="AP233">
            <v>2</v>
          </cell>
          <cell r="AQ233">
            <v>7</v>
          </cell>
          <cell r="AR233">
            <v>6</v>
          </cell>
          <cell r="AZ233">
            <v>1</v>
          </cell>
          <cell r="BA233">
            <v>1</v>
          </cell>
          <cell r="BB233">
            <v>1</v>
          </cell>
          <cell r="BC233">
            <v>1</v>
          </cell>
          <cell r="BD233">
            <v>1</v>
          </cell>
          <cell r="BE233">
            <v>1</v>
          </cell>
          <cell r="BF233">
            <v>1</v>
          </cell>
          <cell r="BG233">
            <v>1</v>
          </cell>
          <cell r="BH233">
            <v>1</v>
          </cell>
          <cell r="BI233">
            <v>1</v>
          </cell>
          <cell r="BJ233">
            <v>1</v>
          </cell>
          <cell r="BK233">
            <v>1</v>
          </cell>
          <cell r="BL233">
            <v>1</v>
          </cell>
          <cell r="BM233">
            <v>1</v>
          </cell>
          <cell r="BN233">
            <v>1</v>
          </cell>
          <cell r="BO233">
            <v>1</v>
          </cell>
          <cell r="BP233">
            <v>1</v>
          </cell>
          <cell r="BQ233">
            <v>1</v>
          </cell>
          <cell r="BR233">
            <v>1</v>
          </cell>
          <cell r="BS233">
            <v>1</v>
          </cell>
        </row>
        <row r="234">
          <cell r="K234">
            <v>1</v>
          </cell>
          <cell r="L234">
            <v>1</v>
          </cell>
          <cell r="M234">
            <v>1</v>
          </cell>
          <cell r="N234">
            <v>1</v>
          </cell>
          <cell r="O234">
            <v>1</v>
          </cell>
          <cell r="P234">
            <v>1</v>
          </cell>
          <cell r="Q234">
            <v>1</v>
          </cell>
          <cell r="R234">
            <v>1</v>
          </cell>
          <cell r="S234">
            <v>1</v>
          </cell>
          <cell r="T234">
            <v>1</v>
          </cell>
          <cell r="U234">
            <v>1</v>
          </cell>
          <cell r="V234">
            <v>1</v>
          </cell>
          <cell r="W234">
            <v>1</v>
          </cell>
          <cell r="X234">
            <v>1</v>
          </cell>
          <cell r="Y234">
            <v>1</v>
          </cell>
          <cell r="Z234">
            <v>1</v>
          </cell>
          <cell r="AA234">
            <v>1</v>
          </cell>
          <cell r="AB234">
            <v>1</v>
          </cell>
          <cell r="AC234">
            <v>1</v>
          </cell>
          <cell r="AD234">
            <v>1</v>
          </cell>
          <cell r="AP234">
            <v>2</v>
          </cell>
          <cell r="AQ234">
            <v>7</v>
          </cell>
          <cell r="AR234">
            <v>7</v>
          </cell>
          <cell r="AZ234">
            <v>1</v>
          </cell>
          <cell r="BA234">
            <v>1</v>
          </cell>
          <cell r="BB234">
            <v>1</v>
          </cell>
          <cell r="BC234">
            <v>1</v>
          </cell>
          <cell r="BD234">
            <v>1</v>
          </cell>
          <cell r="BE234">
            <v>1</v>
          </cell>
          <cell r="BF234">
            <v>1</v>
          </cell>
          <cell r="BG234">
            <v>1</v>
          </cell>
          <cell r="BH234">
            <v>1</v>
          </cell>
          <cell r="BI234">
            <v>1</v>
          </cell>
          <cell r="BJ234">
            <v>1</v>
          </cell>
          <cell r="BK234">
            <v>1</v>
          </cell>
          <cell r="BL234">
            <v>1</v>
          </cell>
          <cell r="BM234">
            <v>1</v>
          </cell>
          <cell r="BN234">
            <v>1</v>
          </cell>
          <cell r="BO234">
            <v>1</v>
          </cell>
          <cell r="BP234">
            <v>1</v>
          </cell>
          <cell r="BQ234">
            <v>1</v>
          </cell>
          <cell r="BR234">
            <v>1</v>
          </cell>
          <cell r="BS234">
            <v>1</v>
          </cell>
        </row>
        <row r="235">
          <cell r="K235">
            <v>1</v>
          </cell>
          <cell r="L235">
            <v>1</v>
          </cell>
          <cell r="M235">
            <v>1</v>
          </cell>
          <cell r="N235">
            <v>1</v>
          </cell>
          <cell r="O235">
            <v>1</v>
          </cell>
          <cell r="P235">
            <v>1</v>
          </cell>
          <cell r="Q235">
            <v>1</v>
          </cell>
          <cell r="R235">
            <v>1</v>
          </cell>
          <cell r="S235">
            <v>1</v>
          </cell>
          <cell r="T235">
            <v>1</v>
          </cell>
          <cell r="U235">
            <v>1</v>
          </cell>
          <cell r="V235">
            <v>1</v>
          </cell>
          <cell r="W235">
            <v>1</v>
          </cell>
          <cell r="X235">
            <v>1</v>
          </cell>
          <cell r="Y235">
            <v>1</v>
          </cell>
          <cell r="Z235">
            <v>1</v>
          </cell>
          <cell r="AA235">
            <v>1</v>
          </cell>
          <cell r="AB235">
            <v>1</v>
          </cell>
          <cell r="AC235">
            <v>1</v>
          </cell>
          <cell r="AD235">
            <v>1</v>
          </cell>
          <cell r="AP235">
            <v>2</v>
          </cell>
          <cell r="AQ235">
            <v>7</v>
          </cell>
          <cell r="AR235">
            <v>8</v>
          </cell>
          <cell r="AZ235">
            <v>1</v>
          </cell>
          <cell r="BA235">
            <v>1</v>
          </cell>
          <cell r="BB235">
            <v>1</v>
          </cell>
          <cell r="BC235">
            <v>1</v>
          </cell>
          <cell r="BD235">
            <v>1</v>
          </cell>
          <cell r="BE235">
            <v>1</v>
          </cell>
          <cell r="BF235">
            <v>1</v>
          </cell>
          <cell r="BG235">
            <v>1</v>
          </cell>
          <cell r="BH235">
            <v>1</v>
          </cell>
          <cell r="BI235">
            <v>1</v>
          </cell>
          <cell r="BJ235">
            <v>1</v>
          </cell>
          <cell r="BK235">
            <v>1</v>
          </cell>
          <cell r="BL235">
            <v>1</v>
          </cell>
          <cell r="BM235">
            <v>1</v>
          </cell>
          <cell r="BN235">
            <v>1</v>
          </cell>
          <cell r="BO235">
            <v>1</v>
          </cell>
          <cell r="BP235">
            <v>1</v>
          </cell>
          <cell r="BQ235">
            <v>1</v>
          </cell>
          <cell r="BR235">
            <v>1</v>
          </cell>
          <cell r="BS235">
            <v>1</v>
          </cell>
        </row>
        <row r="236">
          <cell r="K236">
            <v>1</v>
          </cell>
          <cell r="L236">
            <v>1</v>
          </cell>
          <cell r="M236">
            <v>1</v>
          </cell>
          <cell r="N236">
            <v>1</v>
          </cell>
          <cell r="O236">
            <v>1</v>
          </cell>
          <cell r="P236">
            <v>1</v>
          </cell>
          <cell r="Q236">
            <v>1</v>
          </cell>
          <cell r="R236">
            <v>1</v>
          </cell>
          <cell r="S236">
            <v>1</v>
          </cell>
          <cell r="T236">
            <v>1</v>
          </cell>
          <cell r="U236">
            <v>1</v>
          </cell>
          <cell r="V236">
            <v>1</v>
          </cell>
          <cell r="W236">
            <v>1</v>
          </cell>
          <cell r="X236">
            <v>1</v>
          </cell>
          <cell r="Y236">
            <v>1</v>
          </cell>
          <cell r="Z236">
            <v>1</v>
          </cell>
          <cell r="AA236">
            <v>1</v>
          </cell>
          <cell r="AB236">
            <v>1</v>
          </cell>
          <cell r="AC236">
            <v>1</v>
          </cell>
          <cell r="AD236">
            <v>1</v>
          </cell>
          <cell r="AP236">
            <v>2</v>
          </cell>
          <cell r="AQ236">
            <v>7</v>
          </cell>
          <cell r="AR236">
            <v>9</v>
          </cell>
          <cell r="AZ236">
            <v>1</v>
          </cell>
          <cell r="BA236">
            <v>1</v>
          </cell>
          <cell r="BB236">
            <v>1</v>
          </cell>
          <cell r="BC236">
            <v>1</v>
          </cell>
          <cell r="BD236">
            <v>1</v>
          </cell>
          <cell r="BE236">
            <v>1</v>
          </cell>
          <cell r="BF236">
            <v>1</v>
          </cell>
          <cell r="BG236">
            <v>1</v>
          </cell>
          <cell r="BH236">
            <v>1</v>
          </cell>
          <cell r="BI236">
            <v>1</v>
          </cell>
          <cell r="BJ236">
            <v>1</v>
          </cell>
          <cell r="BK236">
            <v>1</v>
          </cell>
          <cell r="BL236">
            <v>1</v>
          </cell>
          <cell r="BM236">
            <v>1</v>
          </cell>
          <cell r="BN236">
            <v>1</v>
          </cell>
          <cell r="BO236">
            <v>1</v>
          </cell>
          <cell r="BP236">
            <v>1</v>
          </cell>
          <cell r="BQ236">
            <v>1</v>
          </cell>
          <cell r="BR236">
            <v>1</v>
          </cell>
          <cell r="BS236">
            <v>1</v>
          </cell>
        </row>
        <row r="237">
          <cell r="K237">
            <v>1</v>
          </cell>
          <cell r="L237">
            <v>1</v>
          </cell>
          <cell r="M237">
            <v>1</v>
          </cell>
          <cell r="N237">
            <v>1</v>
          </cell>
          <cell r="O237">
            <v>1</v>
          </cell>
          <cell r="P237">
            <v>1</v>
          </cell>
          <cell r="Q237">
            <v>1</v>
          </cell>
          <cell r="R237">
            <v>1</v>
          </cell>
          <cell r="S237">
            <v>1</v>
          </cell>
          <cell r="T237">
            <v>1</v>
          </cell>
          <cell r="U237">
            <v>1</v>
          </cell>
          <cell r="V237">
            <v>1</v>
          </cell>
          <cell r="W237">
            <v>1</v>
          </cell>
          <cell r="X237">
            <v>1</v>
          </cell>
          <cell r="Y237">
            <v>1</v>
          </cell>
          <cell r="Z237">
            <v>1</v>
          </cell>
          <cell r="AA237">
            <v>1</v>
          </cell>
          <cell r="AB237">
            <v>1</v>
          </cell>
          <cell r="AC237">
            <v>1</v>
          </cell>
          <cell r="AD237">
            <v>1</v>
          </cell>
          <cell r="AP237">
            <v>2</v>
          </cell>
          <cell r="AQ237">
            <v>7</v>
          </cell>
          <cell r="AR237">
            <v>10</v>
          </cell>
          <cell r="AZ237">
            <v>1</v>
          </cell>
          <cell r="BA237">
            <v>1</v>
          </cell>
          <cell r="BB237">
            <v>1</v>
          </cell>
          <cell r="BC237">
            <v>1</v>
          </cell>
          <cell r="BD237">
            <v>1</v>
          </cell>
          <cell r="BE237">
            <v>1</v>
          </cell>
          <cell r="BF237">
            <v>1</v>
          </cell>
          <cell r="BG237">
            <v>1</v>
          </cell>
          <cell r="BH237">
            <v>1</v>
          </cell>
          <cell r="BI237">
            <v>1</v>
          </cell>
          <cell r="BJ237">
            <v>1</v>
          </cell>
          <cell r="BK237">
            <v>1</v>
          </cell>
          <cell r="BL237">
            <v>1</v>
          </cell>
          <cell r="BM237">
            <v>1</v>
          </cell>
          <cell r="BN237">
            <v>1</v>
          </cell>
          <cell r="BO237">
            <v>1</v>
          </cell>
          <cell r="BP237">
            <v>1</v>
          </cell>
          <cell r="BQ237">
            <v>1</v>
          </cell>
          <cell r="BR237">
            <v>1</v>
          </cell>
          <cell r="BS237">
            <v>1</v>
          </cell>
        </row>
        <row r="238">
          <cell r="K238">
            <v>1</v>
          </cell>
          <cell r="L238">
            <v>1</v>
          </cell>
          <cell r="M238">
            <v>1</v>
          </cell>
          <cell r="N238">
            <v>1</v>
          </cell>
          <cell r="O238">
            <v>1</v>
          </cell>
          <cell r="P238">
            <v>1</v>
          </cell>
          <cell r="Q238">
            <v>1</v>
          </cell>
          <cell r="R238">
            <v>1</v>
          </cell>
          <cell r="S238">
            <v>1</v>
          </cell>
          <cell r="T238">
            <v>1</v>
          </cell>
          <cell r="U238">
            <v>1</v>
          </cell>
          <cell r="V238">
            <v>1</v>
          </cell>
          <cell r="W238">
            <v>1</v>
          </cell>
          <cell r="X238">
            <v>1</v>
          </cell>
          <cell r="Y238">
            <v>1</v>
          </cell>
          <cell r="Z238">
            <v>1</v>
          </cell>
          <cell r="AA238">
            <v>1</v>
          </cell>
          <cell r="AB238">
            <v>1</v>
          </cell>
          <cell r="AC238">
            <v>1</v>
          </cell>
          <cell r="AD238">
            <v>1</v>
          </cell>
          <cell r="AP238">
            <v>2</v>
          </cell>
          <cell r="AQ238">
            <v>8</v>
          </cell>
          <cell r="AR238">
            <v>1</v>
          </cell>
          <cell r="AZ238">
            <v>1</v>
          </cell>
          <cell r="BA238">
            <v>1</v>
          </cell>
          <cell r="BB238">
            <v>1</v>
          </cell>
          <cell r="BC238">
            <v>1</v>
          </cell>
          <cell r="BD238">
            <v>1</v>
          </cell>
          <cell r="BE238">
            <v>1</v>
          </cell>
          <cell r="BF238">
            <v>1</v>
          </cell>
          <cell r="BG238">
            <v>1</v>
          </cell>
          <cell r="BH238">
            <v>1</v>
          </cell>
          <cell r="BI238">
            <v>1</v>
          </cell>
          <cell r="BJ238">
            <v>1</v>
          </cell>
          <cell r="BK238">
            <v>1</v>
          </cell>
          <cell r="BL238">
            <v>1</v>
          </cell>
          <cell r="BM238">
            <v>1</v>
          </cell>
          <cell r="BN238">
            <v>1</v>
          </cell>
          <cell r="BO238">
            <v>1</v>
          </cell>
          <cell r="BP238">
            <v>1</v>
          </cell>
          <cell r="BQ238">
            <v>1</v>
          </cell>
          <cell r="BR238">
            <v>1</v>
          </cell>
          <cell r="BS238">
            <v>1</v>
          </cell>
        </row>
        <row r="239">
          <cell r="K239">
            <v>1</v>
          </cell>
          <cell r="L239">
            <v>1</v>
          </cell>
          <cell r="M239">
            <v>1</v>
          </cell>
          <cell r="N239">
            <v>1</v>
          </cell>
          <cell r="O239">
            <v>1</v>
          </cell>
          <cell r="P239">
            <v>1</v>
          </cell>
          <cell r="Q239">
            <v>1</v>
          </cell>
          <cell r="R239">
            <v>1</v>
          </cell>
          <cell r="S239">
            <v>1</v>
          </cell>
          <cell r="T239">
            <v>1</v>
          </cell>
          <cell r="U239">
            <v>1</v>
          </cell>
          <cell r="V239">
            <v>1</v>
          </cell>
          <cell r="W239">
            <v>1</v>
          </cell>
          <cell r="X239">
            <v>1</v>
          </cell>
          <cell r="Y239">
            <v>1</v>
          </cell>
          <cell r="Z239">
            <v>1</v>
          </cell>
          <cell r="AA239">
            <v>1</v>
          </cell>
          <cell r="AB239">
            <v>1</v>
          </cell>
          <cell r="AC239">
            <v>1</v>
          </cell>
          <cell r="AD239">
            <v>1</v>
          </cell>
          <cell r="AP239">
            <v>2</v>
          </cell>
          <cell r="AQ239">
            <v>8</v>
          </cell>
          <cell r="AR239">
            <v>2</v>
          </cell>
          <cell r="AZ239">
            <v>1</v>
          </cell>
          <cell r="BA239">
            <v>1</v>
          </cell>
          <cell r="BB239">
            <v>1</v>
          </cell>
          <cell r="BC239">
            <v>1</v>
          </cell>
          <cell r="BD239">
            <v>1</v>
          </cell>
          <cell r="BE239">
            <v>1</v>
          </cell>
          <cell r="BF239">
            <v>1</v>
          </cell>
          <cell r="BG239">
            <v>1</v>
          </cell>
          <cell r="BH239">
            <v>1</v>
          </cell>
          <cell r="BI239">
            <v>1</v>
          </cell>
          <cell r="BJ239">
            <v>1</v>
          </cell>
          <cell r="BK239">
            <v>1</v>
          </cell>
          <cell r="BL239">
            <v>1</v>
          </cell>
          <cell r="BM239">
            <v>1</v>
          </cell>
          <cell r="BN239">
            <v>1</v>
          </cell>
          <cell r="BO239">
            <v>1</v>
          </cell>
          <cell r="BP239">
            <v>1</v>
          </cell>
          <cell r="BQ239">
            <v>1</v>
          </cell>
          <cell r="BR239">
            <v>1</v>
          </cell>
          <cell r="BS239">
            <v>1</v>
          </cell>
        </row>
        <row r="240">
          <cell r="K240">
            <v>1</v>
          </cell>
          <cell r="L240">
            <v>1</v>
          </cell>
          <cell r="M240">
            <v>1</v>
          </cell>
          <cell r="N240">
            <v>1</v>
          </cell>
          <cell r="O240">
            <v>1</v>
          </cell>
          <cell r="P240">
            <v>1</v>
          </cell>
          <cell r="Q240">
            <v>1</v>
          </cell>
          <cell r="R240">
            <v>1</v>
          </cell>
          <cell r="S240">
            <v>1</v>
          </cell>
          <cell r="T240">
            <v>1</v>
          </cell>
          <cell r="U240">
            <v>1</v>
          </cell>
          <cell r="V240">
            <v>1</v>
          </cell>
          <cell r="W240">
            <v>1</v>
          </cell>
          <cell r="X240">
            <v>1</v>
          </cell>
          <cell r="Y240">
            <v>1</v>
          </cell>
          <cell r="Z240">
            <v>1</v>
          </cell>
          <cell r="AA240">
            <v>1</v>
          </cell>
          <cell r="AB240">
            <v>1</v>
          </cell>
          <cell r="AC240">
            <v>1</v>
          </cell>
          <cell r="AD240">
            <v>1</v>
          </cell>
          <cell r="AP240">
            <v>2</v>
          </cell>
          <cell r="AQ240">
            <v>8</v>
          </cell>
          <cell r="AR240">
            <v>3</v>
          </cell>
          <cell r="AZ240">
            <v>1</v>
          </cell>
          <cell r="BA240">
            <v>1</v>
          </cell>
          <cell r="BB240">
            <v>1</v>
          </cell>
          <cell r="BC240">
            <v>1</v>
          </cell>
          <cell r="BD240">
            <v>1</v>
          </cell>
          <cell r="BE240">
            <v>1</v>
          </cell>
          <cell r="BF240">
            <v>1</v>
          </cell>
          <cell r="BG240">
            <v>1</v>
          </cell>
          <cell r="BH240">
            <v>1</v>
          </cell>
          <cell r="BI240">
            <v>1</v>
          </cell>
          <cell r="BJ240">
            <v>1</v>
          </cell>
          <cell r="BK240">
            <v>1</v>
          </cell>
          <cell r="BL240">
            <v>1</v>
          </cell>
          <cell r="BM240">
            <v>1</v>
          </cell>
          <cell r="BN240">
            <v>1</v>
          </cell>
          <cell r="BO240">
            <v>1</v>
          </cell>
          <cell r="BP240">
            <v>1</v>
          </cell>
          <cell r="BQ240">
            <v>1</v>
          </cell>
          <cell r="BR240">
            <v>1</v>
          </cell>
          <cell r="BS240">
            <v>1</v>
          </cell>
        </row>
        <row r="241">
          <cell r="K241">
            <v>1</v>
          </cell>
          <cell r="L241">
            <v>1</v>
          </cell>
          <cell r="M241">
            <v>1</v>
          </cell>
          <cell r="N241">
            <v>1</v>
          </cell>
          <cell r="O241">
            <v>1</v>
          </cell>
          <cell r="P241">
            <v>1</v>
          </cell>
          <cell r="Q241">
            <v>1</v>
          </cell>
          <cell r="R241">
            <v>1</v>
          </cell>
          <cell r="S241">
            <v>1</v>
          </cell>
          <cell r="T241">
            <v>1</v>
          </cell>
          <cell r="U241">
            <v>1</v>
          </cell>
          <cell r="V241">
            <v>1</v>
          </cell>
          <cell r="W241">
            <v>1</v>
          </cell>
          <cell r="X241">
            <v>1</v>
          </cell>
          <cell r="Y241">
            <v>1</v>
          </cell>
          <cell r="Z241">
            <v>1</v>
          </cell>
          <cell r="AA241">
            <v>1</v>
          </cell>
          <cell r="AB241">
            <v>1</v>
          </cell>
          <cell r="AC241">
            <v>1</v>
          </cell>
          <cell r="AD241">
            <v>1</v>
          </cell>
          <cell r="AP241">
            <v>2</v>
          </cell>
          <cell r="AQ241">
            <v>8</v>
          </cell>
          <cell r="AR241">
            <v>4</v>
          </cell>
          <cell r="AZ241">
            <v>1</v>
          </cell>
          <cell r="BA241">
            <v>1</v>
          </cell>
          <cell r="BB241">
            <v>1</v>
          </cell>
          <cell r="BC241">
            <v>1</v>
          </cell>
          <cell r="BD241">
            <v>1</v>
          </cell>
          <cell r="BE241">
            <v>1</v>
          </cell>
          <cell r="BF241">
            <v>1</v>
          </cell>
          <cell r="BG241">
            <v>1</v>
          </cell>
          <cell r="BH241">
            <v>1</v>
          </cell>
          <cell r="BI241">
            <v>1</v>
          </cell>
          <cell r="BJ241">
            <v>1</v>
          </cell>
          <cell r="BK241">
            <v>1</v>
          </cell>
          <cell r="BL241">
            <v>1</v>
          </cell>
          <cell r="BM241">
            <v>1</v>
          </cell>
          <cell r="BN241">
            <v>1</v>
          </cell>
          <cell r="BO241">
            <v>1</v>
          </cell>
          <cell r="BP241">
            <v>1</v>
          </cell>
          <cell r="BQ241">
            <v>1</v>
          </cell>
          <cell r="BR241">
            <v>1</v>
          </cell>
          <cell r="BS241">
            <v>1</v>
          </cell>
        </row>
        <row r="242">
          <cell r="K242">
            <v>1</v>
          </cell>
          <cell r="L242">
            <v>1</v>
          </cell>
          <cell r="M242">
            <v>1</v>
          </cell>
          <cell r="N242">
            <v>1</v>
          </cell>
          <cell r="O242">
            <v>1</v>
          </cell>
          <cell r="P242">
            <v>1</v>
          </cell>
          <cell r="Q242">
            <v>1</v>
          </cell>
          <cell r="R242">
            <v>1</v>
          </cell>
          <cell r="S242">
            <v>1</v>
          </cell>
          <cell r="T242">
            <v>1</v>
          </cell>
          <cell r="U242">
            <v>1</v>
          </cell>
          <cell r="V242">
            <v>1</v>
          </cell>
          <cell r="W242">
            <v>1</v>
          </cell>
          <cell r="X242">
            <v>1</v>
          </cell>
          <cell r="Y242">
            <v>1</v>
          </cell>
          <cell r="Z242">
            <v>1</v>
          </cell>
          <cell r="AA242">
            <v>1</v>
          </cell>
          <cell r="AB242">
            <v>1</v>
          </cell>
          <cell r="AC242">
            <v>1</v>
          </cell>
          <cell r="AD242">
            <v>1</v>
          </cell>
          <cell r="AP242">
            <v>2</v>
          </cell>
          <cell r="AQ242">
            <v>8</v>
          </cell>
          <cell r="AR242">
            <v>5</v>
          </cell>
          <cell r="AZ242">
            <v>1</v>
          </cell>
          <cell r="BA242">
            <v>1</v>
          </cell>
          <cell r="BB242">
            <v>1</v>
          </cell>
          <cell r="BC242">
            <v>1</v>
          </cell>
          <cell r="BD242">
            <v>1</v>
          </cell>
          <cell r="BE242">
            <v>1</v>
          </cell>
          <cell r="BF242">
            <v>1</v>
          </cell>
          <cell r="BG242">
            <v>1</v>
          </cell>
          <cell r="BH242">
            <v>1</v>
          </cell>
          <cell r="BI242">
            <v>1</v>
          </cell>
          <cell r="BJ242">
            <v>1</v>
          </cell>
          <cell r="BK242">
            <v>1</v>
          </cell>
          <cell r="BL242">
            <v>1</v>
          </cell>
          <cell r="BM242">
            <v>1</v>
          </cell>
          <cell r="BN242">
            <v>1</v>
          </cell>
          <cell r="BO242">
            <v>1</v>
          </cell>
          <cell r="BP242">
            <v>1</v>
          </cell>
          <cell r="BQ242">
            <v>1</v>
          </cell>
          <cell r="BR242">
            <v>1</v>
          </cell>
          <cell r="BS242">
            <v>1</v>
          </cell>
        </row>
        <row r="243">
          <cell r="K243">
            <v>1</v>
          </cell>
          <cell r="L243">
            <v>1</v>
          </cell>
          <cell r="M243">
            <v>1</v>
          </cell>
          <cell r="N243">
            <v>1</v>
          </cell>
          <cell r="O243">
            <v>1</v>
          </cell>
          <cell r="P243">
            <v>1</v>
          </cell>
          <cell r="Q243">
            <v>1</v>
          </cell>
          <cell r="R243">
            <v>1</v>
          </cell>
          <cell r="S243">
            <v>1</v>
          </cell>
          <cell r="T243">
            <v>1</v>
          </cell>
          <cell r="U243">
            <v>1</v>
          </cell>
          <cell r="V243">
            <v>1</v>
          </cell>
          <cell r="W243">
            <v>1</v>
          </cell>
          <cell r="X243">
            <v>1</v>
          </cell>
          <cell r="Y243">
            <v>1</v>
          </cell>
          <cell r="Z243">
            <v>1</v>
          </cell>
          <cell r="AA243">
            <v>1</v>
          </cell>
          <cell r="AB243">
            <v>1</v>
          </cell>
          <cell r="AC243">
            <v>1</v>
          </cell>
          <cell r="AD243">
            <v>1</v>
          </cell>
          <cell r="AP243">
            <v>2</v>
          </cell>
          <cell r="AQ243">
            <v>8</v>
          </cell>
          <cell r="AR243">
            <v>6</v>
          </cell>
          <cell r="AZ243">
            <v>1</v>
          </cell>
          <cell r="BA243">
            <v>1</v>
          </cell>
          <cell r="BB243">
            <v>1</v>
          </cell>
          <cell r="BC243">
            <v>1</v>
          </cell>
          <cell r="BD243">
            <v>1</v>
          </cell>
          <cell r="BE243">
            <v>1</v>
          </cell>
          <cell r="BF243">
            <v>1</v>
          </cell>
          <cell r="BG243">
            <v>1</v>
          </cell>
          <cell r="BH243">
            <v>1</v>
          </cell>
          <cell r="BI243">
            <v>1</v>
          </cell>
          <cell r="BJ243">
            <v>1</v>
          </cell>
          <cell r="BK243">
            <v>1</v>
          </cell>
          <cell r="BL243">
            <v>1</v>
          </cell>
          <cell r="BM243">
            <v>1</v>
          </cell>
          <cell r="BN243">
            <v>1</v>
          </cell>
          <cell r="BO243">
            <v>1</v>
          </cell>
          <cell r="BP243">
            <v>1</v>
          </cell>
          <cell r="BQ243">
            <v>1</v>
          </cell>
          <cell r="BR243">
            <v>1</v>
          </cell>
          <cell r="BS243">
            <v>1</v>
          </cell>
        </row>
        <row r="244">
          <cell r="K244">
            <v>1</v>
          </cell>
          <cell r="L244">
            <v>1</v>
          </cell>
          <cell r="M244">
            <v>1</v>
          </cell>
          <cell r="N244">
            <v>1</v>
          </cell>
          <cell r="O244">
            <v>1</v>
          </cell>
          <cell r="P244">
            <v>1</v>
          </cell>
          <cell r="Q244">
            <v>1</v>
          </cell>
          <cell r="R244">
            <v>1</v>
          </cell>
          <cell r="S244">
            <v>1</v>
          </cell>
          <cell r="T244">
            <v>1</v>
          </cell>
          <cell r="U244">
            <v>1</v>
          </cell>
          <cell r="V244">
            <v>1</v>
          </cell>
          <cell r="W244">
            <v>1</v>
          </cell>
          <cell r="X244">
            <v>1</v>
          </cell>
          <cell r="Y244">
            <v>1</v>
          </cell>
          <cell r="Z244">
            <v>1</v>
          </cell>
          <cell r="AA244">
            <v>1</v>
          </cell>
          <cell r="AB244">
            <v>1</v>
          </cell>
          <cell r="AC244">
            <v>1</v>
          </cell>
          <cell r="AD244">
            <v>1</v>
          </cell>
          <cell r="AP244">
            <v>2</v>
          </cell>
          <cell r="AQ244">
            <v>8</v>
          </cell>
          <cell r="AR244">
            <v>7</v>
          </cell>
          <cell r="AZ244">
            <v>1</v>
          </cell>
          <cell r="BA244">
            <v>1</v>
          </cell>
          <cell r="BB244">
            <v>1</v>
          </cell>
          <cell r="BC244">
            <v>1</v>
          </cell>
          <cell r="BD244">
            <v>1</v>
          </cell>
          <cell r="BE244">
            <v>1</v>
          </cell>
          <cell r="BF244">
            <v>1</v>
          </cell>
          <cell r="BG244">
            <v>1</v>
          </cell>
          <cell r="BH244">
            <v>1</v>
          </cell>
          <cell r="BI244">
            <v>1</v>
          </cell>
          <cell r="BJ244">
            <v>1</v>
          </cell>
          <cell r="BK244">
            <v>1</v>
          </cell>
          <cell r="BL244">
            <v>1</v>
          </cell>
          <cell r="BM244">
            <v>1</v>
          </cell>
          <cell r="BN244">
            <v>1</v>
          </cell>
          <cell r="BO244">
            <v>1</v>
          </cell>
          <cell r="BP244">
            <v>1</v>
          </cell>
          <cell r="BQ244">
            <v>1</v>
          </cell>
          <cell r="BR244">
            <v>1</v>
          </cell>
          <cell r="BS244">
            <v>1</v>
          </cell>
        </row>
        <row r="245">
          <cell r="K245">
            <v>1</v>
          </cell>
          <cell r="L245">
            <v>1</v>
          </cell>
          <cell r="M245">
            <v>1</v>
          </cell>
          <cell r="N245">
            <v>1</v>
          </cell>
          <cell r="O245">
            <v>1</v>
          </cell>
          <cell r="P245">
            <v>1</v>
          </cell>
          <cell r="Q245">
            <v>1</v>
          </cell>
          <cell r="R245">
            <v>1</v>
          </cell>
          <cell r="S245">
            <v>1</v>
          </cell>
          <cell r="T245">
            <v>1</v>
          </cell>
          <cell r="U245">
            <v>1</v>
          </cell>
          <cell r="V245">
            <v>1</v>
          </cell>
          <cell r="W245">
            <v>1</v>
          </cell>
          <cell r="X245">
            <v>1</v>
          </cell>
          <cell r="Y245">
            <v>1</v>
          </cell>
          <cell r="Z245">
            <v>1</v>
          </cell>
          <cell r="AA245">
            <v>1</v>
          </cell>
          <cell r="AB245">
            <v>1</v>
          </cell>
          <cell r="AC245">
            <v>1</v>
          </cell>
          <cell r="AD245">
            <v>1</v>
          </cell>
          <cell r="AP245">
            <v>2</v>
          </cell>
          <cell r="AQ245">
            <v>8</v>
          </cell>
          <cell r="AR245">
            <v>8</v>
          </cell>
          <cell r="AZ245">
            <v>1</v>
          </cell>
          <cell r="BA245">
            <v>1</v>
          </cell>
          <cell r="BB245">
            <v>1</v>
          </cell>
          <cell r="BC245">
            <v>1</v>
          </cell>
          <cell r="BD245">
            <v>1</v>
          </cell>
          <cell r="BE245">
            <v>1</v>
          </cell>
          <cell r="BF245">
            <v>1</v>
          </cell>
          <cell r="BG245">
            <v>1</v>
          </cell>
          <cell r="BH245">
            <v>1</v>
          </cell>
          <cell r="BI245">
            <v>1</v>
          </cell>
          <cell r="BJ245">
            <v>1</v>
          </cell>
          <cell r="BK245">
            <v>1</v>
          </cell>
          <cell r="BL245">
            <v>1</v>
          </cell>
          <cell r="BM245">
            <v>1</v>
          </cell>
          <cell r="BN245">
            <v>1</v>
          </cell>
          <cell r="BO245">
            <v>1</v>
          </cell>
          <cell r="BP245">
            <v>1</v>
          </cell>
          <cell r="BQ245">
            <v>1</v>
          </cell>
          <cell r="BR245">
            <v>1</v>
          </cell>
          <cell r="BS245">
            <v>1</v>
          </cell>
        </row>
        <row r="246">
          <cell r="K246">
            <v>1</v>
          </cell>
          <cell r="L246">
            <v>1</v>
          </cell>
          <cell r="M246">
            <v>1</v>
          </cell>
          <cell r="N246">
            <v>1</v>
          </cell>
          <cell r="O246">
            <v>1</v>
          </cell>
          <cell r="P246">
            <v>1</v>
          </cell>
          <cell r="Q246">
            <v>1</v>
          </cell>
          <cell r="R246">
            <v>1</v>
          </cell>
          <cell r="S246">
            <v>1</v>
          </cell>
          <cell r="T246">
            <v>1</v>
          </cell>
          <cell r="U246">
            <v>1</v>
          </cell>
          <cell r="V246">
            <v>1</v>
          </cell>
          <cell r="W246">
            <v>1</v>
          </cell>
          <cell r="X246">
            <v>1</v>
          </cell>
          <cell r="Y246">
            <v>1</v>
          </cell>
          <cell r="Z246">
            <v>1</v>
          </cell>
          <cell r="AA246">
            <v>1</v>
          </cell>
          <cell r="AB246">
            <v>1</v>
          </cell>
          <cell r="AC246">
            <v>1</v>
          </cell>
          <cell r="AD246">
            <v>1</v>
          </cell>
          <cell r="AP246">
            <v>2</v>
          </cell>
          <cell r="AQ246">
            <v>8</v>
          </cell>
          <cell r="AR246">
            <v>9</v>
          </cell>
          <cell r="AZ246">
            <v>1</v>
          </cell>
          <cell r="BA246">
            <v>1</v>
          </cell>
          <cell r="BB246">
            <v>1</v>
          </cell>
          <cell r="BC246">
            <v>1</v>
          </cell>
          <cell r="BD246">
            <v>1</v>
          </cell>
          <cell r="BE246">
            <v>1</v>
          </cell>
          <cell r="BF246">
            <v>1</v>
          </cell>
          <cell r="BG246">
            <v>1</v>
          </cell>
          <cell r="BH246">
            <v>1</v>
          </cell>
          <cell r="BI246">
            <v>1</v>
          </cell>
          <cell r="BJ246">
            <v>1</v>
          </cell>
          <cell r="BK246">
            <v>1</v>
          </cell>
          <cell r="BL246">
            <v>1</v>
          </cell>
          <cell r="BM246">
            <v>1</v>
          </cell>
          <cell r="BN246">
            <v>1</v>
          </cell>
          <cell r="BO246">
            <v>1</v>
          </cell>
          <cell r="BP246">
            <v>1</v>
          </cell>
          <cell r="BQ246">
            <v>1</v>
          </cell>
          <cell r="BR246">
            <v>1</v>
          </cell>
          <cell r="BS246">
            <v>1</v>
          </cell>
        </row>
        <row r="247">
          <cell r="K247">
            <v>1</v>
          </cell>
          <cell r="L247">
            <v>1</v>
          </cell>
          <cell r="M247">
            <v>1</v>
          </cell>
          <cell r="N247">
            <v>1</v>
          </cell>
          <cell r="O247">
            <v>1</v>
          </cell>
          <cell r="P247">
            <v>1</v>
          </cell>
          <cell r="Q247">
            <v>1</v>
          </cell>
          <cell r="R247">
            <v>1</v>
          </cell>
          <cell r="S247">
            <v>1</v>
          </cell>
          <cell r="T247">
            <v>1</v>
          </cell>
          <cell r="U247">
            <v>1</v>
          </cell>
          <cell r="V247">
            <v>1</v>
          </cell>
          <cell r="W247">
            <v>1</v>
          </cell>
          <cell r="X247">
            <v>1</v>
          </cell>
          <cell r="Y247">
            <v>1</v>
          </cell>
          <cell r="Z247">
            <v>1</v>
          </cell>
          <cell r="AA247">
            <v>1</v>
          </cell>
          <cell r="AB247">
            <v>1</v>
          </cell>
          <cell r="AC247">
            <v>1</v>
          </cell>
          <cell r="AD247">
            <v>1</v>
          </cell>
          <cell r="AP247">
            <v>2</v>
          </cell>
          <cell r="AQ247">
            <v>8</v>
          </cell>
          <cell r="AR247">
            <v>10</v>
          </cell>
          <cell r="AZ247">
            <v>1</v>
          </cell>
          <cell r="BA247">
            <v>1</v>
          </cell>
          <cell r="BB247">
            <v>1</v>
          </cell>
          <cell r="BC247">
            <v>1</v>
          </cell>
          <cell r="BD247">
            <v>1</v>
          </cell>
          <cell r="BE247">
            <v>1</v>
          </cell>
          <cell r="BF247">
            <v>1</v>
          </cell>
          <cell r="BG247">
            <v>1</v>
          </cell>
          <cell r="BH247">
            <v>1</v>
          </cell>
          <cell r="BI247">
            <v>1</v>
          </cell>
          <cell r="BJ247">
            <v>1</v>
          </cell>
          <cell r="BK247">
            <v>1</v>
          </cell>
          <cell r="BL247">
            <v>1</v>
          </cell>
          <cell r="BM247">
            <v>1</v>
          </cell>
          <cell r="BN247">
            <v>1</v>
          </cell>
          <cell r="BO247">
            <v>1</v>
          </cell>
          <cell r="BP247">
            <v>1</v>
          </cell>
          <cell r="BQ247">
            <v>1</v>
          </cell>
          <cell r="BR247">
            <v>1</v>
          </cell>
          <cell r="BS247">
            <v>1</v>
          </cell>
        </row>
        <row r="248">
          <cell r="K248">
            <v>1</v>
          </cell>
          <cell r="L248">
            <v>1</v>
          </cell>
          <cell r="M248">
            <v>1</v>
          </cell>
          <cell r="N248">
            <v>1</v>
          </cell>
          <cell r="O248">
            <v>1</v>
          </cell>
          <cell r="P248">
            <v>1</v>
          </cell>
          <cell r="Q248">
            <v>1</v>
          </cell>
          <cell r="R248">
            <v>1</v>
          </cell>
          <cell r="S248">
            <v>1</v>
          </cell>
          <cell r="T248">
            <v>1</v>
          </cell>
          <cell r="U248">
            <v>1</v>
          </cell>
          <cell r="V248">
            <v>1</v>
          </cell>
          <cell r="W248">
            <v>1</v>
          </cell>
          <cell r="X248">
            <v>1</v>
          </cell>
          <cell r="Y248">
            <v>1</v>
          </cell>
          <cell r="Z248">
            <v>1</v>
          </cell>
          <cell r="AA248">
            <v>1</v>
          </cell>
          <cell r="AB248">
            <v>1</v>
          </cell>
          <cell r="AC248">
            <v>1</v>
          </cell>
          <cell r="AD248">
            <v>1</v>
          </cell>
          <cell r="AP248">
            <v>2</v>
          </cell>
          <cell r="AQ248">
            <v>9</v>
          </cell>
          <cell r="AR248">
            <v>1</v>
          </cell>
          <cell r="AZ248">
            <v>1</v>
          </cell>
          <cell r="BA248">
            <v>1</v>
          </cell>
          <cell r="BB248">
            <v>1</v>
          </cell>
          <cell r="BC248">
            <v>1</v>
          </cell>
          <cell r="BD248">
            <v>1</v>
          </cell>
          <cell r="BE248">
            <v>1</v>
          </cell>
          <cell r="BF248">
            <v>1</v>
          </cell>
          <cell r="BG248">
            <v>1</v>
          </cell>
          <cell r="BH248">
            <v>1</v>
          </cell>
          <cell r="BI248">
            <v>1</v>
          </cell>
          <cell r="BJ248">
            <v>1</v>
          </cell>
          <cell r="BK248">
            <v>1</v>
          </cell>
          <cell r="BL248">
            <v>1</v>
          </cell>
          <cell r="BM248">
            <v>1</v>
          </cell>
          <cell r="BN248">
            <v>1</v>
          </cell>
          <cell r="BO248">
            <v>1</v>
          </cell>
          <cell r="BP248">
            <v>1</v>
          </cell>
          <cell r="BQ248">
            <v>1</v>
          </cell>
          <cell r="BR248">
            <v>1</v>
          </cell>
          <cell r="BS248">
            <v>1</v>
          </cell>
        </row>
        <row r="249">
          <cell r="K249">
            <v>1</v>
          </cell>
          <cell r="L249">
            <v>1</v>
          </cell>
          <cell r="M249">
            <v>1</v>
          </cell>
          <cell r="N249">
            <v>1</v>
          </cell>
          <cell r="O249">
            <v>1</v>
          </cell>
          <cell r="P249">
            <v>1</v>
          </cell>
          <cell r="Q249">
            <v>1</v>
          </cell>
          <cell r="R249">
            <v>1</v>
          </cell>
          <cell r="S249">
            <v>1</v>
          </cell>
          <cell r="T249">
            <v>1</v>
          </cell>
          <cell r="U249">
            <v>1</v>
          </cell>
          <cell r="V249">
            <v>1</v>
          </cell>
          <cell r="W249">
            <v>1</v>
          </cell>
          <cell r="X249">
            <v>1</v>
          </cell>
          <cell r="Y249">
            <v>1</v>
          </cell>
          <cell r="Z249">
            <v>1</v>
          </cell>
          <cell r="AA249">
            <v>1</v>
          </cell>
          <cell r="AB249">
            <v>1</v>
          </cell>
          <cell r="AC249">
            <v>1</v>
          </cell>
          <cell r="AD249">
            <v>1</v>
          </cell>
          <cell r="AP249">
            <v>2</v>
          </cell>
          <cell r="AQ249">
            <v>9</v>
          </cell>
          <cell r="AR249">
            <v>2</v>
          </cell>
          <cell r="AZ249">
            <v>1</v>
          </cell>
          <cell r="BA249">
            <v>1</v>
          </cell>
          <cell r="BB249">
            <v>1</v>
          </cell>
          <cell r="BC249">
            <v>1</v>
          </cell>
          <cell r="BD249">
            <v>1</v>
          </cell>
          <cell r="BE249">
            <v>1</v>
          </cell>
          <cell r="BF249">
            <v>1</v>
          </cell>
          <cell r="BG249">
            <v>1</v>
          </cell>
          <cell r="BH249">
            <v>1</v>
          </cell>
          <cell r="BI249">
            <v>1</v>
          </cell>
          <cell r="BJ249">
            <v>1</v>
          </cell>
          <cell r="BK249">
            <v>1</v>
          </cell>
          <cell r="BL249">
            <v>1</v>
          </cell>
          <cell r="BM249">
            <v>1</v>
          </cell>
          <cell r="BN249">
            <v>1</v>
          </cell>
          <cell r="BO249">
            <v>1</v>
          </cell>
          <cell r="BP249">
            <v>1</v>
          </cell>
          <cell r="BQ249">
            <v>1</v>
          </cell>
          <cell r="BR249">
            <v>1</v>
          </cell>
          <cell r="BS249">
            <v>1</v>
          </cell>
        </row>
        <row r="250">
          <cell r="K250">
            <v>1</v>
          </cell>
          <cell r="L250">
            <v>1</v>
          </cell>
          <cell r="M250">
            <v>1</v>
          </cell>
          <cell r="N250">
            <v>1</v>
          </cell>
          <cell r="O250">
            <v>1</v>
          </cell>
          <cell r="P250">
            <v>1</v>
          </cell>
          <cell r="Q250">
            <v>1</v>
          </cell>
          <cell r="R250">
            <v>1</v>
          </cell>
          <cell r="S250">
            <v>1</v>
          </cell>
          <cell r="T250">
            <v>1</v>
          </cell>
          <cell r="U250">
            <v>1</v>
          </cell>
          <cell r="V250">
            <v>1</v>
          </cell>
          <cell r="W250">
            <v>1</v>
          </cell>
          <cell r="X250">
            <v>1</v>
          </cell>
          <cell r="Y250">
            <v>1</v>
          </cell>
          <cell r="Z250">
            <v>1</v>
          </cell>
          <cell r="AA250">
            <v>1</v>
          </cell>
          <cell r="AB250">
            <v>1</v>
          </cell>
          <cell r="AC250">
            <v>1</v>
          </cell>
          <cell r="AD250">
            <v>1</v>
          </cell>
          <cell r="AP250">
            <v>2</v>
          </cell>
          <cell r="AQ250">
            <v>9</v>
          </cell>
          <cell r="AR250">
            <v>3</v>
          </cell>
          <cell r="AZ250">
            <v>1</v>
          </cell>
          <cell r="BA250">
            <v>1</v>
          </cell>
          <cell r="BB250">
            <v>1</v>
          </cell>
          <cell r="BC250">
            <v>1</v>
          </cell>
          <cell r="BD250">
            <v>1</v>
          </cell>
          <cell r="BE250">
            <v>1</v>
          </cell>
          <cell r="BF250">
            <v>1</v>
          </cell>
          <cell r="BG250">
            <v>1</v>
          </cell>
          <cell r="BH250">
            <v>1</v>
          </cell>
          <cell r="BI250">
            <v>1</v>
          </cell>
          <cell r="BJ250">
            <v>1</v>
          </cell>
          <cell r="BK250">
            <v>1</v>
          </cell>
          <cell r="BL250">
            <v>1</v>
          </cell>
          <cell r="BM250">
            <v>1</v>
          </cell>
          <cell r="BN250">
            <v>1</v>
          </cell>
          <cell r="BO250">
            <v>1</v>
          </cell>
          <cell r="BP250">
            <v>1</v>
          </cell>
          <cell r="BQ250">
            <v>1</v>
          </cell>
          <cell r="BR250">
            <v>1</v>
          </cell>
          <cell r="BS250">
            <v>1</v>
          </cell>
        </row>
        <row r="251">
          <cell r="K251">
            <v>1</v>
          </cell>
          <cell r="L251">
            <v>1</v>
          </cell>
          <cell r="M251">
            <v>1</v>
          </cell>
          <cell r="N251">
            <v>1</v>
          </cell>
          <cell r="O251">
            <v>1</v>
          </cell>
          <cell r="P251">
            <v>1</v>
          </cell>
          <cell r="Q251">
            <v>1</v>
          </cell>
          <cell r="R251">
            <v>1</v>
          </cell>
          <cell r="S251">
            <v>1</v>
          </cell>
          <cell r="T251">
            <v>1</v>
          </cell>
          <cell r="U251">
            <v>1</v>
          </cell>
          <cell r="V251">
            <v>1</v>
          </cell>
          <cell r="W251">
            <v>1</v>
          </cell>
          <cell r="X251">
            <v>1</v>
          </cell>
          <cell r="Y251">
            <v>1</v>
          </cell>
          <cell r="Z251">
            <v>1</v>
          </cell>
          <cell r="AA251">
            <v>1</v>
          </cell>
          <cell r="AB251">
            <v>1</v>
          </cell>
          <cell r="AC251">
            <v>1</v>
          </cell>
          <cell r="AD251">
            <v>1</v>
          </cell>
          <cell r="AP251">
            <v>2</v>
          </cell>
          <cell r="AQ251">
            <v>9</v>
          </cell>
          <cell r="AR251">
            <v>4</v>
          </cell>
          <cell r="AZ251">
            <v>1</v>
          </cell>
          <cell r="BA251">
            <v>1</v>
          </cell>
          <cell r="BB251">
            <v>1</v>
          </cell>
          <cell r="BC251">
            <v>1</v>
          </cell>
          <cell r="BD251">
            <v>1</v>
          </cell>
          <cell r="BE251">
            <v>1</v>
          </cell>
          <cell r="BF251">
            <v>1</v>
          </cell>
          <cell r="BG251">
            <v>1</v>
          </cell>
          <cell r="BH251">
            <v>1</v>
          </cell>
          <cell r="BI251">
            <v>1</v>
          </cell>
          <cell r="BJ251">
            <v>1</v>
          </cell>
          <cell r="BK251">
            <v>1</v>
          </cell>
          <cell r="BL251">
            <v>1</v>
          </cell>
          <cell r="BM251">
            <v>1</v>
          </cell>
          <cell r="BN251">
            <v>1</v>
          </cell>
          <cell r="BO251">
            <v>1</v>
          </cell>
          <cell r="BP251">
            <v>1</v>
          </cell>
          <cell r="BQ251">
            <v>1</v>
          </cell>
          <cell r="BR251">
            <v>1</v>
          </cell>
          <cell r="BS251">
            <v>1</v>
          </cell>
        </row>
        <row r="252">
          <cell r="K252">
            <v>1</v>
          </cell>
          <cell r="L252">
            <v>1</v>
          </cell>
          <cell r="M252">
            <v>1</v>
          </cell>
          <cell r="N252">
            <v>1</v>
          </cell>
          <cell r="O252">
            <v>1</v>
          </cell>
          <cell r="P252">
            <v>1</v>
          </cell>
          <cell r="Q252">
            <v>1</v>
          </cell>
          <cell r="R252">
            <v>1</v>
          </cell>
          <cell r="S252">
            <v>1</v>
          </cell>
          <cell r="T252">
            <v>1</v>
          </cell>
          <cell r="U252">
            <v>1</v>
          </cell>
          <cell r="V252">
            <v>1</v>
          </cell>
          <cell r="W252">
            <v>1</v>
          </cell>
          <cell r="X252">
            <v>1</v>
          </cell>
          <cell r="Y252">
            <v>1</v>
          </cell>
          <cell r="Z252">
            <v>1</v>
          </cell>
          <cell r="AA252">
            <v>1</v>
          </cell>
          <cell r="AB252">
            <v>1</v>
          </cell>
          <cell r="AC252">
            <v>1</v>
          </cell>
          <cell r="AD252">
            <v>1</v>
          </cell>
          <cell r="AP252">
            <v>2</v>
          </cell>
          <cell r="AQ252">
            <v>9</v>
          </cell>
          <cell r="AR252">
            <v>5</v>
          </cell>
          <cell r="AZ252">
            <v>1</v>
          </cell>
          <cell r="BA252">
            <v>1</v>
          </cell>
          <cell r="BB252">
            <v>1</v>
          </cell>
          <cell r="BC252">
            <v>1</v>
          </cell>
          <cell r="BD252">
            <v>1</v>
          </cell>
          <cell r="BE252">
            <v>1</v>
          </cell>
          <cell r="BF252">
            <v>1</v>
          </cell>
          <cell r="BG252">
            <v>1</v>
          </cell>
          <cell r="BH252">
            <v>1</v>
          </cell>
          <cell r="BI252">
            <v>1</v>
          </cell>
          <cell r="BJ252">
            <v>1</v>
          </cell>
          <cell r="BK252">
            <v>1</v>
          </cell>
          <cell r="BL252">
            <v>1</v>
          </cell>
          <cell r="BM252">
            <v>1</v>
          </cell>
          <cell r="BN252">
            <v>1</v>
          </cell>
          <cell r="BO252">
            <v>1</v>
          </cell>
          <cell r="BP252">
            <v>1</v>
          </cell>
          <cell r="BQ252">
            <v>1</v>
          </cell>
          <cell r="BR252">
            <v>1</v>
          </cell>
          <cell r="BS252">
            <v>1</v>
          </cell>
        </row>
        <row r="253">
          <cell r="K253">
            <v>1</v>
          </cell>
          <cell r="L253">
            <v>1</v>
          </cell>
          <cell r="M253">
            <v>1</v>
          </cell>
          <cell r="N253">
            <v>1</v>
          </cell>
          <cell r="O253">
            <v>1</v>
          </cell>
          <cell r="P253">
            <v>1</v>
          </cell>
          <cell r="Q253">
            <v>1</v>
          </cell>
          <cell r="R253">
            <v>1</v>
          </cell>
          <cell r="S253">
            <v>1</v>
          </cell>
          <cell r="T253">
            <v>1</v>
          </cell>
          <cell r="U253">
            <v>1</v>
          </cell>
          <cell r="V253">
            <v>1</v>
          </cell>
          <cell r="W253">
            <v>1</v>
          </cell>
          <cell r="X253">
            <v>1</v>
          </cell>
          <cell r="Y253">
            <v>1</v>
          </cell>
          <cell r="Z253">
            <v>1</v>
          </cell>
          <cell r="AA253">
            <v>1</v>
          </cell>
          <cell r="AB253">
            <v>1</v>
          </cell>
          <cell r="AC253">
            <v>1</v>
          </cell>
          <cell r="AD253">
            <v>1</v>
          </cell>
          <cell r="AP253">
            <v>2</v>
          </cell>
          <cell r="AQ253">
            <v>9</v>
          </cell>
          <cell r="AR253">
            <v>6</v>
          </cell>
          <cell r="AZ253">
            <v>1</v>
          </cell>
          <cell r="BA253">
            <v>1</v>
          </cell>
          <cell r="BB253">
            <v>1</v>
          </cell>
          <cell r="BC253">
            <v>1</v>
          </cell>
          <cell r="BD253">
            <v>1</v>
          </cell>
          <cell r="BE253">
            <v>1</v>
          </cell>
          <cell r="BF253">
            <v>1</v>
          </cell>
          <cell r="BG253">
            <v>1</v>
          </cell>
          <cell r="BH253">
            <v>1</v>
          </cell>
          <cell r="BI253">
            <v>1</v>
          </cell>
          <cell r="BJ253">
            <v>1</v>
          </cell>
          <cell r="BK253">
            <v>1</v>
          </cell>
          <cell r="BL253">
            <v>1</v>
          </cell>
          <cell r="BM253">
            <v>1</v>
          </cell>
          <cell r="BN253">
            <v>1</v>
          </cell>
          <cell r="BO253">
            <v>1</v>
          </cell>
          <cell r="BP253">
            <v>1</v>
          </cell>
          <cell r="BQ253">
            <v>1</v>
          </cell>
          <cell r="BR253">
            <v>1</v>
          </cell>
          <cell r="BS253">
            <v>1</v>
          </cell>
        </row>
        <row r="254">
          <cell r="K254">
            <v>1</v>
          </cell>
          <cell r="L254">
            <v>1</v>
          </cell>
          <cell r="M254">
            <v>1</v>
          </cell>
          <cell r="N254">
            <v>1</v>
          </cell>
          <cell r="O254">
            <v>1</v>
          </cell>
          <cell r="P254">
            <v>1</v>
          </cell>
          <cell r="Q254">
            <v>1</v>
          </cell>
          <cell r="R254">
            <v>1</v>
          </cell>
          <cell r="S254">
            <v>1</v>
          </cell>
          <cell r="T254">
            <v>1</v>
          </cell>
          <cell r="U254">
            <v>1</v>
          </cell>
          <cell r="V254">
            <v>1</v>
          </cell>
          <cell r="W254">
            <v>1</v>
          </cell>
          <cell r="X254">
            <v>1</v>
          </cell>
          <cell r="Y254">
            <v>1</v>
          </cell>
          <cell r="Z254">
            <v>1</v>
          </cell>
          <cell r="AA254">
            <v>1</v>
          </cell>
          <cell r="AB254">
            <v>1</v>
          </cell>
          <cell r="AC254">
            <v>1</v>
          </cell>
          <cell r="AD254">
            <v>1</v>
          </cell>
          <cell r="AP254">
            <v>2</v>
          </cell>
          <cell r="AQ254">
            <v>9</v>
          </cell>
          <cell r="AR254">
            <v>7</v>
          </cell>
          <cell r="AZ254">
            <v>1</v>
          </cell>
          <cell r="BA254">
            <v>1</v>
          </cell>
          <cell r="BB254">
            <v>1</v>
          </cell>
          <cell r="BC254">
            <v>1</v>
          </cell>
          <cell r="BD254">
            <v>1</v>
          </cell>
          <cell r="BE254">
            <v>1</v>
          </cell>
          <cell r="BF254">
            <v>1</v>
          </cell>
          <cell r="BG254">
            <v>1</v>
          </cell>
          <cell r="BH254">
            <v>1</v>
          </cell>
          <cell r="BI254">
            <v>1</v>
          </cell>
          <cell r="BJ254">
            <v>1</v>
          </cell>
          <cell r="BK254">
            <v>1</v>
          </cell>
          <cell r="BL254">
            <v>1</v>
          </cell>
          <cell r="BM254">
            <v>1</v>
          </cell>
          <cell r="BN254">
            <v>1</v>
          </cell>
          <cell r="BO254">
            <v>1</v>
          </cell>
          <cell r="BP254">
            <v>1</v>
          </cell>
          <cell r="BQ254">
            <v>1</v>
          </cell>
          <cell r="BR254">
            <v>1</v>
          </cell>
          <cell r="BS254">
            <v>1</v>
          </cell>
        </row>
        <row r="255">
          <cell r="K255">
            <v>1</v>
          </cell>
          <cell r="L255">
            <v>1</v>
          </cell>
          <cell r="M255">
            <v>1</v>
          </cell>
          <cell r="N255">
            <v>1</v>
          </cell>
          <cell r="O255">
            <v>1</v>
          </cell>
          <cell r="P255">
            <v>1</v>
          </cell>
          <cell r="Q255">
            <v>1</v>
          </cell>
          <cell r="R255">
            <v>1</v>
          </cell>
          <cell r="S255">
            <v>1</v>
          </cell>
          <cell r="T255">
            <v>1</v>
          </cell>
          <cell r="U255">
            <v>1</v>
          </cell>
          <cell r="V255">
            <v>1</v>
          </cell>
          <cell r="W255">
            <v>1</v>
          </cell>
          <cell r="X255">
            <v>1</v>
          </cell>
          <cell r="Y255">
            <v>1</v>
          </cell>
          <cell r="Z255">
            <v>1</v>
          </cell>
          <cell r="AA255">
            <v>1</v>
          </cell>
          <cell r="AB255">
            <v>1</v>
          </cell>
          <cell r="AC255">
            <v>1</v>
          </cell>
          <cell r="AD255">
            <v>1</v>
          </cell>
          <cell r="AP255">
            <v>2</v>
          </cell>
          <cell r="AQ255">
            <v>9</v>
          </cell>
          <cell r="AR255">
            <v>8</v>
          </cell>
          <cell r="AZ255">
            <v>1</v>
          </cell>
          <cell r="BA255">
            <v>1</v>
          </cell>
          <cell r="BB255">
            <v>1</v>
          </cell>
          <cell r="BC255">
            <v>1</v>
          </cell>
          <cell r="BD255">
            <v>1</v>
          </cell>
          <cell r="BE255">
            <v>1</v>
          </cell>
          <cell r="BF255">
            <v>1</v>
          </cell>
          <cell r="BG255">
            <v>1</v>
          </cell>
          <cell r="BH255">
            <v>1</v>
          </cell>
          <cell r="BI255">
            <v>1</v>
          </cell>
          <cell r="BJ255">
            <v>1</v>
          </cell>
          <cell r="BK255">
            <v>1</v>
          </cell>
          <cell r="BL255">
            <v>1</v>
          </cell>
          <cell r="BM255">
            <v>1</v>
          </cell>
          <cell r="BN255">
            <v>1</v>
          </cell>
          <cell r="BO255">
            <v>1</v>
          </cell>
          <cell r="BP255">
            <v>1</v>
          </cell>
          <cell r="BQ255">
            <v>1</v>
          </cell>
          <cell r="BR255">
            <v>1</v>
          </cell>
          <cell r="BS255">
            <v>1</v>
          </cell>
        </row>
        <row r="256">
          <cell r="K256">
            <v>1</v>
          </cell>
          <cell r="L256">
            <v>1</v>
          </cell>
          <cell r="M256">
            <v>1</v>
          </cell>
          <cell r="N256">
            <v>1</v>
          </cell>
          <cell r="O256">
            <v>1</v>
          </cell>
          <cell r="P256">
            <v>1</v>
          </cell>
          <cell r="Q256">
            <v>1</v>
          </cell>
          <cell r="R256">
            <v>1</v>
          </cell>
          <cell r="S256">
            <v>1</v>
          </cell>
          <cell r="T256">
            <v>1</v>
          </cell>
          <cell r="U256">
            <v>1</v>
          </cell>
          <cell r="V256">
            <v>1</v>
          </cell>
          <cell r="W256">
            <v>1</v>
          </cell>
          <cell r="X256">
            <v>1</v>
          </cell>
          <cell r="Y256">
            <v>1</v>
          </cell>
          <cell r="Z256">
            <v>1</v>
          </cell>
          <cell r="AA256">
            <v>1</v>
          </cell>
          <cell r="AB256">
            <v>1</v>
          </cell>
          <cell r="AC256">
            <v>1</v>
          </cell>
          <cell r="AD256">
            <v>1</v>
          </cell>
          <cell r="AP256">
            <v>2</v>
          </cell>
          <cell r="AQ256">
            <v>9</v>
          </cell>
          <cell r="AR256">
            <v>9</v>
          </cell>
          <cell r="AZ256">
            <v>1</v>
          </cell>
          <cell r="BA256">
            <v>1</v>
          </cell>
          <cell r="BB256">
            <v>1</v>
          </cell>
          <cell r="BC256">
            <v>1</v>
          </cell>
          <cell r="BD256">
            <v>1</v>
          </cell>
          <cell r="BE256">
            <v>1</v>
          </cell>
          <cell r="BF256">
            <v>1</v>
          </cell>
          <cell r="BG256">
            <v>1</v>
          </cell>
          <cell r="BH256">
            <v>1</v>
          </cell>
          <cell r="BI256">
            <v>1</v>
          </cell>
          <cell r="BJ256">
            <v>1</v>
          </cell>
          <cell r="BK256">
            <v>1</v>
          </cell>
          <cell r="BL256">
            <v>1</v>
          </cell>
          <cell r="BM256">
            <v>1</v>
          </cell>
          <cell r="BN256">
            <v>1</v>
          </cell>
          <cell r="BO256">
            <v>1</v>
          </cell>
          <cell r="BP256">
            <v>1</v>
          </cell>
          <cell r="BQ256">
            <v>1</v>
          </cell>
          <cell r="BR256">
            <v>1</v>
          </cell>
          <cell r="BS256">
            <v>1</v>
          </cell>
        </row>
        <row r="257">
          <cell r="K257">
            <v>1</v>
          </cell>
          <cell r="L257">
            <v>1</v>
          </cell>
          <cell r="M257">
            <v>1</v>
          </cell>
          <cell r="N257">
            <v>1</v>
          </cell>
          <cell r="O257">
            <v>1</v>
          </cell>
          <cell r="P257">
            <v>1</v>
          </cell>
          <cell r="Q257">
            <v>1</v>
          </cell>
          <cell r="R257">
            <v>1</v>
          </cell>
          <cell r="S257">
            <v>1</v>
          </cell>
          <cell r="T257">
            <v>1</v>
          </cell>
          <cell r="U257">
            <v>1</v>
          </cell>
          <cell r="V257">
            <v>1</v>
          </cell>
          <cell r="W257">
            <v>1</v>
          </cell>
          <cell r="X257">
            <v>1</v>
          </cell>
          <cell r="Y257">
            <v>1</v>
          </cell>
          <cell r="Z257">
            <v>1</v>
          </cell>
          <cell r="AA257">
            <v>1</v>
          </cell>
          <cell r="AB257">
            <v>1</v>
          </cell>
          <cell r="AC257">
            <v>1</v>
          </cell>
          <cell r="AD257">
            <v>1</v>
          </cell>
          <cell r="AP257">
            <v>2</v>
          </cell>
          <cell r="AQ257">
            <v>9</v>
          </cell>
          <cell r="AR257">
            <v>10</v>
          </cell>
          <cell r="AZ257">
            <v>1</v>
          </cell>
          <cell r="BA257">
            <v>1</v>
          </cell>
          <cell r="BB257">
            <v>1</v>
          </cell>
          <cell r="BC257">
            <v>1</v>
          </cell>
          <cell r="BD257">
            <v>1</v>
          </cell>
          <cell r="BE257">
            <v>1</v>
          </cell>
          <cell r="BF257">
            <v>1</v>
          </cell>
          <cell r="BG257">
            <v>1</v>
          </cell>
          <cell r="BH257">
            <v>1</v>
          </cell>
          <cell r="BI257">
            <v>1</v>
          </cell>
          <cell r="BJ257">
            <v>1</v>
          </cell>
          <cell r="BK257">
            <v>1</v>
          </cell>
          <cell r="BL257">
            <v>1</v>
          </cell>
          <cell r="BM257">
            <v>1</v>
          </cell>
          <cell r="BN257">
            <v>1</v>
          </cell>
          <cell r="BO257">
            <v>1</v>
          </cell>
          <cell r="BP257">
            <v>1</v>
          </cell>
          <cell r="BQ257">
            <v>1</v>
          </cell>
          <cell r="BR257">
            <v>1</v>
          </cell>
          <cell r="BS257">
            <v>1</v>
          </cell>
        </row>
        <row r="258">
          <cell r="K258">
            <v>1</v>
          </cell>
          <cell r="L258">
            <v>1</v>
          </cell>
          <cell r="M258">
            <v>1</v>
          </cell>
          <cell r="N258">
            <v>1</v>
          </cell>
          <cell r="O258">
            <v>1</v>
          </cell>
          <cell r="P258">
            <v>1</v>
          </cell>
          <cell r="Q258">
            <v>1</v>
          </cell>
          <cell r="R258">
            <v>1</v>
          </cell>
          <cell r="S258">
            <v>1</v>
          </cell>
          <cell r="T258">
            <v>1</v>
          </cell>
          <cell r="U258">
            <v>1</v>
          </cell>
          <cell r="V258">
            <v>1</v>
          </cell>
          <cell r="W258">
            <v>1</v>
          </cell>
          <cell r="X258">
            <v>1</v>
          </cell>
          <cell r="Y258">
            <v>1</v>
          </cell>
          <cell r="Z258">
            <v>1</v>
          </cell>
          <cell r="AA258">
            <v>1</v>
          </cell>
          <cell r="AB258">
            <v>1</v>
          </cell>
          <cell r="AC258">
            <v>1</v>
          </cell>
          <cell r="AD258">
            <v>1</v>
          </cell>
          <cell r="AP258">
            <v>2</v>
          </cell>
          <cell r="AQ258">
            <v>10</v>
          </cell>
          <cell r="AR258">
            <v>1</v>
          </cell>
          <cell r="AZ258">
            <v>1</v>
          </cell>
          <cell r="BA258">
            <v>1</v>
          </cell>
          <cell r="BB258">
            <v>1</v>
          </cell>
          <cell r="BC258">
            <v>1</v>
          </cell>
          <cell r="BD258">
            <v>1</v>
          </cell>
          <cell r="BE258">
            <v>1</v>
          </cell>
          <cell r="BF258">
            <v>1</v>
          </cell>
          <cell r="BG258">
            <v>1</v>
          </cell>
          <cell r="BH258">
            <v>1</v>
          </cell>
          <cell r="BI258">
            <v>1</v>
          </cell>
          <cell r="BJ258">
            <v>1</v>
          </cell>
          <cell r="BK258">
            <v>1</v>
          </cell>
          <cell r="BL258">
            <v>1</v>
          </cell>
          <cell r="BM258">
            <v>1</v>
          </cell>
          <cell r="BN258">
            <v>1</v>
          </cell>
          <cell r="BO258">
            <v>1</v>
          </cell>
          <cell r="BP258">
            <v>1</v>
          </cell>
          <cell r="BQ258">
            <v>1</v>
          </cell>
          <cell r="BR258">
            <v>1</v>
          </cell>
          <cell r="BS258">
            <v>1</v>
          </cell>
        </row>
        <row r="259">
          <cell r="K259">
            <v>1</v>
          </cell>
          <cell r="L259">
            <v>1</v>
          </cell>
          <cell r="M259">
            <v>1</v>
          </cell>
          <cell r="N259">
            <v>1</v>
          </cell>
          <cell r="O259">
            <v>1</v>
          </cell>
          <cell r="P259">
            <v>1</v>
          </cell>
          <cell r="Q259">
            <v>1</v>
          </cell>
          <cell r="R259">
            <v>1</v>
          </cell>
          <cell r="S259">
            <v>1</v>
          </cell>
          <cell r="T259">
            <v>1</v>
          </cell>
          <cell r="U259">
            <v>1</v>
          </cell>
          <cell r="V259">
            <v>1</v>
          </cell>
          <cell r="W259">
            <v>1</v>
          </cell>
          <cell r="X259">
            <v>1</v>
          </cell>
          <cell r="Y259">
            <v>1</v>
          </cell>
          <cell r="Z259">
            <v>1</v>
          </cell>
          <cell r="AA259">
            <v>1</v>
          </cell>
          <cell r="AB259">
            <v>1</v>
          </cell>
          <cell r="AC259">
            <v>1</v>
          </cell>
          <cell r="AD259">
            <v>1</v>
          </cell>
          <cell r="AP259">
            <v>2</v>
          </cell>
          <cell r="AQ259">
            <v>10</v>
          </cell>
          <cell r="AR259">
            <v>2</v>
          </cell>
          <cell r="AZ259">
            <v>1</v>
          </cell>
          <cell r="BA259">
            <v>1</v>
          </cell>
          <cell r="BB259">
            <v>1</v>
          </cell>
          <cell r="BC259">
            <v>1</v>
          </cell>
          <cell r="BD259">
            <v>1</v>
          </cell>
          <cell r="BE259">
            <v>1</v>
          </cell>
          <cell r="BF259">
            <v>1</v>
          </cell>
          <cell r="BG259">
            <v>1</v>
          </cell>
          <cell r="BH259">
            <v>1</v>
          </cell>
          <cell r="BI259">
            <v>1</v>
          </cell>
          <cell r="BJ259">
            <v>1</v>
          </cell>
          <cell r="BK259">
            <v>1</v>
          </cell>
          <cell r="BL259">
            <v>1</v>
          </cell>
          <cell r="BM259">
            <v>1</v>
          </cell>
          <cell r="BN259">
            <v>1</v>
          </cell>
          <cell r="BO259">
            <v>1</v>
          </cell>
          <cell r="BP259">
            <v>1</v>
          </cell>
          <cell r="BQ259">
            <v>1</v>
          </cell>
          <cell r="BR259">
            <v>1</v>
          </cell>
          <cell r="BS259">
            <v>1</v>
          </cell>
        </row>
        <row r="260">
          <cell r="K260">
            <v>1</v>
          </cell>
          <cell r="L260">
            <v>1</v>
          </cell>
          <cell r="M260">
            <v>1</v>
          </cell>
          <cell r="N260">
            <v>1</v>
          </cell>
          <cell r="O260">
            <v>1</v>
          </cell>
          <cell r="P260">
            <v>1</v>
          </cell>
          <cell r="Q260">
            <v>1</v>
          </cell>
          <cell r="R260">
            <v>1</v>
          </cell>
          <cell r="S260">
            <v>1</v>
          </cell>
          <cell r="T260">
            <v>1</v>
          </cell>
          <cell r="U260">
            <v>1</v>
          </cell>
          <cell r="V260">
            <v>1</v>
          </cell>
          <cell r="W260">
            <v>1</v>
          </cell>
          <cell r="X260">
            <v>1</v>
          </cell>
          <cell r="Y260">
            <v>1</v>
          </cell>
          <cell r="Z260">
            <v>1</v>
          </cell>
          <cell r="AA260">
            <v>1</v>
          </cell>
          <cell r="AB260">
            <v>1</v>
          </cell>
          <cell r="AC260">
            <v>1</v>
          </cell>
          <cell r="AD260">
            <v>1</v>
          </cell>
          <cell r="AP260">
            <v>2</v>
          </cell>
          <cell r="AQ260">
            <v>10</v>
          </cell>
          <cell r="AR260">
            <v>3</v>
          </cell>
          <cell r="AZ260">
            <v>1</v>
          </cell>
          <cell r="BA260">
            <v>1</v>
          </cell>
          <cell r="BB260">
            <v>1</v>
          </cell>
          <cell r="BC260">
            <v>1</v>
          </cell>
          <cell r="BD260">
            <v>1</v>
          </cell>
          <cell r="BE260">
            <v>1</v>
          </cell>
          <cell r="BF260">
            <v>1</v>
          </cell>
          <cell r="BG260">
            <v>1</v>
          </cell>
          <cell r="BH260">
            <v>1</v>
          </cell>
          <cell r="BI260">
            <v>1</v>
          </cell>
          <cell r="BJ260">
            <v>1</v>
          </cell>
          <cell r="BK260">
            <v>1</v>
          </cell>
          <cell r="BL260">
            <v>1</v>
          </cell>
          <cell r="BM260">
            <v>1</v>
          </cell>
          <cell r="BN260">
            <v>1</v>
          </cell>
          <cell r="BO260">
            <v>1</v>
          </cell>
          <cell r="BP260">
            <v>1</v>
          </cell>
          <cell r="BQ260">
            <v>1</v>
          </cell>
          <cell r="BR260">
            <v>1</v>
          </cell>
          <cell r="BS260">
            <v>1</v>
          </cell>
        </row>
        <row r="261">
          <cell r="K261">
            <v>1</v>
          </cell>
          <cell r="L261">
            <v>1</v>
          </cell>
          <cell r="M261">
            <v>1</v>
          </cell>
          <cell r="N261">
            <v>1</v>
          </cell>
          <cell r="O261">
            <v>1</v>
          </cell>
          <cell r="P261">
            <v>1</v>
          </cell>
          <cell r="Q261">
            <v>1</v>
          </cell>
          <cell r="R261">
            <v>1</v>
          </cell>
          <cell r="S261">
            <v>1</v>
          </cell>
          <cell r="T261">
            <v>1</v>
          </cell>
          <cell r="U261">
            <v>1</v>
          </cell>
          <cell r="V261">
            <v>1</v>
          </cell>
          <cell r="W261">
            <v>1</v>
          </cell>
          <cell r="X261">
            <v>1</v>
          </cell>
          <cell r="Y261">
            <v>1</v>
          </cell>
          <cell r="Z261">
            <v>1</v>
          </cell>
          <cell r="AA261">
            <v>1</v>
          </cell>
          <cell r="AB261">
            <v>1</v>
          </cell>
          <cell r="AC261">
            <v>1</v>
          </cell>
          <cell r="AD261">
            <v>1</v>
          </cell>
          <cell r="AP261">
            <v>2</v>
          </cell>
          <cell r="AQ261">
            <v>10</v>
          </cell>
          <cell r="AR261">
            <v>4</v>
          </cell>
          <cell r="AZ261">
            <v>1</v>
          </cell>
          <cell r="BA261">
            <v>1</v>
          </cell>
          <cell r="BB261">
            <v>1</v>
          </cell>
          <cell r="BC261">
            <v>1</v>
          </cell>
          <cell r="BD261">
            <v>1</v>
          </cell>
          <cell r="BE261">
            <v>1</v>
          </cell>
          <cell r="BF261">
            <v>1</v>
          </cell>
          <cell r="BG261">
            <v>1</v>
          </cell>
          <cell r="BH261">
            <v>1</v>
          </cell>
          <cell r="BI261">
            <v>1</v>
          </cell>
          <cell r="BJ261">
            <v>1</v>
          </cell>
          <cell r="BK261">
            <v>1</v>
          </cell>
          <cell r="BL261">
            <v>1</v>
          </cell>
          <cell r="BM261">
            <v>1</v>
          </cell>
          <cell r="BN261">
            <v>1</v>
          </cell>
          <cell r="BO261">
            <v>1</v>
          </cell>
          <cell r="BP261">
            <v>1</v>
          </cell>
          <cell r="BQ261">
            <v>1</v>
          </cell>
          <cell r="BR261">
            <v>1</v>
          </cell>
          <cell r="BS261">
            <v>1</v>
          </cell>
        </row>
        <row r="262">
          <cell r="K262">
            <v>1</v>
          </cell>
          <cell r="L262">
            <v>1</v>
          </cell>
          <cell r="M262">
            <v>1</v>
          </cell>
          <cell r="N262">
            <v>1</v>
          </cell>
          <cell r="O262">
            <v>1</v>
          </cell>
          <cell r="P262">
            <v>1</v>
          </cell>
          <cell r="Q262">
            <v>1</v>
          </cell>
          <cell r="R262">
            <v>1</v>
          </cell>
          <cell r="S262">
            <v>1</v>
          </cell>
          <cell r="T262">
            <v>1</v>
          </cell>
          <cell r="U262">
            <v>1</v>
          </cell>
          <cell r="V262">
            <v>1</v>
          </cell>
          <cell r="W262">
            <v>1</v>
          </cell>
          <cell r="X262">
            <v>1</v>
          </cell>
          <cell r="Y262">
            <v>1</v>
          </cell>
          <cell r="Z262">
            <v>1</v>
          </cell>
          <cell r="AA262">
            <v>1</v>
          </cell>
          <cell r="AB262">
            <v>1</v>
          </cell>
          <cell r="AC262">
            <v>1</v>
          </cell>
          <cell r="AD262">
            <v>1</v>
          </cell>
          <cell r="AP262">
            <v>2</v>
          </cell>
          <cell r="AQ262">
            <v>10</v>
          </cell>
          <cell r="AR262">
            <v>5</v>
          </cell>
          <cell r="AZ262">
            <v>1</v>
          </cell>
          <cell r="BA262">
            <v>1</v>
          </cell>
          <cell r="BB262">
            <v>1</v>
          </cell>
          <cell r="BC262">
            <v>1</v>
          </cell>
          <cell r="BD262">
            <v>1</v>
          </cell>
          <cell r="BE262">
            <v>1</v>
          </cell>
          <cell r="BF262">
            <v>1</v>
          </cell>
          <cell r="BG262">
            <v>1</v>
          </cell>
          <cell r="BH262">
            <v>1</v>
          </cell>
          <cell r="BI262">
            <v>1</v>
          </cell>
          <cell r="BJ262">
            <v>1</v>
          </cell>
          <cell r="BK262">
            <v>1</v>
          </cell>
          <cell r="BL262">
            <v>1</v>
          </cell>
          <cell r="BM262">
            <v>1</v>
          </cell>
          <cell r="BN262">
            <v>1</v>
          </cell>
          <cell r="BO262">
            <v>1</v>
          </cell>
          <cell r="BP262">
            <v>1</v>
          </cell>
          <cell r="BQ262">
            <v>1</v>
          </cell>
          <cell r="BR262">
            <v>1</v>
          </cell>
          <cell r="BS262">
            <v>1</v>
          </cell>
        </row>
        <row r="263">
          <cell r="K263">
            <v>1</v>
          </cell>
          <cell r="L263">
            <v>1</v>
          </cell>
          <cell r="M263">
            <v>1</v>
          </cell>
          <cell r="N263">
            <v>1</v>
          </cell>
          <cell r="O263">
            <v>1</v>
          </cell>
          <cell r="P263">
            <v>1</v>
          </cell>
          <cell r="Q263">
            <v>1</v>
          </cell>
          <cell r="R263">
            <v>1</v>
          </cell>
          <cell r="S263">
            <v>1</v>
          </cell>
          <cell r="T263">
            <v>1</v>
          </cell>
          <cell r="U263">
            <v>1</v>
          </cell>
          <cell r="V263">
            <v>1</v>
          </cell>
          <cell r="W263">
            <v>1</v>
          </cell>
          <cell r="X263">
            <v>1</v>
          </cell>
          <cell r="Y263">
            <v>1</v>
          </cell>
          <cell r="Z263">
            <v>1</v>
          </cell>
          <cell r="AA263">
            <v>1</v>
          </cell>
          <cell r="AB263">
            <v>1</v>
          </cell>
          <cell r="AC263">
            <v>1</v>
          </cell>
          <cell r="AD263">
            <v>1</v>
          </cell>
          <cell r="AP263">
            <v>2</v>
          </cell>
          <cell r="AQ263">
            <v>10</v>
          </cell>
          <cell r="AR263">
            <v>6</v>
          </cell>
          <cell r="AZ263">
            <v>1</v>
          </cell>
          <cell r="BA263">
            <v>1</v>
          </cell>
          <cell r="BB263">
            <v>1</v>
          </cell>
          <cell r="BC263">
            <v>1</v>
          </cell>
          <cell r="BD263">
            <v>1</v>
          </cell>
          <cell r="BE263">
            <v>1</v>
          </cell>
          <cell r="BF263">
            <v>1</v>
          </cell>
          <cell r="BG263">
            <v>1</v>
          </cell>
          <cell r="BH263">
            <v>1</v>
          </cell>
          <cell r="BI263">
            <v>1</v>
          </cell>
          <cell r="BJ263">
            <v>1</v>
          </cell>
          <cell r="BK263">
            <v>1</v>
          </cell>
          <cell r="BL263">
            <v>1</v>
          </cell>
          <cell r="BM263">
            <v>1</v>
          </cell>
          <cell r="BN263">
            <v>1</v>
          </cell>
          <cell r="BO263">
            <v>1</v>
          </cell>
          <cell r="BP263">
            <v>1</v>
          </cell>
          <cell r="BQ263">
            <v>1</v>
          </cell>
          <cell r="BR263">
            <v>1</v>
          </cell>
          <cell r="BS263">
            <v>1</v>
          </cell>
        </row>
        <row r="264">
          <cell r="K264">
            <v>1</v>
          </cell>
          <cell r="L264">
            <v>1</v>
          </cell>
          <cell r="M264">
            <v>1</v>
          </cell>
          <cell r="N264">
            <v>1</v>
          </cell>
          <cell r="O264">
            <v>1</v>
          </cell>
          <cell r="P264">
            <v>1</v>
          </cell>
          <cell r="Q264">
            <v>1</v>
          </cell>
          <cell r="R264">
            <v>1</v>
          </cell>
          <cell r="S264">
            <v>1</v>
          </cell>
          <cell r="T264">
            <v>1</v>
          </cell>
          <cell r="U264">
            <v>1</v>
          </cell>
          <cell r="V264">
            <v>1</v>
          </cell>
          <cell r="W264">
            <v>1</v>
          </cell>
          <cell r="X264">
            <v>1</v>
          </cell>
          <cell r="Y264">
            <v>1</v>
          </cell>
          <cell r="Z264">
            <v>1</v>
          </cell>
          <cell r="AA264">
            <v>1</v>
          </cell>
          <cell r="AB264">
            <v>1</v>
          </cell>
          <cell r="AC264">
            <v>1</v>
          </cell>
          <cell r="AD264">
            <v>1</v>
          </cell>
          <cell r="AP264">
            <v>2</v>
          </cell>
          <cell r="AQ264">
            <v>10</v>
          </cell>
          <cell r="AR264">
            <v>7</v>
          </cell>
          <cell r="AZ264">
            <v>1</v>
          </cell>
          <cell r="BA264">
            <v>1</v>
          </cell>
          <cell r="BB264">
            <v>1</v>
          </cell>
          <cell r="BC264">
            <v>1</v>
          </cell>
          <cell r="BD264">
            <v>1</v>
          </cell>
          <cell r="BE264">
            <v>1</v>
          </cell>
          <cell r="BF264">
            <v>1</v>
          </cell>
          <cell r="BG264">
            <v>1</v>
          </cell>
          <cell r="BH264">
            <v>1</v>
          </cell>
          <cell r="BI264">
            <v>1</v>
          </cell>
          <cell r="BJ264">
            <v>1</v>
          </cell>
          <cell r="BK264">
            <v>1</v>
          </cell>
          <cell r="BL264">
            <v>1</v>
          </cell>
          <cell r="BM264">
            <v>1</v>
          </cell>
          <cell r="BN264">
            <v>1</v>
          </cell>
          <cell r="BO264">
            <v>1</v>
          </cell>
          <cell r="BP264">
            <v>1</v>
          </cell>
          <cell r="BQ264">
            <v>1</v>
          </cell>
          <cell r="BR264">
            <v>1</v>
          </cell>
          <cell r="BS264">
            <v>1</v>
          </cell>
        </row>
        <row r="265">
          <cell r="K265">
            <v>1</v>
          </cell>
          <cell r="L265">
            <v>1</v>
          </cell>
          <cell r="M265">
            <v>1</v>
          </cell>
          <cell r="N265">
            <v>1</v>
          </cell>
          <cell r="O265">
            <v>1</v>
          </cell>
          <cell r="P265">
            <v>1</v>
          </cell>
          <cell r="Q265">
            <v>1</v>
          </cell>
          <cell r="R265">
            <v>1</v>
          </cell>
          <cell r="S265">
            <v>1</v>
          </cell>
          <cell r="T265">
            <v>1</v>
          </cell>
          <cell r="U265">
            <v>1</v>
          </cell>
          <cell r="V265">
            <v>1</v>
          </cell>
          <cell r="W265">
            <v>1</v>
          </cell>
          <cell r="X265">
            <v>1</v>
          </cell>
          <cell r="Y265">
            <v>1</v>
          </cell>
          <cell r="Z265">
            <v>1</v>
          </cell>
          <cell r="AA265">
            <v>1</v>
          </cell>
          <cell r="AB265">
            <v>1</v>
          </cell>
          <cell r="AC265">
            <v>1</v>
          </cell>
          <cell r="AD265">
            <v>1</v>
          </cell>
          <cell r="AP265">
            <v>2</v>
          </cell>
          <cell r="AQ265">
            <v>10</v>
          </cell>
          <cell r="AR265">
            <v>8</v>
          </cell>
          <cell r="AZ265">
            <v>1</v>
          </cell>
          <cell r="BA265">
            <v>1</v>
          </cell>
          <cell r="BB265">
            <v>1</v>
          </cell>
          <cell r="BC265">
            <v>1</v>
          </cell>
          <cell r="BD265">
            <v>1</v>
          </cell>
          <cell r="BE265">
            <v>1</v>
          </cell>
          <cell r="BF265">
            <v>1</v>
          </cell>
          <cell r="BG265">
            <v>1</v>
          </cell>
          <cell r="BH265">
            <v>1</v>
          </cell>
          <cell r="BI265">
            <v>1</v>
          </cell>
          <cell r="BJ265">
            <v>1</v>
          </cell>
          <cell r="BK265">
            <v>1</v>
          </cell>
          <cell r="BL265">
            <v>1</v>
          </cell>
          <cell r="BM265">
            <v>1</v>
          </cell>
          <cell r="BN265">
            <v>1</v>
          </cell>
          <cell r="BO265">
            <v>1</v>
          </cell>
          <cell r="BP265">
            <v>1</v>
          </cell>
          <cell r="BQ265">
            <v>1</v>
          </cell>
          <cell r="BR265">
            <v>1</v>
          </cell>
          <cell r="BS265">
            <v>1</v>
          </cell>
        </row>
        <row r="266">
          <cell r="K266">
            <v>1</v>
          </cell>
          <cell r="L266">
            <v>1</v>
          </cell>
          <cell r="M266">
            <v>1</v>
          </cell>
          <cell r="N266">
            <v>1</v>
          </cell>
          <cell r="O266">
            <v>1</v>
          </cell>
          <cell r="P266">
            <v>1</v>
          </cell>
          <cell r="Q266">
            <v>1</v>
          </cell>
          <cell r="R266">
            <v>1</v>
          </cell>
          <cell r="S266">
            <v>1</v>
          </cell>
          <cell r="T266">
            <v>1</v>
          </cell>
          <cell r="U266">
            <v>1</v>
          </cell>
          <cell r="V266">
            <v>1</v>
          </cell>
          <cell r="W266">
            <v>1</v>
          </cell>
          <cell r="X266">
            <v>1</v>
          </cell>
          <cell r="Y266">
            <v>1</v>
          </cell>
          <cell r="Z266">
            <v>1</v>
          </cell>
          <cell r="AA266">
            <v>1</v>
          </cell>
          <cell r="AB266">
            <v>1</v>
          </cell>
          <cell r="AC266">
            <v>1</v>
          </cell>
          <cell r="AD266">
            <v>1</v>
          </cell>
          <cell r="AP266">
            <v>2</v>
          </cell>
          <cell r="AQ266">
            <v>10</v>
          </cell>
          <cell r="AR266">
            <v>9</v>
          </cell>
          <cell r="AZ266">
            <v>1</v>
          </cell>
          <cell r="BA266">
            <v>1</v>
          </cell>
          <cell r="BB266">
            <v>1</v>
          </cell>
          <cell r="BC266">
            <v>1</v>
          </cell>
          <cell r="BD266">
            <v>1</v>
          </cell>
          <cell r="BE266">
            <v>1</v>
          </cell>
          <cell r="BF266">
            <v>1</v>
          </cell>
          <cell r="BG266">
            <v>1</v>
          </cell>
          <cell r="BH266">
            <v>1</v>
          </cell>
          <cell r="BI266">
            <v>1</v>
          </cell>
          <cell r="BJ266">
            <v>1</v>
          </cell>
          <cell r="BK266">
            <v>1</v>
          </cell>
          <cell r="BL266">
            <v>1</v>
          </cell>
          <cell r="BM266">
            <v>1</v>
          </cell>
          <cell r="BN266">
            <v>1</v>
          </cell>
          <cell r="BO266">
            <v>1</v>
          </cell>
          <cell r="BP266">
            <v>1</v>
          </cell>
          <cell r="BQ266">
            <v>1</v>
          </cell>
          <cell r="BR266">
            <v>1</v>
          </cell>
          <cell r="BS266">
            <v>1</v>
          </cell>
        </row>
        <row r="267">
          <cell r="K267">
            <v>1</v>
          </cell>
          <cell r="L267">
            <v>1</v>
          </cell>
          <cell r="M267">
            <v>1</v>
          </cell>
          <cell r="N267">
            <v>1</v>
          </cell>
          <cell r="O267">
            <v>1</v>
          </cell>
          <cell r="P267">
            <v>1</v>
          </cell>
          <cell r="Q267">
            <v>1</v>
          </cell>
          <cell r="R267">
            <v>1</v>
          </cell>
          <cell r="S267">
            <v>1</v>
          </cell>
          <cell r="T267">
            <v>1</v>
          </cell>
          <cell r="U267">
            <v>1</v>
          </cell>
          <cell r="V267">
            <v>1</v>
          </cell>
          <cell r="W267">
            <v>1</v>
          </cell>
          <cell r="X267">
            <v>1</v>
          </cell>
          <cell r="Y267">
            <v>1</v>
          </cell>
          <cell r="Z267">
            <v>1</v>
          </cell>
          <cell r="AA267">
            <v>1</v>
          </cell>
          <cell r="AB267">
            <v>1</v>
          </cell>
          <cell r="AC267">
            <v>1</v>
          </cell>
          <cell r="AD267">
            <v>1</v>
          </cell>
          <cell r="AP267">
            <v>2</v>
          </cell>
          <cell r="AQ267">
            <v>10</v>
          </cell>
          <cell r="AR267">
            <v>10</v>
          </cell>
          <cell r="AZ267">
            <v>1</v>
          </cell>
          <cell r="BA267">
            <v>1</v>
          </cell>
          <cell r="BB267">
            <v>1</v>
          </cell>
          <cell r="BC267">
            <v>1</v>
          </cell>
          <cell r="BD267">
            <v>1</v>
          </cell>
          <cell r="BE267">
            <v>1</v>
          </cell>
          <cell r="BF267">
            <v>1</v>
          </cell>
          <cell r="BG267">
            <v>1</v>
          </cell>
          <cell r="BH267">
            <v>1</v>
          </cell>
          <cell r="BI267">
            <v>1</v>
          </cell>
          <cell r="BJ267">
            <v>1</v>
          </cell>
          <cell r="BK267">
            <v>1</v>
          </cell>
          <cell r="BL267">
            <v>1</v>
          </cell>
          <cell r="BM267">
            <v>1</v>
          </cell>
          <cell r="BN267">
            <v>1</v>
          </cell>
          <cell r="BO267">
            <v>1</v>
          </cell>
          <cell r="BP267">
            <v>1</v>
          </cell>
          <cell r="BQ267">
            <v>1</v>
          </cell>
          <cell r="BR267">
            <v>1</v>
          </cell>
          <cell r="BS267">
            <v>1</v>
          </cell>
        </row>
        <row r="268">
          <cell r="K268">
            <v>1</v>
          </cell>
          <cell r="L268">
            <v>1</v>
          </cell>
          <cell r="M268">
            <v>1</v>
          </cell>
          <cell r="N268">
            <v>1</v>
          </cell>
          <cell r="O268">
            <v>1</v>
          </cell>
          <cell r="P268">
            <v>1</v>
          </cell>
          <cell r="Q268">
            <v>1</v>
          </cell>
          <cell r="R268">
            <v>1</v>
          </cell>
          <cell r="S268">
            <v>1</v>
          </cell>
          <cell r="T268">
            <v>1</v>
          </cell>
          <cell r="U268">
            <v>1</v>
          </cell>
          <cell r="V268">
            <v>1</v>
          </cell>
          <cell r="W268">
            <v>1</v>
          </cell>
          <cell r="X268">
            <v>1</v>
          </cell>
          <cell r="Y268">
            <v>1</v>
          </cell>
          <cell r="Z268">
            <v>1</v>
          </cell>
          <cell r="AA268">
            <v>1</v>
          </cell>
          <cell r="AB268">
            <v>1</v>
          </cell>
          <cell r="AC268">
            <v>1</v>
          </cell>
          <cell r="AD268">
            <v>1</v>
          </cell>
          <cell r="AP268">
            <v>2</v>
          </cell>
          <cell r="AQ268">
            <v>11</v>
          </cell>
          <cell r="AR268">
            <v>1</v>
          </cell>
          <cell r="AZ268">
            <v>1</v>
          </cell>
          <cell r="BA268">
            <v>1</v>
          </cell>
          <cell r="BB268">
            <v>1</v>
          </cell>
          <cell r="BC268">
            <v>1</v>
          </cell>
          <cell r="BD268">
            <v>1</v>
          </cell>
          <cell r="BE268">
            <v>1</v>
          </cell>
          <cell r="BF268">
            <v>1</v>
          </cell>
          <cell r="BG268">
            <v>1</v>
          </cell>
          <cell r="BH268">
            <v>1</v>
          </cell>
          <cell r="BI268">
            <v>1</v>
          </cell>
          <cell r="BJ268">
            <v>1</v>
          </cell>
          <cell r="BK268">
            <v>1</v>
          </cell>
          <cell r="BL268">
            <v>1</v>
          </cell>
          <cell r="BM268">
            <v>1</v>
          </cell>
          <cell r="BN268">
            <v>1</v>
          </cell>
          <cell r="BO268">
            <v>1</v>
          </cell>
          <cell r="BP268">
            <v>1</v>
          </cell>
          <cell r="BQ268">
            <v>1</v>
          </cell>
          <cell r="BR268">
            <v>1</v>
          </cell>
          <cell r="BS268">
            <v>1</v>
          </cell>
        </row>
        <row r="269">
          <cell r="K269">
            <v>1</v>
          </cell>
          <cell r="L269">
            <v>1</v>
          </cell>
          <cell r="M269">
            <v>1</v>
          </cell>
          <cell r="N269">
            <v>1</v>
          </cell>
          <cell r="O269">
            <v>1</v>
          </cell>
          <cell r="P269">
            <v>1</v>
          </cell>
          <cell r="Q269">
            <v>1</v>
          </cell>
          <cell r="R269">
            <v>1</v>
          </cell>
          <cell r="S269">
            <v>1</v>
          </cell>
          <cell r="T269">
            <v>1</v>
          </cell>
          <cell r="U269">
            <v>1</v>
          </cell>
          <cell r="V269">
            <v>1</v>
          </cell>
          <cell r="W269">
            <v>1</v>
          </cell>
          <cell r="X269">
            <v>1</v>
          </cell>
          <cell r="Y269">
            <v>1</v>
          </cell>
          <cell r="Z269">
            <v>1</v>
          </cell>
          <cell r="AA269">
            <v>1</v>
          </cell>
          <cell r="AB269">
            <v>1</v>
          </cell>
          <cell r="AC269">
            <v>1</v>
          </cell>
          <cell r="AD269">
            <v>1</v>
          </cell>
          <cell r="AP269">
            <v>2</v>
          </cell>
          <cell r="AQ269">
            <v>11</v>
          </cell>
          <cell r="AR269">
            <v>2</v>
          </cell>
          <cell r="AZ269">
            <v>1</v>
          </cell>
          <cell r="BA269">
            <v>1</v>
          </cell>
          <cell r="BB269">
            <v>1</v>
          </cell>
          <cell r="BC269">
            <v>1</v>
          </cell>
          <cell r="BD269">
            <v>1</v>
          </cell>
          <cell r="BE269">
            <v>1</v>
          </cell>
          <cell r="BF269">
            <v>1</v>
          </cell>
          <cell r="BG269">
            <v>1</v>
          </cell>
          <cell r="BH269">
            <v>1</v>
          </cell>
          <cell r="BI269">
            <v>1</v>
          </cell>
          <cell r="BJ269">
            <v>1</v>
          </cell>
          <cell r="BK269">
            <v>1</v>
          </cell>
          <cell r="BL269">
            <v>1</v>
          </cell>
          <cell r="BM269">
            <v>1</v>
          </cell>
          <cell r="BN269">
            <v>1</v>
          </cell>
          <cell r="BO269">
            <v>1</v>
          </cell>
          <cell r="BP269">
            <v>1</v>
          </cell>
          <cell r="BQ269">
            <v>1</v>
          </cell>
          <cell r="BR269">
            <v>1</v>
          </cell>
          <cell r="BS269">
            <v>1</v>
          </cell>
        </row>
        <row r="270">
          <cell r="K270">
            <v>1</v>
          </cell>
          <cell r="L270">
            <v>1</v>
          </cell>
          <cell r="M270">
            <v>1</v>
          </cell>
          <cell r="N270">
            <v>1</v>
          </cell>
          <cell r="O270">
            <v>1</v>
          </cell>
          <cell r="P270">
            <v>1</v>
          </cell>
          <cell r="Q270">
            <v>1</v>
          </cell>
          <cell r="R270">
            <v>1</v>
          </cell>
          <cell r="S270">
            <v>1</v>
          </cell>
          <cell r="T270">
            <v>1</v>
          </cell>
          <cell r="U270">
            <v>1</v>
          </cell>
          <cell r="V270">
            <v>1</v>
          </cell>
          <cell r="W270">
            <v>1</v>
          </cell>
          <cell r="X270">
            <v>1</v>
          </cell>
          <cell r="Y270">
            <v>1</v>
          </cell>
          <cell r="Z270">
            <v>1</v>
          </cell>
          <cell r="AA270">
            <v>1</v>
          </cell>
          <cell r="AB270">
            <v>1</v>
          </cell>
          <cell r="AC270">
            <v>1</v>
          </cell>
          <cell r="AD270">
            <v>1</v>
          </cell>
          <cell r="AP270">
            <v>2</v>
          </cell>
          <cell r="AQ270">
            <v>11</v>
          </cell>
          <cell r="AR270">
            <v>3</v>
          </cell>
          <cell r="AZ270">
            <v>1</v>
          </cell>
          <cell r="BA270">
            <v>1</v>
          </cell>
          <cell r="BB270">
            <v>1</v>
          </cell>
          <cell r="BC270">
            <v>1</v>
          </cell>
          <cell r="BD270">
            <v>1</v>
          </cell>
          <cell r="BE270">
            <v>1</v>
          </cell>
          <cell r="BF270">
            <v>1</v>
          </cell>
          <cell r="BG270">
            <v>1</v>
          </cell>
          <cell r="BH270">
            <v>1</v>
          </cell>
          <cell r="BI270">
            <v>1</v>
          </cell>
          <cell r="BJ270">
            <v>1</v>
          </cell>
          <cell r="BK270">
            <v>1</v>
          </cell>
          <cell r="BL270">
            <v>1</v>
          </cell>
          <cell r="BM270">
            <v>1</v>
          </cell>
          <cell r="BN270">
            <v>1</v>
          </cell>
          <cell r="BO270">
            <v>1</v>
          </cell>
          <cell r="BP270">
            <v>1</v>
          </cell>
          <cell r="BQ270">
            <v>1</v>
          </cell>
          <cell r="BR270">
            <v>1</v>
          </cell>
          <cell r="BS270">
            <v>1</v>
          </cell>
        </row>
        <row r="271">
          <cell r="K271">
            <v>1</v>
          </cell>
          <cell r="L271">
            <v>1</v>
          </cell>
          <cell r="M271">
            <v>1</v>
          </cell>
          <cell r="N271">
            <v>1</v>
          </cell>
          <cell r="O271">
            <v>1</v>
          </cell>
          <cell r="P271">
            <v>1</v>
          </cell>
          <cell r="Q271">
            <v>1</v>
          </cell>
          <cell r="R271">
            <v>1</v>
          </cell>
          <cell r="S271">
            <v>1</v>
          </cell>
          <cell r="T271">
            <v>1</v>
          </cell>
          <cell r="U271">
            <v>1</v>
          </cell>
          <cell r="V271">
            <v>1</v>
          </cell>
          <cell r="W271">
            <v>1</v>
          </cell>
          <cell r="X271">
            <v>1</v>
          </cell>
          <cell r="Y271">
            <v>1</v>
          </cell>
          <cell r="Z271">
            <v>1</v>
          </cell>
          <cell r="AA271">
            <v>1</v>
          </cell>
          <cell r="AB271">
            <v>1</v>
          </cell>
          <cell r="AC271">
            <v>1</v>
          </cell>
          <cell r="AD271">
            <v>1</v>
          </cell>
          <cell r="AP271">
            <v>2</v>
          </cell>
          <cell r="AQ271">
            <v>11</v>
          </cell>
          <cell r="AR271">
            <v>4</v>
          </cell>
          <cell r="AZ271">
            <v>1</v>
          </cell>
          <cell r="BA271">
            <v>1</v>
          </cell>
          <cell r="BB271">
            <v>1</v>
          </cell>
          <cell r="BC271">
            <v>1</v>
          </cell>
          <cell r="BD271">
            <v>1</v>
          </cell>
          <cell r="BE271">
            <v>1</v>
          </cell>
          <cell r="BF271">
            <v>1</v>
          </cell>
          <cell r="BG271">
            <v>1</v>
          </cell>
          <cell r="BH271">
            <v>1</v>
          </cell>
          <cell r="BI271">
            <v>1</v>
          </cell>
          <cell r="BJ271">
            <v>1</v>
          </cell>
          <cell r="BK271">
            <v>1</v>
          </cell>
          <cell r="BL271">
            <v>1</v>
          </cell>
          <cell r="BM271">
            <v>1</v>
          </cell>
          <cell r="BN271">
            <v>1</v>
          </cell>
          <cell r="BO271">
            <v>1</v>
          </cell>
          <cell r="BP271">
            <v>1</v>
          </cell>
          <cell r="BQ271">
            <v>1</v>
          </cell>
          <cell r="BR271">
            <v>1</v>
          </cell>
          <cell r="BS271">
            <v>1</v>
          </cell>
        </row>
        <row r="272">
          <cell r="K272">
            <v>1</v>
          </cell>
          <cell r="L272">
            <v>1</v>
          </cell>
          <cell r="M272">
            <v>1</v>
          </cell>
          <cell r="N272">
            <v>1</v>
          </cell>
          <cell r="O272">
            <v>1</v>
          </cell>
          <cell r="P272">
            <v>1</v>
          </cell>
          <cell r="Q272">
            <v>1</v>
          </cell>
          <cell r="R272">
            <v>1</v>
          </cell>
          <cell r="S272">
            <v>1</v>
          </cell>
          <cell r="T272">
            <v>1</v>
          </cell>
          <cell r="U272">
            <v>1</v>
          </cell>
          <cell r="V272">
            <v>1</v>
          </cell>
          <cell r="W272">
            <v>1</v>
          </cell>
          <cell r="X272">
            <v>1</v>
          </cell>
          <cell r="Y272">
            <v>1</v>
          </cell>
          <cell r="Z272">
            <v>1</v>
          </cell>
          <cell r="AA272">
            <v>1</v>
          </cell>
          <cell r="AB272">
            <v>1</v>
          </cell>
          <cell r="AC272">
            <v>1</v>
          </cell>
          <cell r="AD272">
            <v>1</v>
          </cell>
          <cell r="AP272">
            <v>2</v>
          </cell>
          <cell r="AQ272">
            <v>11</v>
          </cell>
          <cell r="AR272">
            <v>5</v>
          </cell>
          <cell r="AZ272">
            <v>1</v>
          </cell>
          <cell r="BA272">
            <v>1</v>
          </cell>
          <cell r="BB272">
            <v>1</v>
          </cell>
          <cell r="BC272">
            <v>1</v>
          </cell>
          <cell r="BD272">
            <v>1</v>
          </cell>
          <cell r="BE272">
            <v>1</v>
          </cell>
          <cell r="BF272">
            <v>1</v>
          </cell>
          <cell r="BG272">
            <v>1</v>
          </cell>
          <cell r="BH272">
            <v>1</v>
          </cell>
          <cell r="BI272">
            <v>1</v>
          </cell>
          <cell r="BJ272">
            <v>1</v>
          </cell>
          <cell r="BK272">
            <v>1</v>
          </cell>
          <cell r="BL272">
            <v>1</v>
          </cell>
          <cell r="BM272">
            <v>1</v>
          </cell>
          <cell r="BN272">
            <v>1</v>
          </cell>
          <cell r="BO272">
            <v>1</v>
          </cell>
          <cell r="BP272">
            <v>1</v>
          </cell>
          <cell r="BQ272">
            <v>1</v>
          </cell>
          <cell r="BR272">
            <v>1</v>
          </cell>
          <cell r="BS272">
            <v>1</v>
          </cell>
        </row>
        <row r="273">
          <cell r="K273">
            <v>1</v>
          </cell>
          <cell r="L273">
            <v>1</v>
          </cell>
          <cell r="M273">
            <v>1</v>
          </cell>
          <cell r="N273">
            <v>1</v>
          </cell>
          <cell r="O273">
            <v>1</v>
          </cell>
          <cell r="P273">
            <v>1</v>
          </cell>
          <cell r="Q273">
            <v>1</v>
          </cell>
          <cell r="R273">
            <v>1</v>
          </cell>
          <cell r="S273">
            <v>1</v>
          </cell>
          <cell r="T273">
            <v>1</v>
          </cell>
          <cell r="U273">
            <v>1</v>
          </cell>
          <cell r="V273">
            <v>1</v>
          </cell>
          <cell r="W273">
            <v>1</v>
          </cell>
          <cell r="X273">
            <v>1</v>
          </cell>
          <cell r="Y273">
            <v>1</v>
          </cell>
          <cell r="Z273">
            <v>1</v>
          </cell>
          <cell r="AA273">
            <v>1</v>
          </cell>
          <cell r="AB273">
            <v>1</v>
          </cell>
          <cell r="AC273">
            <v>1</v>
          </cell>
          <cell r="AD273">
            <v>1</v>
          </cell>
          <cell r="AP273">
            <v>2</v>
          </cell>
          <cell r="AQ273">
            <v>11</v>
          </cell>
          <cell r="AR273">
            <v>6</v>
          </cell>
          <cell r="AZ273">
            <v>1</v>
          </cell>
          <cell r="BA273">
            <v>1</v>
          </cell>
          <cell r="BB273">
            <v>1</v>
          </cell>
          <cell r="BC273">
            <v>1</v>
          </cell>
          <cell r="BD273">
            <v>1</v>
          </cell>
          <cell r="BE273">
            <v>1</v>
          </cell>
          <cell r="BF273">
            <v>1</v>
          </cell>
          <cell r="BG273">
            <v>1</v>
          </cell>
          <cell r="BH273">
            <v>1</v>
          </cell>
          <cell r="BI273">
            <v>1</v>
          </cell>
          <cell r="BJ273">
            <v>1</v>
          </cell>
          <cell r="BK273">
            <v>1</v>
          </cell>
          <cell r="BL273">
            <v>1</v>
          </cell>
          <cell r="BM273">
            <v>1</v>
          </cell>
          <cell r="BN273">
            <v>1</v>
          </cell>
          <cell r="BO273">
            <v>1</v>
          </cell>
          <cell r="BP273">
            <v>1</v>
          </cell>
          <cell r="BQ273">
            <v>1</v>
          </cell>
          <cell r="BR273">
            <v>1</v>
          </cell>
          <cell r="BS273">
            <v>1</v>
          </cell>
        </row>
        <row r="274">
          <cell r="K274">
            <v>1</v>
          </cell>
          <cell r="L274">
            <v>1</v>
          </cell>
          <cell r="M274">
            <v>1</v>
          </cell>
          <cell r="N274">
            <v>1</v>
          </cell>
          <cell r="O274">
            <v>1</v>
          </cell>
          <cell r="P274">
            <v>1</v>
          </cell>
          <cell r="Q274">
            <v>1</v>
          </cell>
          <cell r="R274">
            <v>1</v>
          </cell>
          <cell r="S274">
            <v>1</v>
          </cell>
          <cell r="T274">
            <v>1</v>
          </cell>
          <cell r="U274">
            <v>1</v>
          </cell>
          <cell r="V274">
            <v>1</v>
          </cell>
          <cell r="W274">
            <v>1</v>
          </cell>
          <cell r="X274">
            <v>1</v>
          </cell>
          <cell r="Y274">
            <v>1</v>
          </cell>
          <cell r="Z274">
            <v>1</v>
          </cell>
          <cell r="AA274">
            <v>1</v>
          </cell>
          <cell r="AB274">
            <v>1</v>
          </cell>
          <cell r="AC274">
            <v>1</v>
          </cell>
          <cell r="AD274">
            <v>1</v>
          </cell>
          <cell r="AP274">
            <v>2</v>
          </cell>
          <cell r="AQ274">
            <v>11</v>
          </cell>
          <cell r="AR274">
            <v>7</v>
          </cell>
          <cell r="AZ274">
            <v>1</v>
          </cell>
          <cell r="BA274">
            <v>1</v>
          </cell>
          <cell r="BB274">
            <v>1</v>
          </cell>
          <cell r="BC274">
            <v>1</v>
          </cell>
          <cell r="BD274">
            <v>1</v>
          </cell>
          <cell r="BE274">
            <v>1</v>
          </cell>
          <cell r="BF274">
            <v>1</v>
          </cell>
          <cell r="BG274">
            <v>1</v>
          </cell>
          <cell r="BH274">
            <v>1</v>
          </cell>
          <cell r="BI274">
            <v>1</v>
          </cell>
          <cell r="BJ274">
            <v>1</v>
          </cell>
          <cell r="BK274">
            <v>1</v>
          </cell>
          <cell r="BL274">
            <v>1</v>
          </cell>
          <cell r="BM274">
            <v>1</v>
          </cell>
          <cell r="BN274">
            <v>1</v>
          </cell>
          <cell r="BO274">
            <v>1</v>
          </cell>
          <cell r="BP274">
            <v>1</v>
          </cell>
          <cell r="BQ274">
            <v>1</v>
          </cell>
          <cell r="BR274">
            <v>1</v>
          </cell>
          <cell r="BS274">
            <v>1</v>
          </cell>
        </row>
        <row r="275">
          <cell r="K275">
            <v>1</v>
          </cell>
          <cell r="L275">
            <v>1</v>
          </cell>
          <cell r="M275">
            <v>1</v>
          </cell>
          <cell r="N275">
            <v>1</v>
          </cell>
          <cell r="O275">
            <v>1</v>
          </cell>
          <cell r="P275">
            <v>1</v>
          </cell>
          <cell r="Q275">
            <v>1</v>
          </cell>
          <cell r="R275">
            <v>1</v>
          </cell>
          <cell r="S275">
            <v>1</v>
          </cell>
          <cell r="T275">
            <v>1</v>
          </cell>
          <cell r="U275">
            <v>1</v>
          </cell>
          <cell r="V275">
            <v>1</v>
          </cell>
          <cell r="W275">
            <v>1</v>
          </cell>
          <cell r="X275">
            <v>1</v>
          </cell>
          <cell r="Y275">
            <v>1</v>
          </cell>
          <cell r="Z275">
            <v>1</v>
          </cell>
          <cell r="AA275">
            <v>1</v>
          </cell>
          <cell r="AB275">
            <v>1</v>
          </cell>
          <cell r="AC275">
            <v>1</v>
          </cell>
          <cell r="AD275">
            <v>1</v>
          </cell>
          <cell r="AP275">
            <v>2</v>
          </cell>
          <cell r="AQ275">
            <v>11</v>
          </cell>
          <cell r="AR275">
            <v>8</v>
          </cell>
          <cell r="AZ275">
            <v>1</v>
          </cell>
          <cell r="BA275">
            <v>1</v>
          </cell>
          <cell r="BB275">
            <v>1</v>
          </cell>
          <cell r="BC275">
            <v>1</v>
          </cell>
          <cell r="BD275">
            <v>1</v>
          </cell>
          <cell r="BE275">
            <v>1</v>
          </cell>
          <cell r="BF275">
            <v>1</v>
          </cell>
          <cell r="BG275">
            <v>1</v>
          </cell>
          <cell r="BH275">
            <v>1</v>
          </cell>
          <cell r="BI275">
            <v>1</v>
          </cell>
          <cell r="BJ275">
            <v>1</v>
          </cell>
          <cell r="BK275">
            <v>1</v>
          </cell>
          <cell r="BL275">
            <v>1</v>
          </cell>
          <cell r="BM275">
            <v>1</v>
          </cell>
          <cell r="BN275">
            <v>1</v>
          </cell>
          <cell r="BO275">
            <v>1</v>
          </cell>
          <cell r="BP275">
            <v>1</v>
          </cell>
          <cell r="BQ275">
            <v>1</v>
          </cell>
          <cell r="BR275">
            <v>1</v>
          </cell>
          <cell r="BS275">
            <v>1</v>
          </cell>
        </row>
        <row r="276">
          <cell r="K276">
            <v>1</v>
          </cell>
          <cell r="L276">
            <v>1</v>
          </cell>
          <cell r="M276">
            <v>1</v>
          </cell>
          <cell r="N276">
            <v>1</v>
          </cell>
          <cell r="O276">
            <v>1</v>
          </cell>
          <cell r="P276">
            <v>1</v>
          </cell>
          <cell r="Q276">
            <v>1</v>
          </cell>
          <cell r="R276">
            <v>1</v>
          </cell>
          <cell r="S276">
            <v>1</v>
          </cell>
          <cell r="T276">
            <v>1</v>
          </cell>
          <cell r="U276">
            <v>1</v>
          </cell>
          <cell r="V276">
            <v>1</v>
          </cell>
          <cell r="W276">
            <v>1</v>
          </cell>
          <cell r="X276">
            <v>1</v>
          </cell>
          <cell r="Y276">
            <v>1</v>
          </cell>
          <cell r="Z276">
            <v>1</v>
          </cell>
          <cell r="AA276">
            <v>1</v>
          </cell>
          <cell r="AB276">
            <v>1</v>
          </cell>
          <cell r="AC276">
            <v>1</v>
          </cell>
          <cell r="AD276">
            <v>1</v>
          </cell>
          <cell r="AP276">
            <v>2</v>
          </cell>
          <cell r="AQ276">
            <v>11</v>
          </cell>
          <cell r="AR276">
            <v>9</v>
          </cell>
          <cell r="AZ276">
            <v>1</v>
          </cell>
          <cell r="BA276">
            <v>1</v>
          </cell>
          <cell r="BB276">
            <v>1</v>
          </cell>
          <cell r="BC276">
            <v>1</v>
          </cell>
          <cell r="BD276">
            <v>1</v>
          </cell>
          <cell r="BE276">
            <v>1</v>
          </cell>
          <cell r="BF276">
            <v>1</v>
          </cell>
          <cell r="BG276">
            <v>1</v>
          </cell>
          <cell r="BH276">
            <v>1</v>
          </cell>
          <cell r="BI276">
            <v>1</v>
          </cell>
          <cell r="BJ276">
            <v>1</v>
          </cell>
          <cell r="BK276">
            <v>1</v>
          </cell>
          <cell r="BL276">
            <v>1</v>
          </cell>
          <cell r="BM276">
            <v>1</v>
          </cell>
          <cell r="BN276">
            <v>1</v>
          </cell>
          <cell r="BO276">
            <v>1</v>
          </cell>
          <cell r="BP276">
            <v>1</v>
          </cell>
          <cell r="BQ276">
            <v>1</v>
          </cell>
          <cell r="BR276">
            <v>1</v>
          </cell>
          <cell r="BS276">
            <v>1</v>
          </cell>
        </row>
        <row r="277">
          <cell r="K277">
            <v>1</v>
          </cell>
          <cell r="L277">
            <v>1</v>
          </cell>
          <cell r="M277">
            <v>1</v>
          </cell>
          <cell r="N277">
            <v>1</v>
          </cell>
          <cell r="O277">
            <v>1</v>
          </cell>
          <cell r="P277">
            <v>1</v>
          </cell>
          <cell r="Q277">
            <v>1</v>
          </cell>
          <cell r="R277">
            <v>1</v>
          </cell>
          <cell r="S277">
            <v>1</v>
          </cell>
          <cell r="T277">
            <v>1</v>
          </cell>
          <cell r="U277">
            <v>1</v>
          </cell>
          <cell r="V277">
            <v>1</v>
          </cell>
          <cell r="W277">
            <v>1</v>
          </cell>
          <cell r="X277">
            <v>1</v>
          </cell>
          <cell r="Y277">
            <v>1</v>
          </cell>
          <cell r="Z277">
            <v>1</v>
          </cell>
          <cell r="AA277">
            <v>1</v>
          </cell>
          <cell r="AB277">
            <v>1</v>
          </cell>
          <cell r="AC277">
            <v>1</v>
          </cell>
          <cell r="AD277">
            <v>1</v>
          </cell>
          <cell r="AP277">
            <v>2</v>
          </cell>
          <cell r="AQ277">
            <v>11</v>
          </cell>
          <cell r="AR277">
            <v>10</v>
          </cell>
          <cell r="AZ277">
            <v>1</v>
          </cell>
          <cell r="BA277">
            <v>1</v>
          </cell>
          <cell r="BB277">
            <v>1</v>
          </cell>
          <cell r="BC277">
            <v>1</v>
          </cell>
          <cell r="BD277">
            <v>1</v>
          </cell>
          <cell r="BE277">
            <v>1</v>
          </cell>
          <cell r="BF277">
            <v>1</v>
          </cell>
          <cell r="BG277">
            <v>1</v>
          </cell>
          <cell r="BH277">
            <v>1</v>
          </cell>
          <cell r="BI277">
            <v>1</v>
          </cell>
          <cell r="BJ277">
            <v>1</v>
          </cell>
          <cell r="BK277">
            <v>1</v>
          </cell>
          <cell r="BL277">
            <v>1</v>
          </cell>
          <cell r="BM277">
            <v>1</v>
          </cell>
          <cell r="BN277">
            <v>1</v>
          </cell>
          <cell r="BO277">
            <v>1</v>
          </cell>
          <cell r="BP277">
            <v>1</v>
          </cell>
          <cell r="BQ277">
            <v>1</v>
          </cell>
          <cell r="BR277">
            <v>1</v>
          </cell>
          <cell r="BS277">
            <v>1</v>
          </cell>
        </row>
        <row r="278">
          <cell r="K278">
            <v>1</v>
          </cell>
          <cell r="L278">
            <v>1</v>
          </cell>
          <cell r="M278">
            <v>1</v>
          </cell>
          <cell r="N278">
            <v>1</v>
          </cell>
          <cell r="O278">
            <v>1</v>
          </cell>
          <cell r="P278">
            <v>1</v>
          </cell>
          <cell r="Q278">
            <v>1</v>
          </cell>
          <cell r="R278">
            <v>1</v>
          </cell>
          <cell r="S278">
            <v>1</v>
          </cell>
          <cell r="T278">
            <v>1</v>
          </cell>
          <cell r="U278">
            <v>1</v>
          </cell>
          <cell r="V278">
            <v>1</v>
          </cell>
          <cell r="W278">
            <v>1</v>
          </cell>
          <cell r="X278">
            <v>1</v>
          </cell>
          <cell r="Y278">
            <v>1</v>
          </cell>
          <cell r="Z278">
            <v>1</v>
          </cell>
          <cell r="AA278">
            <v>1</v>
          </cell>
          <cell r="AB278">
            <v>1</v>
          </cell>
          <cell r="AC278">
            <v>1</v>
          </cell>
          <cell r="AD278">
            <v>1</v>
          </cell>
          <cell r="AP278">
            <v>2</v>
          </cell>
          <cell r="AQ278">
            <v>12</v>
          </cell>
          <cell r="AR278">
            <v>1</v>
          </cell>
          <cell r="AZ278">
            <v>1</v>
          </cell>
          <cell r="BA278">
            <v>1</v>
          </cell>
          <cell r="BB278">
            <v>1</v>
          </cell>
          <cell r="BC278">
            <v>1</v>
          </cell>
          <cell r="BD278">
            <v>1</v>
          </cell>
          <cell r="BE278">
            <v>1</v>
          </cell>
          <cell r="BF278">
            <v>1</v>
          </cell>
          <cell r="BG278">
            <v>1</v>
          </cell>
          <cell r="BH278">
            <v>1</v>
          </cell>
          <cell r="BI278">
            <v>1</v>
          </cell>
          <cell r="BJ278">
            <v>1</v>
          </cell>
          <cell r="BK278">
            <v>1</v>
          </cell>
          <cell r="BL278">
            <v>1</v>
          </cell>
          <cell r="BM278">
            <v>1</v>
          </cell>
          <cell r="BN278">
            <v>1</v>
          </cell>
          <cell r="BO278">
            <v>1</v>
          </cell>
          <cell r="BP278">
            <v>1</v>
          </cell>
          <cell r="BQ278">
            <v>1</v>
          </cell>
          <cell r="BR278">
            <v>1</v>
          </cell>
          <cell r="BS278">
            <v>1</v>
          </cell>
        </row>
        <row r="279">
          <cell r="K279">
            <v>1</v>
          </cell>
          <cell r="L279">
            <v>1</v>
          </cell>
          <cell r="M279">
            <v>1</v>
          </cell>
          <cell r="N279">
            <v>1</v>
          </cell>
          <cell r="O279">
            <v>1</v>
          </cell>
          <cell r="P279">
            <v>1</v>
          </cell>
          <cell r="Q279">
            <v>1</v>
          </cell>
          <cell r="R279">
            <v>1</v>
          </cell>
          <cell r="S279">
            <v>1</v>
          </cell>
          <cell r="T279">
            <v>1</v>
          </cell>
          <cell r="U279">
            <v>1</v>
          </cell>
          <cell r="V279">
            <v>1</v>
          </cell>
          <cell r="W279">
            <v>1</v>
          </cell>
          <cell r="X279">
            <v>1</v>
          </cell>
          <cell r="Y279">
            <v>1</v>
          </cell>
          <cell r="Z279">
            <v>1</v>
          </cell>
          <cell r="AA279">
            <v>1</v>
          </cell>
          <cell r="AB279">
            <v>1</v>
          </cell>
          <cell r="AC279">
            <v>1</v>
          </cell>
          <cell r="AD279">
            <v>1</v>
          </cell>
          <cell r="AP279">
            <v>2</v>
          </cell>
          <cell r="AQ279">
            <v>12</v>
          </cell>
          <cell r="AR279">
            <v>2</v>
          </cell>
          <cell r="AZ279">
            <v>1</v>
          </cell>
          <cell r="BA279">
            <v>1</v>
          </cell>
          <cell r="BB279">
            <v>1</v>
          </cell>
          <cell r="BC279">
            <v>1</v>
          </cell>
          <cell r="BD279">
            <v>1</v>
          </cell>
          <cell r="BE279">
            <v>1</v>
          </cell>
          <cell r="BF279">
            <v>1</v>
          </cell>
          <cell r="BG279">
            <v>1</v>
          </cell>
          <cell r="BH279">
            <v>1</v>
          </cell>
          <cell r="BI279">
            <v>1</v>
          </cell>
          <cell r="BJ279">
            <v>1</v>
          </cell>
          <cell r="BK279">
            <v>1</v>
          </cell>
          <cell r="BL279">
            <v>1</v>
          </cell>
          <cell r="BM279">
            <v>1</v>
          </cell>
          <cell r="BN279">
            <v>1</v>
          </cell>
          <cell r="BO279">
            <v>1</v>
          </cell>
          <cell r="BP279">
            <v>1</v>
          </cell>
          <cell r="BQ279">
            <v>1</v>
          </cell>
          <cell r="BR279">
            <v>1</v>
          </cell>
          <cell r="BS279">
            <v>1</v>
          </cell>
        </row>
        <row r="280">
          <cell r="K280">
            <v>1</v>
          </cell>
          <cell r="L280">
            <v>1</v>
          </cell>
          <cell r="M280">
            <v>1</v>
          </cell>
          <cell r="N280">
            <v>1</v>
          </cell>
          <cell r="O280">
            <v>1</v>
          </cell>
          <cell r="P280">
            <v>1</v>
          </cell>
          <cell r="Q280">
            <v>1</v>
          </cell>
          <cell r="R280">
            <v>1</v>
          </cell>
          <cell r="S280">
            <v>1</v>
          </cell>
          <cell r="T280">
            <v>1</v>
          </cell>
          <cell r="U280">
            <v>1</v>
          </cell>
          <cell r="V280">
            <v>1</v>
          </cell>
          <cell r="W280">
            <v>1</v>
          </cell>
          <cell r="X280">
            <v>1</v>
          </cell>
          <cell r="Y280">
            <v>1</v>
          </cell>
          <cell r="Z280">
            <v>1</v>
          </cell>
          <cell r="AA280">
            <v>1</v>
          </cell>
          <cell r="AB280">
            <v>1</v>
          </cell>
          <cell r="AC280">
            <v>1</v>
          </cell>
          <cell r="AD280">
            <v>1</v>
          </cell>
          <cell r="AP280">
            <v>2</v>
          </cell>
          <cell r="AQ280">
            <v>12</v>
          </cell>
          <cell r="AR280">
            <v>3</v>
          </cell>
          <cell r="AZ280">
            <v>1</v>
          </cell>
          <cell r="BA280">
            <v>1</v>
          </cell>
          <cell r="BB280">
            <v>1</v>
          </cell>
          <cell r="BC280">
            <v>1</v>
          </cell>
          <cell r="BD280">
            <v>1</v>
          </cell>
          <cell r="BE280">
            <v>1</v>
          </cell>
          <cell r="BF280">
            <v>1</v>
          </cell>
          <cell r="BG280">
            <v>1</v>
          </cell>
          <cell r="BH280">
            <v>1</v>
          </cell>
          <cell r="BI280">
            <v>1</v>
          </cell>
          <cell r="BJ280">
            <v>1</v>
          </cell>
          <cell r="BK280">
            <v>1</v>
          </cell>
          <cell r="BL280">
            <v>1</v>
          </cell>
          <cell r="BM280">
            <v>1</v>
          </cell>
          <cell r="BN280">
            <v>1</v>
          </cell>
          <cell r="BO280">
            <v>1</v>
          </cell>
          <cell r="BP280">
            <v>1</v>
          </cell>
          <cell r="BQ280">
            <v>1</v>
          </cell>
          <cell r="BR280">
            <v>1</v>
          </cell>
          <cell r="BS280">
            <v>1</v>
          </cell>
        </row>
        <row r="281">
          <cell r="K281">
            <v>1</v>
          </cell>
          <cell r="L281">
            <v>1</v>
          </cell>
          <cell r="M281">
            <v>1</v>
          </cell>
          <cell r="N281">
            <v>1</v>
          </cell>
          <cell r="O281">
            <v>1</v>
          </cell>
          <cell r="P281">
            <v>1</v>
          </cell>
          <cell r="Q281">
            <v>1</v>
          </cell>
          <cell r="R281">
            <v>1</v>
          </cell>
          <cell r="S281">
            <v>1</v>
          </cell>
          <cell r="T281">
            <v>1</v>
          </cell>
          <cell r="U281">
            <v>1</v>
          </cell>
          <cell r="V281">
            <v>1</v>
          </cell>
          <cell r="W281">
            <v>1</v>
          </cell>
          <cell r="X281">
            <v>1</v>
          </cell>
          <cell r="Y281">
            <v>1</v>
          </cell>
          <cell r="Z281">
            <v>1</v>
          </cell>
          <cell r="AA281">
            <v>1</v>
          </cell>
          <cell r="AB281">
            <v>1</v>
          </cell>
          <cell r="AC281">
            <v>1</v>
          </cell>
          <cell r="AD281">
            <v>1</v>
          </cell>
          <cell r="AP281">
            <v>2</v>
          </cell>
          <cell r="AQ281">
            <v>12</v>
          </cell>
          <cell r="AR281">
            <v>4</v>
          </cell>
          <cell r="AZ281">
            <v>1</v>
          </cell>
          <cell r="BA281">
            <v>1</v>
          </cell>
          <cell r="BB281">
            <v>1</v>
          </cell>
          <cell r="BC281">
            <v>1</v>
          </cell>
          <cell r="BD281">
            <v>1</v>
          </cell>
          <cell r="BE281">
            <v>1</v>
          </cell>
          <cell r="BF281">
            <v>1</v>
          </cell>
          <cell r="BG281">
            <v>1</v>
          </cell>
          <cell r="BH281">
            <v>1</v>
          </cell>
          <cell r="BI281">
            <v>1</v>
          </cell>
          <cell r="BJ281">
            <v>1</v>
          </cell>
          <cell r="BK281">
            <v>1</v>
          </cell>
          <cell r="BL281">
            <v>1</v>
          </cell>
          <cell r="BM281">
            <v>1</v>
          </cell>
          <cell r="BN281">
            <v>1</v>
          </cell>
          <cell r="BO281">
            <v>1</v>
          </cell>
          <cell r="BP281">
            <v>1</v>
          </cell>
          <cell r="BQ281">
            <v>1</v>
          </cell>
          <cell r="BR281">
            <v>1</v>
          </cell>
          <cell r="BS281">
            <v>1</v>
          </cell>
        </row>
        <row r="282">
          <cell r="K282">
            <v>1</v>
          </cell>
          <cell r="L282">
            <v>1</v>
          </cell>
          <cell r="M282">
            <v>1</v>
          </cell>
          <cell r="N282">
            <v>1</v>
          </cell>
          <cell r="O282">
            <v>1</v>
          </cell>
          <cell r="P282">
            <v>1</v>
          </cell>
          <cell r="Q282">
            <v>1</v>
          </cell>
          <cell r="R282">
            <v>1</v>
          </cell>
          <cell r="S282">
            <v>1</v>
          </cell>
          <cell r="T282">
            <v>1</v>
          </cell>
          <cell r="U282">
            <v>1</v>
          </cell>
          <cell r="V282">
            <v>1</v>
          </cell>
          <cell r="W282">
            <v>1</v>
          </cell>
          <cell r="X282">
            <v>1</v>
          </cell>
          <cell r="Y282">
            <v>1</v>
          </cell>
          <cell r="Z282">
            <v>1</v>
          </cell>
          <cell r="AA282">
            <v>1</v>
          </cell>
          <cell r="AB282">
            <v>1</v>
          </cell>
          <cell r="AC282">
            <v>1</v>
          </cell>
          <cell r="AD282">
            <v>1</v>
          </cell>
          <cell r="AP282">
            <v>2</v>
          </cell>
          <cell r="AQ282">
            <v>12</v>
          </cell>
          <cell r="AR282">
            <v>5</v>
          </cell>
          <cell r="AZ282">
            <v>1</v>
          </cell>
          <cell r="BA282">
            <v>1</v>
          </cell>
          <cell r="BB282">
            <v>1</v>
          </cell>
          <cell r="BC282">
            <v>1</v>
          </cell>
          <cell r="BD282">
            <v>1</v>
          </cell>
          <cell r="BE282">
            <v>1</v>
          </cell>
          <cell r="BF282">
            <v>1</v>
          </cell>
          <cell r="BG282">
            <v>1</v>
          </cell>
          <cell r="BH282">
            <v>1</v>
          </cell>
          <cell r="BI282">
            <v>1</v>
          </cell>
          <cell r="BJ282">
            <v>1</v>
          </cell>
          <cell r="BK282">
            <v>1</v>
          </cell>
          <cell r="BL282">
            <v>1</v>
          </cell>
          <cell r="BM282">
            <v>1</v>
          </cell>
          <cell r="BN282">
            <v>1</v>
          </cell>
          <cell r="BO282">
            <v>1</v>
          </cell>
          <cell r="BP282">
            <v>1</v>
          </cell>
          <cell r="BQ282">
            <v>1</v>
          </cell>
          <cell r="BR282">
            <v>1</v>
          </cell>
          <cell r="BS282">
            <v>1</v>
          </cell>
        </row>
        <row r="283">
          <cell r="K283">
            <v>1</v>
          </cell>
          <cell r="L283">
            <v>1</v>
          </cell>
          <cell r="M283">
            <v>1</v>
          </cell>
          <cell r="N283">
            <v>1</v>
          </cell>
          <cell r="O283">
            <v>1</v>
          </cell>
          <cell r="P283">
            <v>1</v>
          </cell>
          <cell r="Q283">
            <v>1</v>
          </cell>
          <cell r="R283">
            <v>1</v>
          </cell>
          <cell r="S283">
            <v>1</v>
          </cell>
          <cell r="T283">
            <v>1</v>
          </cell>
          <cell r="U283">
            <v>1</v>
          </cell>
          <cell r="V283">
            <v>1</v>
          </cell>
          <cell r="W283">
            <v>1</v>
          </cell>
          <cell r="X283">
            <v>1</v>
          </cell>
          <cell r="Y283">
            <v>1</v>
          </cell>
          <cell r="Z283">
            <v>1</v>
          </cell>
          <cell r="AA283">
            <v>1</v>
          </cell>
          <cell r="AB283">
            <v>1</v>
          </cell>
          <cell r="AC283">
            <v>1</v>
          </cell>
          <cell r="AD283">
            <v>1</v>
          </cell>
          <cell r="AP283">
            <v>2</v>
          </cell>
          <cell r="AQ283">
            <v>12</v>
          </cell>
          <cell r="AR283">
            <v>6</v>
          </cell>
          <cell r="AZ283">
            <v>1</v>
          </cell>
          <cell r="BA283">
            <v>1</v>
          </cell>
          <cell r="BB283">
            <v>1</v>
          </cell>
          <cell r="BC283">
            <v>1</v>
          </cell>
          <cell r="BD283">
            <v>1</v>
          </cell>
          <cell r="BE283">
            <v>1</v>
          </cell>
          <cell r="BF283">
            <v>1</v>
          </cell>
          <cell r="BG283">
            <v>1</v>
          </cell>
          <cell r="BH283">
            <v>1</v>
          </cell>
          <cell r="BI283">
            <v>1</v>
          </cell>
          <cell r="BJ283">
            <v>1</v>
          </cell>
          <cell r="BK283">
            <v>1</v>
          </cell>
          <cell r="BL283">
            <v>1</v>
          </cell>
          <cell r="BM283">
            <v>1</v>
          </cell>
          <cell r="BN283">
            <v>1</v>
          </cell>
          <cell r="BO283">
            <v>1</v>
          </cell>
          <cell r="BP283">
            <v>1</v>
          </cell>
          <cell r="BQ283">
            <v>1</v>
          </cell>
          <cell r="BR283">
            <v>1</v>
          </cell>
          <cell r="BS283">
            <v>1</v>
          </cell>
        </row>
        <row r="284">
          <cell r="K284">
            <v>1</v>
          </cell>
          <cell r="L284">
            <v>1</v>
          </cell>
          <cell r="M284">
            <v>1</v>
          </cell>
          <cell r="N284">
            <v>1</v>
          </cell>
          <cell r="O284">
            <v>1</v>
          </cell>
          <cell r="P284">
            <v>1</v>
          </cell>
          <cell r="Q284">
            <v>1</v>
          </cell>
          <cell r="R284">
            <v>1</v>
          </cell>
          <cell r="S284">
            <v>1</v>
          </cell>
          <cell r="T284">
            <v>1</v>
          </cell>
          <cell r="U284">
            <v>1</v>
          </cell>
          <cell r="V284">
            <v>1</v>
          </cell>
          <cell r="W284">
            <v>1</v>
          </cell>
          <cell r="X284">
            <v>1</v>
          </cell>
          <cell r="Y284">
            <v>1</v>
          </cell>
          <cell r="Z284">
            <v>1</v>
          </cell>
          <cell r="AA284">
            <v>1</v>
          </cell>
          <cell r="AB284">
            <v>1</v>
          </cell>
          <cell r="AC284">
            <v>1</v>
          </cell>
          <cell r="AD284">
            <v>1</v>
          </cell>
          <cell r="AP284">
            <v>2</v>
          </cell>
          <cell r="AQ284">
            <v>12</v>
          </cell>
          <cell r="AR284">
            <v>7</v>
          </cell>
          <cell r="AZ284">
            <v>1</v>
          </cell>
          <cell r="BA284">
            <v>1</v>
          </cell>
          <cell r="BB284">
            <v>1</v>
          </cell>
          <cell r="BC284">
            <v>1</v>
          </cell>
          <cell r="BD284">
            <v>1</v>
          </cell>
          <cell r="BE284">
            <v>1</v>
          </cell>
          <cell r="BF284">
            <v>1</v>
          </cell>
          <cell r="BG284">
            <v>1</v>
          </cell>
          <cell r="BH284">
            <v>1</v>
          </cell>
          <cell r="BI284">
            <v>1</v>
          </cell>
          <cell r="BJ284">
            <v>1</v>
          </cell>
          <cell r="BK284">
            <v>1</v>
          </cell>
          <cell r="BL284">
            <v>1</v>
          </cell>
          <cell r="BM284">
            <v>1</v>
          </cell>
          <cell r="BN284">
            <v>1</v>
          </cell>
          <cell r="BO284">
            <v>1</v>
          </cell>
          <cell r="BP284">
            <v>1</v>
          </cell>
          <cell r="BQ284">
            <v>1</v>
          </cell>
          <cell r="BR284">
            <v>1</v>
          </cell>
          <cell r="BS284">
            <v>1</v>
          </cell>
        </row>
        <row r="285">
          <cell r="K285">
            <v>1</v>
          </cell>
          <cell r="L285">
            <v>1</v>
          </cell>
          <cell r="M285">
            <v>1</v>
          </cell>
          <cell r="N285">
            <v>1</v>
          </cell>
          <cell r="O285">
            <v>1</v>
          </cell>
          <cell r="P285">
            <v>1</v>
          </cell>
          <cell r="Q285">
            <v>1</v>
          </cell>
          <cell r="R285">
            <v>1</v>
          </cell>
          <cell r="S285">
            <v>1</v>
          </cell>
          <cell r="T285">
            <v>1</v>
          </cell>
          <cell r="U285">
            <v>1</v>
          </cell>
          <cell r="V285">
            <v>1</v>
          </cell>
          <cell r="W285">
            <v>1</v>
          </cell>
          <cell r="X285">
            <v>1</v>
          </cell>
          <cell r="Y285">
            <v>1</v>
          </cell>
          <cell r="Z285">
            <v>1</v>
          </cell>
          <cell r="AA285">
            <v>1</v>
          </cell>
          <cell r="AB285">
            <v>1</v>
          </cell>
          <cell r="AC285">
            <v>1</v>
          </cell>
          <cell r="AD285">
            <v>1</v>
          </cell>
          <cell r="AP285">
            <v>2</v>
          </cell>
          <cell r="AQ285">
            <v>12</v>
          </cell>
          <cell r="AR285">
            <v>8</v>
          </cell>
          <cell r="AZ285">
            <v>1</v>
          </cell>
          <cell r="BA285">
            <v>1</v>
          </cell>
          <cell r="BB285">
            <v>1</v>
          </cell>
          <cell r="BC285">
            <v>1</v>
          </cell>
          <cell r="BD285">
            <v>1</v>
          </cell>
          <cell r="BE285">
            <v>1</v>
          </cell>
          <cell r="BF285">
            <v>1</v>
          </cell>
          <cell r="BG285">
            <v>1</v>
          </cell>
          <cell r="BH285">
            <v>1</v>
          </cell>
          <cell r="BI285">
            <v>1</v>
          </cell>
          <cell r="BJ285">
            <v>1</v>
          </cell>
          <cell r="BK285">
            <v>1</v>
          </cell>
          <cell r="BL285">
            <v>1</v>
          </cell>
          <cell r="BM285">
            <v>1</v>
          </cell>
          <cell r="BN285">
            <v>1</v>
          </cell>
          <cell r="BO285">
            <v>1</v>
          </cell>
          <cell r="BP285">
            <v>1</v>
          </cell>
          <cell r="BQ285">
            <v>1</v>
          </cell>
          <cell r="BR285">
            <v>1</v>
          </cell>
          <cell r="BS285">
            <v>1</v>
          </cell>
        </row>
        <row r="286">
          <cell r="K286">
            <v>1</v>
          </cell>
          <cell r="L286">
            <v>1</v>
          </cell>
          <cell r="M286">
            <v>1</v>
          </cell>
          <cell r="N286">
            <v>1</v>
          </cell>
          <cell r="O286">
            <v>1</v>
          </cell>
          <cell r="P286">
            <v>1</v>
          </cell>
          <cell r="Q286">
            <v>1</v>
          </cell>
          <cell r="R286">
            <v>1</v>
          </cell>
          <cell r="S286">
            <v>1</v>
          </cell>
          <cell r="T286">
            <v>1</v>
          </cell>
          <cell r="U286">
            <v>1</v>
          </cell>
          <cell r="V286">
            <v>1</v>
          </cell>
          <cell r="W286">
            <v>1</v>
          </cell>
          <cell r="X286">
            <v>1</v>
          </cell>
          <cell r="Y286">
            <v>1</v>
          </cell>
          <cell r="Z286">
            <v>1</v>
          </cell>
          <cell r="AA286">
            <v>1</v>
          </cell>
          <cell r="AB286">
            <v>1</v>
          </cell>
          <cell r="AC286">
            <v>1</v>
          </cell>
          <cell r="AD286">
            <v>1</v>
          </cell>
          <cell r="AP286">
            <v>2</v>
          </cell>
          <cell r="AQ286">
            <v>12</v>
          </cell>
          <cell r="AR286">
            <v>9</v>
          </cell>
          <cell r="AZ286">
            <v>1</v>
          </cell>
          <cell r="BA286">
            <v>1</v>
          </cell>
          <cell r="BB286">
            <v>1</v>
          </cell>
          <cell r="BC286">
            <v>1</v>
          </cell>
          <cell r="BD286">
            <v>1</v>
          </cell>
          <cell r="BE286">
            <v>1</v>
          </cell>
          <cell r="BF286">
            <v>1</v>
          </cell>
          <cell r="BG286">
            <v>1</v>
          </cell>
          <cell r="BH286">
            <v>1</v>
          </cell>
          <cell r="BI286">
            <v>1</v>
          </cell>
          <cell r="BJ286">
            <v>1</v>
          </cell>
          <cell r="BK286">
            <v>1</v>
          </cell>
          <cell r="BL286">
            <v>1</v>
          </cell>
          <cell r="BM286">
            <v>1</v>
          </cell>
          <cell r="BN286">
            <v>1</v>
          </cell>
          <cell r="BO286">
            <v>1</v>
          </cell>
          <cell r="BP286">
            <v>1</v>
          </cell>
          <cell r="BQ286">
            <v>1</v>
          </cell>
          <cell r="BR286">
            <v>1</v>
          </cell>
          <cell r="BS286">
            <v>1</v>
          </cell>
        </row>
        <row r="287">
          <cell r="K287">
            <v>1</v>
          </cell>
          <cell r="L287">
            <v>1</v>
          </cell>
          <cell r="M287">
            <v>1</v>
          </cell>
          <cell r="N287">
            <v>1</v>
          </cell>
          <cell r="O287">
            <v>1</v>
          </cell>
          <cell r="P287">
            <v>1</v>
          </cell>
          <cell r="Q287">
            <v>1</v>
          </cell>
          <cell r="R287">
            <v>1</v>
          </cell>
          <cell r="S287">
            <v>1</v>
          </cell>
          <cell r="T287">
            <v>1</v>
          </cell>
          <cell r="U287">
            <v>1</v>
          </cell>
          <cell r="V287">
            <v>1</v>
          </cell>
          <cell r="W287">
            <v>1</v>
          </cell>
          <cell r="X287">
            <v>1</v>
          </cell>
          <cell r="Y287">
            <v>1</v>
          </cell>
          <cell r="Z287">
            <v>1</v>
          </cell>
          <cell r="AA287">
            <v>1</v>
          </cell>
          <cell r="AB287">
            <v>1</v>
          </cell>
          <cell r="AC287">
            <v>1</v>
          </cell>
          <cell r="AD287">
            <v>1</v>
          </cell>
          <cell r="AP287">
            <v>2</v>
          </cell>
          <cell r="AQ287">
            <v>12</v>
          </cell>
          <cell r="AR287">
            <v>10</v>
          </cell>
          <cell r="AZ287">
            <v>1</v>
          </cell>
          <cell r="BA287">
            <v>1</v>
          </cell>
          <cell r="BB287">
            <v>1</v>
          </cell>
          <cell r="BC287">
            <v>1</v>
          </cell>
          <cell r="BD287">
            <v>1</v>
          </cell>
          <cell r="BE287">
            <v>1</v>
          </cell>
          <cell r="BF287">
            <v>1</v>
          </cell>
          <cell r="BG287">
            <v>1</v>
          </cell>
          <cell r="BH287">
            <v>1</v>
          </cell>
          <cell r="BI287">
            <v>1</v>
          </cell>
          <cell r="BJ287">
            <v>1</v>
          </cell>
          <cell r="BK287">
            <v>1</v>
          </cell>
          <cell r="BL287">
            <v>1</v>
          </cell>
          <cell r="BM287">
            <v>1</v>
          </cell>
          <cell r="BN287">
            <v>1</v>
          </cell>
          <cell r="BO287">
            <v>1</v>
          </cell>
          <cell r="BP287">
            <v>1</v>
          </cell>
          <cell r="BQ287">
            <v>1</v>
          </cell>
          <cell r="BR287">
            <v>1</v>
          </cell>
          <cell r="BS287">
            <v>1</v>
          </cell>
        </row>
        <row r="288">
          <cell r="K288">
            <v>1</v>
          </cell>
          <cell r="L288">
            <v>1</v>
          </cell>
          <cell r="M288">
            <v>1</v>
          </cell>
          <cell r="N288">
            <v>1</v>
          </cell>
          <cell r="O288">
            <v>1</v>
          </cell>
          <cell r="P288">
            <v>1</v>
          </cell>
          <cell r="Q288">
            <v>1</v>
          </cell>
          <cell r="R288">
            <v>1</v>
          </cell>
          <cell r="S288">
            <v>1</v>
          </cell>
          <cell r="T288">
            <v>1</v>
          </cell>
          <cell r="U288">
            <v>1</v>
          </cell>
          <cell r="V288">
            <v>1</v>
          </cell>
          <cell r="W288">
            <v>1</v>
          </cell>
          <cell r="X288">
            <v>1</v>
          </cell>
          <cell r="Y288">
            <v>1</v>
          </cell>
          <cell r="Z288">
            <v>0.9</v>
          </cell>
          <cell r="AA288">
            <v>0.7</v>
          </cell>
          <cell r="AB288">
            <v>0.7</v>
          </cell>
          <cell r="AC288">
            <v>0.7</v>
          </cell>
          <cell r="AD288">
            <v>0.7</v>
          </cell>
          <cell r="AP288">
            <v>2</v>
          </cell>
          <cell r="AQ288">
            <v>13</v>
          </cell>
          <cell r="AR288">
            <v>1</v>
          </cell>
          <cell r="AZ288">
            <v>1</v>
          </cell>
          <cell r="BA288">
            <v>1</v>
          </cell>
          <cell r="BB288">
            <v>1</v>
          </cell>
          <cell r="BC288">
            <v>1</v>
          </cell>
          <cell r="BD288">
            <v>1</v>
          </cell>
          <cell r="BE288">
            <v>1</v>
          </cell>
          <cell r="BF288">
            <v>1</v>
          </cell>
          <cell r="BG288">
            <v>1</v>
          </cell>
          <cell r="BH288">
            <v>1</v>
          </cell>
          <cell r="BI288">
            <v>1</v>
          </cell>
          <cell r="BJ288">
            <v>1</v>
          </cell>
          <cell r="BK288">
            <v>1</v>
          </cell>
          <cell r="BL288">
            <v>1</v>
          </cell>
          <cell r="BM288">
            <v>1</v>
          </cell>
          <cell r="BN288">
            <v>1</v>
          </cell>
          <cell r="BO288">
            <v>0.9</v>
          </cell>
          <cell r="BP288">
            <v>0.9</v>
          </cell>
          <cell r="BQ288">
            <v>0.9</v>
          </cell>
          <cell r="BR288">
            <v>0.9</v>
          </cell>
          <cell r="BS288">
            <v>0.9</v>
          </cell>
        </row>
        <row r="289">
          <cell r="K289">
            <v>1</v>
          </cell>
          <cell r="L289">
            <v>1</v>
          </cell>
          <cell r="M289">
            <v>1</v>
          </cell>
          <cell r="N289">
            <v>1</v>
          </cell>
          <cell r="O289">
            <v>1</v>
          </cell>
          <cell r="P289">
            <v>1</v>
          </cell>
          <cell r="Q289">
            <v>1</v>
          </cell>
          <cell r="R289">
            <v>1</v>
          </cell>
          <cell r="S289">
            <v>1</v>
          </cell>
          <cell r="T289">
            <v>1</v>
          </cell>
          <cell r="U289">
            <v>1</v>
          </cell>
          <cell r="V289">
            <v>1</v>
          </cell>
          <cell r="W289">
            <v>1</v>
          </cell>
          <cell r="X289">
            <v>1</v>
          </cell>
          <cell r="Y289">
            <v>1</v>
          </cell>
          <cell r="Z289">
            <v>0.9</v>
          </cell>
          <cell r="AA289">
            <v>0.7</v>
          </cell>
          <cell r="AB289">
            <v>0.7</v>
          </cell>
          <cell r="AC289">
            <v>0.7</v>
          </cell>
          <cell r="AD289">
            <v>0.7</v>
          </cell>
          <cell r="AP289">
            <v>2</v>
          </cell>
          <cell r="AQ289">
            <v>13</v>
          </cell>
          <cell r="AR289">
            <v>2</v>
          </cell>
          <cell r="AZ289">
            <v>1</v>
          </cell>
          <cell r="BA289">
            <v>1</v>
          </cell>
          <cell r="BB289">
            <v>1</v>
          </cell>
          <cell r="BC289">
            <v>1</v>
          </cell>
          <cell r="BD289">
            <v>1</v>
          </cell>
          <cell r="BE289">
            <v>1</v>
          </cell>
          <cell r="BF289">
            <v>1</v>
          </cell>
          <cell r="BG289">
            <v>1</v>
          </cell>
          <cell r="BH289">
            <v>1</v>
          </cell>
          <cell r="BI289">
            <v>1</v>
          </cell>
          <cell r="BJ289">
            <v>1</v>
          </cell>
          <cell r="BK289">
            <v>1</v>
          </cell>
          <cell r="BL289">
            <v>1</v>
          </cell>
          <cell r="BM289">
            <v>1</v>
          </cell>
          <cell r="BN289">
            <v>1</v>
          </cell>
          <cell r="BO289">
            <v>0.9</v>
          </cell>
          <cell r="BP289">
            <v>0.9</v>
          </cell>
          <cell r="BQ289">
            <v>0.9</v>
          </cell>
          <cell r="BR289">
            <v>0.9</v>
          </cell>
          <cell r="BS289">
            <v>0.9</v>
          </cell>
        </row>
        <row r="290">
          <cell r="K290">
            <v>1</v>
          </cell>
          <cell r="L290">
            <v>1</v>
          </cell>
          <cell r="M290">
            <v>1</v>
          </cell>
          <cell r="N290">
            <v>1</v>
          </cell>
          <cell r="O290">
            <v>1</v>
          </cell>
          <cell r="P290">
            <v>1</v>
          </cell>
          <cell r="Q290">
            <v>1</v>
          </cell>
          <cell r="R290">
            <v>1</v>
          </cell>
          <cell r="S290">
            <v>1</v>
          </cell>
          <cell r="T290">
            <v>1</v>
          </cell>
          <cell r="U290">
            <v>1</v>
          </cell>
          <cell r="V290">
            <v>1</v>
          </cell>
          <cell r="W290">
            <v>1</v>
          </cell>
          <cell r="X290">
            <v>1</v>
          </cell>
          <cell r="Y290">
            <v>1</v>
          </cell>
          <cell r="Z290">
            <v>0.9</v>
          </cell>
          <cell r="AA290">
            <v>0.7</v>
          </cell>
          <cell r="AB290">
            <v>0.7</v>
          </cell>
          <cell r="AC290">
            <v>0.7</v>
          </cell>
          <cell r="AD290">
            <v>0.7</v>
          </cell>
          <cell r="AP290">
            <v>2</v>
          </cell>
          <cell r="AQ290">
            <v>13</v>
          </cell>
          <cell r="AR290">
            <v>3</v>
          </cell>
          <cell r="AZ290">
            <v>1</v>
          </cell>
          <cell r="BA290">
            <v>1</v>
          </cell>
          <cell r="BB290">
            <v>1</v>
          </cell>
          <cell r="BC290">
            <v>1</v>
          </cell>
          <cell r="BD290">
            <v>1</v>
          </cell>
          <cell r="BE290">
            <v>1</v>
          </cell>
          <cell r="BF290">
            <v>1</v>
          </cell>
          <cell r="BG290">
            <v>1</v>
          </cell>
          <cell r="BH290">
            <v>1</v>
          </cell>
          <cell r="BI290">
            <v>1</v>
          </cell>
          <cell r="BJ290">
            <v>1</v>
          </cell>
          <cell r="BK290">
            <v>1</v>
          </cell>
          <cell r="BL290">
            <v>1</v>
          </cell>
          <cell r="BM290">
            <v>1</v>
          </cell>
          <cell r="BN290">
            <v>1</v>
          </cell>
          <cell r="BO290">
            <v>0.9</v>
          </cell>
          <cell r="BP290">
            <v>0.9</v>
          </cell>
          <cell r="BQ290">
            <v>0.9</v>
          </cell>
          <cell r="BR290">
            <v>0.9</v>
          </cell>
          <cell r="BS290">
            <v>0.9</v>
          </cell>
        </row>
        <row r="291">
          <cell r="K291">
            <v>1</v>
          </cell>
          <cell r="L291">
            <v>1</v>
          </cell>
          <cell r="M291">
            <v>1</v>
          </cell>
          <cell r="N291">
            <v>1</v>
          </cell>
          <cell r="O291">
            <v>1</v>
          </cell>
          <cell r="P291">
            <v>1</v>
          </cell>
          <cell r="Q291">
            <v>1</v>
          </cell>
          <cell r="R291">
            <v>1</v>
          </cell>
          <cell r="S291">
            <v>1</v>
          </cell>
          <cell r="T291">
            <v>1</v>
          </cell>
          <cell r="U291">
            <v>1</v>
          </cell>
          <cell r="V291">
            <v>1</v>
          </cell>
          <cell r="W291">
            <v>1</v>
          </cell>
          <cell r="X291">
            <v>1</v>
          </cell>
          <cell r="Y291">
            <v>1</v>
          </cell>
          <cell r="Z291">
            <v>0.9</v>
          </cell>
          <cell r="AA291">
            <v>0.7</v>
          </cell>
          <cell r="AB291">
            <v>0.7</v>
          </cell>
          <cell r="AC291">
            <v>0.7</v>
          </cell>
          <cell r="AD291">
            <v>0.7</v>
          </cell>
          <cell r="AP291">
            <v>2</v>
          </cell>
          <cell r="AQ291">
            <v>13</v>
          </cell>
          <cell r="AR291">
            <v>4</v>
          </cell>
          <cell r="AZ291">
            <v>1</v>
          </cell>
          <cell r="BA291">
            <v>1</v>
          </cell>
          <cell r="BB291">
            <v>1</v>
          </cell>
          <cell r="BC291">
            <v>1</v>
          </cell>
          <cell r="BD291">
            <v>1</v>
          </cell>
          <cell r="BE291">
            <v>1</v>
          </cell>
          <cell r="BF291">
            <v>1</v>
          </cell>
          <cell r="BG291">
            <v>1</v>
          </cell>
          <cell r="BH291">
            <v>1</v>
          </cell>
          <cell r="BI291">
            <v>1</v>
          </cell>
          <cell r="BJ291">
            <v>1</v>
          </cell>
          <cell r="BK291">
            <v>1</v>
          </cell>
          <cell r="BL291">
            <v>1</v>
          </cell>
          <cell r="BM291">
            <v>1</v>
          </cell>
          <cell r="BN291">
            <v>1</v>
          </cell>
          <cell r="BO291">
            <v>0.9</v>
          </cell>
          <cell r="BP291">
            <v>0.9</v>
          </cell>
          <cell r="BQ291">
            <v>0.9</v>
          </cell>
          <cell r="BR291">
            <v>0.9</v>
          </cell>
          <cell r="BS291">
            <v>0.9</v>
          </cell>
        </row>
        <row r="292">
          <cell r="K292">
            <v>1</v>
          </cell>
          <cell r="L292">
            <v>1</v>
          </cell>
          <cell r="M292">
            <v>1</v>
          </cell>
          <cell r="N292">
            <v>1</v>
          </cell>
          <cell r="O292">
            <v>1</v>
          </cell>
          <cell r="P292">
            <v>1</v>
          </cell>
          <cell r="Q292">
            <v>1</v>
          </cell>
          <cell r="R292">
            <v>1</v>
          </cell>
          <cell r="S292">
            <v>1</v>
          </cell>
          <cell r="T292">
            <v>1</v>
          </cell>
          <cell r="U292">
            <v>1</v>
          </cell>
          <cell r="V292">
            <v>1</v>
          </cell>
          <cell r="W292">
            <v>1</v>
          </cell>
          <cell r="X292">
            <v>1</v>
          </cell>
          <cell r="Y292">
            <v>1</v>
          </cell>
          <cell r="Z292">
            <v>0.9</v>
          </cell>
          <cell r="AA292">
            <v>0.7</v>
          </cell>
          <cell r="AB292">
            <v>0.7</v>
          </cell>
          <cell r="AC292">
            <v>0.7</v>
          </cell>
          <cell r="AD292">
            <v>0.7</v>
          </cell>
          <cell r="AP292">
            <v>2</v>
          </cell>
          <cell r="AQ292">
            <v>13</v>
          </cell>
          <cell r="AR292">
            <v>5</v>
          </cell>
          <cell r="AZ292">
            <v>1</v>
          </cell>
          <cell r="BA292">
            <v>1</v>
          </cell>
          <cell r="BB292">
            <v>1</v>
          </cell>
          <cell r="BC292">
            <v>1</v>
          </cell>
          <cell r="BD292">
            <v>1</v>
          </cell>
          <cell r="BE292">
            <v>1</v>
          </cell>
          <cell r="BF292">
            <v>1</v>
          </cell>
          <cell r="BG292">
            <v>1</v>
          </cell>
          <cell r="BH292">
            <v>1</v>
          </cell>
          <cell r="BI292">
            <v>1</v>
          </cell>
          <cell r="BJ292">
            <v>1</v>
          </cell>
          <cell r="BK292">
            <v>1</v>
          </cell>
          <cell r="BL292">
            <v>1</v>
          </cell>
          <cell r="BM292">
            <v>1</v>
          </cell>
          <cell r="BN292">
            <v>1</v>
          </cell>
          <cell r="BO292">
            <v>0.9</v>
          </cell>
          <cell r="BP292">
            <v>0.9</v>
          </cell>
          <cell r="BQ292">
            <v>0.9</v>
          </cell>
          <cell r="BR292">
            <v>0.9</v>
          </cell>
          <cell r="BS292">
            <v>0.9</v>
          </cell>
        </row>
        <row r="293">
          <cell r="K293">
            <v>1</v>
          </cell>
          <cell r="L293">
            <v>1</v>
          </cell>
          <cell r="M293">
            <v>1</v>
          </cell>
          <cell r="N293">
            <v>1</v>
          </cell>
          <cell r="O293">
            <v>1</v>
          </cell>
          <cell r="P293">
            <v>1</v>
          </cell>
          <cell r="Q293">
            <v>1</v>
          </cell>
          <cell r="R293">
            <v>1</v>
          </cell>
          <cell r="S293">
            <v>1</v>
          </cell>
          <cell r="T293">
            <v>1</v>
          </cell>
          <cell r="U293">
            <v>1</v>
          </cell>
          <cell r="V293">
            <v>1</v>
          </cell>
          <cell r="W293">
            <v>1</v>
          </cell>
          <cell r="X293">
            <v>1</v>
          </cell>
          <cell r="Y293">
            <v>1</v>
          </cell>
          <cell r="Z293">
            <v>0.9</v>
          </cell>
          <cell r="AA293">
            <v>0.7</v>
          </cell>
          <cell r="AB293">
            <v>0.7</v>
          </cell>
          <cell r="AC293">
            <v>0.7</v>
          </cell>
          <cell r="AD293">
            <v>0.7</v>
          </cell>
          <cell r="AP293">
            <v>2</v>
          </cell>
          <cell r="AQ293">
            <v>13</v>
          </cell>
          <cell r="AR293">
            <v>6</v>
          </cell>
          <cell r="AZ293">
            <v>1</v>
          </cell>
          <cell r="BA293">
            <v>1</v>
          </cell>
          <cell r="BB293">
            <v>1</v>
          </cell>
          <cell r="BC293">
            <v>1</v>
          </cell>
          <cell r="BD293">
            <v>1</v>
          </cell>
          <cell r="BE293">
            <v>1</v>
          </cell>
          <cell r="BF293">
            <v>1</v>
          </cell>
          <cell r="BG293">
            <v>1</v>
          </cell>
          <cell r="BH293">
            <v>1</v>
          </cell>
          <cell r="BI293">
            <v>1</v>
          </cell>
          <cell r="BJ293">
            <v>1</v>
          </cell>
          <cell r="BK293">
            <v>1</v>
          </cell>
          <cell r="BL293">
            <v>1</v>
          </cell>
          <cell r="BM293">
            <v>1</v>
          </cell>
          <cell r="BN293">
            <v>1</v>
          </cell>
          <cell r="BO293">
            <v>0.9</v>
          </cell>
          <cell r="BP293">
            <v>0.9</v>
          </cell>
          <cell r="BQ293">
            <v>0.9</v>
          </cell>
          <cell r="BR293">
            <v>0.9</v>
          </cell>
          <cell r="BS293">
            <v>0.9</v>
          </cell>
        </row>
        <row r="294">
          <cell r="K294">
            <v>1</v>
          </cell>
          <cell r="L294">
            <v>1</v>
          </cell>
          <cell r="M294">
            <v>1</v>
          </cell>
          <cell r="N294">
            <v>1</v>
          </cell>
          <cell r="O294">
            <v>1</v>
          </cell>
          <cell r="P294">
            <v>1</v>
          </cell>
          <cell r="Q294">
            <v>1</v>
          </cell>
          <cell r="R294">
            <v>1</v>
          </cell>
          <cell r="S294">
            <v>1</v>
          </cell>
          <cell r="T294">
            <v>1</v>
          </cell>
          <cell r="U294">
            <v>1</v>
          </cell>
          <cell r="V294">
            <v>1</v>
          </cell>
          <cell r="W294">
            <v>1</v>
          </cell>
          <cell r="X294">
            <v>1</v>
          </cell>
          <cell r="Y294">
            <v>1</v>
          </cell>
          <cell r="Z294">
            <v>0.9</v>
          </cell>
          <cell r="AA294">
            <v>0.7</v>
          </cell>
          <cell r="AB294">
            <v>0.7</v>
          </cell>
          <cell r="AC294">
            <v>0.7</v>
          </cell>
          <cell r="AD294">
            <v>0.7</v>
          </cell>
          <cell r="AP294">
            <v>2</v>
          </cell>
          <cell r="AQ294">
            <v>13</v>
          </cell>
          <cell r="AR294">
            <v>7</v>
          </cell>
          <cell r="AZ294">
            <v>1</v>
          </cell>
          <cell r="BA294">
            <v>1</v>
          </cell>
          <cell r="BB294">
            <v>1</v>
          </cell>
          <cell r="BC294">
            <v>1</v>
          </cell>
          <cell r="BD294">
            <v>1</v>
          </cell>
          <cell r="BE294">
            <v>1</v>
          </cell>
          <cell r="BF294">
            <v>1</v>
          </cell>
          <cell r="BG294">
            <v>1</v>
          </cell>
          <cell r="BH294">
            <v>1</v>
          </cell>
          <cell r="BI294">
            <v>1</v>
          </cell>
          <cell r="BJ294">
            <v>1</v>
          </cell>
          <cell r="BK294">
            <v>1</v>
          </cell>
          <cell r="BL294">
            <v>1</v>
          </cell>
          <cell r="BM294">
            <v>1</v>
          </cell>
          <cell r="BN294">
            <v>1</v>
          </cell>
          <cell r="BO294">
            <v>0.9</v>
          </cell>
          <cell r="BP294">
            <v>0.9</v>
          </cell>
          <cell r="BQ294">
            <v>0.9</v>
          </cell>
          <cell r="BR294">
            <v>0.9</v>
          </cell>
          <cell r="BS294">
            <v>0.9</v>
          </cell>
        </row>
        <row r="295">
          <cell r="K295">
            <v>1</v>
          </cell>
          <cell r="L295">
            <v>1</v>
          </cell>
          <cell r="M295">
            <v>1</v>
          </cell>
          <cell r="N295">
            <v>1</v>
          </cell>
          <cell r="O295">
            <v>1</v>
          </cell>
          <cell r="P295">
            <v>1</v>
          </cell>
          <cell r="Q295">
            <v>1</v>
          </cell>
          <cell r="R295">
            <v>1</v>
          </cell>
          <cell r="S295">
            <v>1</v>
          </cell>
          <cell r="T295">
            <v>1</v>
          </cell>
          <cell r="U295">
            <v>1</v>
          </cell>
          <cell r="V295">
            <v>1</v>
          </cell>
          <cell r="W295">
            <v>1</v>
          </cell>
          <cell r="X295">
            <v>1</v>
          </cell>
          <cell r="Y295">
            <v>1</v>
          </cell>
          <cell r="Z295">
            <v>0.9</v>
          </cell>
          <cell r="AA295">
            <v>0.7</v>
          </cell>
          <cell r="AB295">
            <v>0.7</v>
          </cell>
          <cell r="AC295">
            <v>0.7</v>
          </cell>
          <cell r="AD295">
            <v>0.7</v>
          </cell>
          <cell r="AP295">
            <v>2</v>
          </cell>
          <cell r="AQ295">
            <v>13</v>
          </cell>
          <cell r="AR295">
            <v>8</v>
          </cell>
          <cell r="AZ295">
            <v>1</v>
          </cell>
          <cell r="BA295">
            <v>1</v>
          </cell>
          <cell r="BB295">
            <v>1</v>
          </cell>
          <cell r="BC295">
            <v>1</v>
          </cell>
          <cell r="BD295">
            <v>1</v>
          </cell>
          <cell r="BE295">
            <v>1</v>
          </cell>
          <cell r="BF295">
            <v>1</v>
          </cell>
          <cell r="BG295">
            <v>1</v>
          </cell>
          <cell r="BH295">
            <v>1</v>
          </cell>
          <cell r="BI295">
            <v>1</v>
          </cell>
          <cell r="BJ295">
            <v>1</v>
          </cell>
          <cell r="BK295">
            <v>1</v>
          </cell>
          <cell r="BL295">
            <v>1</v>
          </cell>
          <cell r="BM295">
            <v>1</v>
          </cell>
          <cell r="BN295">
            <v>1</v>
          </cell>
          <cell r="BO295">
            <v>0.9</v>
          </cell>
          <cell r="BP295">
            <v>0.9</v>
          </cell>
          <cell r="BQ295">
            <v>0.9</v>
          </cell>
          <cell r="BR295">
            <v>0.9</v>
          </cell>
          <cell r="BS295">
            <v>0.9</v>
          </cell>
        </row>
        <row r="296">
          <cell r="K296">
            <v>1</v>
          </cell>
          <cell r="L296">
            <v>1</v>
          </cell>
          <cell r="M296">
            <v>1</v>
          </cell>
          <cell r="N296">
            <v>1</v>
          </cell>
          <cell r="O296">
            <v>1</v>
          </cell>
          <cell r="P296">
            <v>1</v>
          </cell>
          <cell r="Q296">
            <v>1</v>
          </cell>
          <cell r="R296">
            <v>1</v>
          </cell>
          <cell r="S296">
            <v>1</v>
          </cell>
          <cell r="T296">
            <v>1</v>
          </cell>
          <cell r="U296">
            <v>1</v>
          </cell>
          <cell r="V296">
            <v>1</v>
          </cell>
          <cell r="W296">
            <v>1</v>
          </cell>
          <cell r="X296">
            <v>1</v>
          </cell>
          <cell r="Y296">
            <v>1</v>
          </cell>
          <cell r="Z296">
            <v>0.9</v>
          </cell>
          <cell r="AA296">
            <v>0.7</v>
          </cell>
          <cell r="AB296">
            <v>0.7</v>
          </cell>
          <cell r="AC296">
            <v>0.7</v>
          </cell>
          <cell r="AD296">
            <v>0.7</v>
          </cell>
          <cell r="AP296">
            <v>2</v>
          </cell>
          <cell r="AQ296">
            <v>13</v>
          </cell>
          <cell r="AR296">
            <v>9</v>
          </cell>
          <cell r="AZ296">
            <v>1</v>
          </cell>
          <cell r="BA296">
            <v>1</v>
          </cell>
          <cell r="BB296">
            <v>1</v>
          </cell>
          <cell r="BC296">
            <v>1</v>
          </cell>
          <cell r="BD296">
            <v>1</v>
          </cell>
          <cell r="BE296">
            <v>1</v>
          </cell>
          <cell r="BF296">
            <v>1</v>
          </cell>
          <cell r="BG296">
            <v>1</v>
          </cell>
          <cell r="BH296">
            <v>1</v>
          </cell>
          <cell r="BI296">
            <v>1</v>
          </cell>
          <cell r="BJ296">
            <v>1</v>
          </cell>
          <cell r="BK296">
            <v>1</v>
          </cell>
          <cell r="BL296">
            <v>1</v>
          </cell>
          <cell r="BM296">
            <v>1</v>
          </cell>
          <cell r="BN296">
            <v>1</v>
          </cell>
          <cell r="BO296">
            <v>0.9</v>
          </cell>
          <cell r="BP296">
            <v>0.9</v>
          </cell>
          <cell r="BQ296">
            <v>0.9</v>
          </cell>
          <cell r="BR296">
            <v>0.9</v>
          </cell>
          <cell r="BS296">
            <v>0.9</v>
          </cell>
        </row>
        <row r="297">
          <cell r="K297">
            <v>1</v>
          </cell>
          <cell r="L297">
            <v>1</v>
          </cell>
          <cell r="M297">
            <v>1</v>
          </cell>
          <cell r="N297">
            <v>1</v>
          </cell>
          <cell r="O297">
            <v>1</v>
          </cell>
          <cell r="P297">
            <v>1</v>
          </cell>
          <cell r="Q297">
            <v>1</v>
          </cell>
          <cell r="R297">
            <v>1</v>
          </cell>
          <cell r="S297">
            <v>1</v>
          </cell>
          <cell r="T297">
            <v>1</v>
          </cell>
          <cell r="U297">
            <v>1</v>
          </cell>
          <cell r="V297">
            <v>1</v>
          </cell>
          <cell r="W297">
            <v>1</v>
          </cell>
          <cell r="X297">
            <v>1</v>
          </cell>
          <cell r="Y297">
            <v>1</v>
          </cell>
          <cell r="Z297">
            <v>1</v>
          </cell>
          <cell r="AA297">
            <v>1</v>
          </cell>
          <cell r="AB297">
            <v>1</v>
          </cell>
          <cell r="AC297">
            <v>1</v>
          </cell>
          <cell r="AD297">
            <v>1</v>
          </cell>
          <cell r="AP297">
            <v>2</v>
          </cell>
          <cell r="AQ297">
            <v>13</v>
          </cell>
          <cell r="AR297">
            <v>10</v>
          </cell>
          <cell r="AZ297">
            <v>1</v>
          </cell>
          <cell r="BA297">
            <v>1</v>
          </cell>
          <cell r="BB297">
            <v>1</v>
          </cell>
          <cell r="BC297">
            <v>1</v>
          </cell>
          <cell r="BD297">
            <v>1</v>
          </cell>
          <cell r="BE297">
            <v>1</v>
          </cell>
          <cell r="BF297">
            <v>1</v>
          </cell>
          <cell r="BG297">
            <v>1</v>
          </cell>
          <cell r="BH297">
            <v>1</v>
          </cell>
          <cell r="BI297">
            <v>1</v>
          </cell>
          <cell r="BJ297">
            <v>1</v>
          </cell>
          <cell r="BK297">
            <v>1</v>
          </cell>
          <cell r="BL297">
            <v>1</v>
          </cell>
          <cell r="BM297">
            <v>1</v>
          </cell>
          <cell r="BN297">
            <v>1</v>
          </cell>
          <cell r="BO297">
            <v>1</v>
          </cell>
          <cell r="BP297">
            <v>1</v>
          </cell>
          <cell r="BQ297">
            <v>1</v>
          </cell>
          <cell r="BR297">
            <v>1</v>
          </cell>
          <cell r="BS297">
            <v>1</v>
          </cell>
        </row>
        <row r="298">
          <cell r="K298">
            <v>1</v>
          </cell>
          <cell r="L298">
            <v>1</v>
          </cell>
          <cell r="M298">
            <v>1</v>
          </cell>
          <cell r="N298">
            <v>1</v>
          </cell>
          <cell r="O298">
            <v>1</v>
          </cell>
          <cell r="P298">
            <v>1</v>
          </cell>
          <cell r="Q298">
            <v>1</v>
          </cell>
          <cell r="R298">
            <v>1</v>
          </cell>
          <cell r="S298">
            <v>1</v>
          </cell>
          <cell r="T298">
            <v>1</v>
          </cell>
          <cell r="U298">
            <v>1</v>
          </cell>
          <cell r="V298">
            <v>1</v>
          </cell>
          <cell r="W298">
            <v>1</v>
          </cell>
          <cell r="X298">
            <v>1</v>
          </cell>
          <cell r="Y298">
            <v>1</v>
          </cell>
          <cell r="Z298">
            <v>1</v>
          </cell>
          <cell r="AA298">
            <v>1</v>
          </cell>
          <cell r="AB298">
            <v>1</v>
          </cell>
          <cell r="AC298">
            <v>1</v>
          </cell>
          <cell r="AD298">
            <v>1</v>
          </cell>
          <cell r="AP298">
            <v>2</v>
          </cell>
          <cell r="AQ298">
            <v>14</v>
          </cell>
          <cell r="AR298">
            <v>1</v>
          </cell>
          <cell r="AZ298">
            <v>1</v>
          </cell>
          <cell r="BA298">
            <v>1</v>
          </cell>
          <cell r="BB298">
            <v>1</v>
          </cell>
          <cell r="BC298">
            <v>1</v>
          </cell>
          <cell r="BD298">
            <v>1</v>
          </cell>
          <cell r="BE298">
            <v>1</v>
          </cell>
          <cell r="BF298">
            <v>1</v>
          </cell>
          <cell r="BG298">
            <v>1</v>
          </cell>
          <cell r="BH298">
            <v>1</v>
          </cell>
          <cell r="BI298">
            <v>1</v>
          </cell>
          <cell r="BJ298">
            <v>1</v>
          </cell>
          <cell r="BK298">
            <v>1</v>
          </cell>
          <cell r="BL298">
            <v>1</v>
          </cell>
          <cell r="BM298">
            <v>1</v>
          </cell>
          <cell r="BN298">
            <v>1</v>
          </cell>
          <cell r="BO298">
            <v>1</v>
          </cell>
          <cell r="BP298">
            <v>1</v>
          </cell>
          <cell r="BQ298">
            <v>1</v>
          </cell>
          <cell r="BR298">
            <v>1</v>
          </cell>
          <cell r="BS298">
            <v>1</v>
          </cell>
        </row>
        <row r="299">
          <cell r="K299">
            <v>1</v>
          </cell>
          <cell r="L299">
            <v>1</v>
          </cell>
          <cell r="M299">
            <v>1</v>
          </cell>
          <cell r="N299">
            <v>1</v>
          </cell>
          <cell r="O299">
            <v>1</v>
          </cell>
          <cell r="P299">
            <v>1</v>
          </cell>
          <cell r="Q299">
            <v>1</v>
          </cell>
          <cell r="R299">
            <v>1</v>
          </cell>
          <cell r="S299">
            <v>1</v>
          </cell>
          <cell r="T299">
            <v>1</v>
          </cell>
          <cell r="U299">
            <v>1</v>
          </cell>
          <cell r="V299">
            <v>1</v>
          </cell>
          <cell r="W299">
            <v>1</v>
          </cell>
          <cell r="X299">
            <v>1</v>
          </cell>
          <cell r="Y299">
            <v>1</v>
          </cell>
          <cell r="Z299">
            <v>1</v>
          </cell>
          <cell r="AA299">
            <v>1</v>
          </cell>
          <cell r="AB299">
            <v>1</v>
          </cell>
          <cell r="AC299">
            <v>1</v>
          </cell>
          <cell r="AD299">
            <v>1</v>
          </cell>
          <cell r="AP299">
            <v>2</v>
          </cell>
          <cell r="AQ299">
            <v>14</v>
          </cell>
          <cell r="AR299">
            <v>2</v>
          </cell>
          <cell r="AZ299">
            <v>1</v>
          </cell>
          <cell r="BA299">
            <v>1</v>
          </cell>
          <cell r="BB299">
            <v>1</v>
          </cell>
          <cell r="BC299">
            <v>1</v>
          </cell>
          <cell r="BD299">
            <v>1</v>
          </cell>
          <cell r="BE299">
            <v>1</v>
          </cell>
          <cell r="BF299">
            <v>1</v>
          </cell>
          <cell r="BG299">
            <v>1</v>
          </cell>
          <cell r="BH299">
            <v>1</v>
          </cell>
          <cell r="BI299">
            <v>1</v>
          </cell>
          <cell r="BJ299">
            <v>1</v>
          </cell>
          <cell r="BK299">
            <v>1</v>
          </cell>
          <cell r="BL299">
            <v>1</v>
          </cell>
          <cell r="BM299">
            <v>1</v>
          </cell>
          <cell r="BN299">
            <v>1</v>
          </cell>
          <cell r="BO299">
            <v>1</v>
          </cell>
          <cell r="BP299">
            <v>1</v>
          </cell>
          <cell r="BQ299">
            <v>1</v>
          </cell>
          <cell r="BR299">
            <v>1</v>
          </cell>
          <cell r="BS299">
            <v>1</v>
          </cell>
        </row>
        <row r="300">
          <cell r="K300">
            <v>1</v>
          </cell>
          <cell r="L300">
            <v>1</v>
          </cell>
          <cell r="M300">
            <v>1</v>
          </cell>
          <cell r="N300">
            <v>1</v>
          </cell>
          <cell r="O300">
            <v>1</v>
          </cell>
          <cell r="P300">
            <v>1</v>
          </cell>
          <cell r="Q300">
            <v>1</v>
          </cell>
          <cell r="R300">
            <v>1</v>
          </cell>
          <cell r="S300">
            <v>1</v>
          </cell>
          <cell r="T300">
            <v>1</v>
          </cell>
          <cell r="U300">
            <v>1</v>
          </cell>
          <cell r="V300">
            <v>1</v>
          </cell>
          <cell r="W300">
            <v>1</v>
          </cell>
          <cell r="X300">
            <v>1</v>
          </cell>
          <cell r="Y300">
            <v>1</v>
          </cell>
          <cell r="Z300">
            <v>1</v>
          </cell>
          <cell r="AA300">
            <v>1</v>
          </cell>
          <cell r="AB300">
            <v>1</v>
          </cell>
          <cell r="AC300">
            <v>1</v>
          </cell>
          <cell r="AD300">
            <v>1</v>
          </cell>
          <cell r="AP300">
            <v>2</v>
          </cell>
          <cell r="AQ300">
            <v>14</v>
          </cell>
          <cell r="AR300">
            <v>3</v>
          </cell>
          <cell r="AZ300">
            <v>1</v>
          </cell>
          <cell r="BA300">
            <v>1</v>
          </cell>
          <cell r="BB300">
            <v>1</v>
          </cell>
          <cell r="BC300">
            <v>1</v>
          </cell>
          <cell r="BD300">
            <v>1</v>
          </cell>
          <cell r="BE300">
            <v>1</v>
          </cell>
          <cell r="BF300">
            <v>1</v>
          </cell>
          <cell r="BG300">
            <v>1</v>
          </cell>
          <cell r="BH300">
            <v>1</v>
          </cell>
          <cell r="BI300">
            <v>1</v>
          </cell>
          <cell r="BJ300">
            <v>1</v>
          </cell>
          <cell r="BK300">
            <v>1</v>
          </cell>
          <cell r="BL300">
            <v>1</v>
          </cell>
          <cell r="BM300">
            <v>1</v>
          </cell>
          <cell r="BN300">
            <v>1</v>
          </cell>
          <cell r="BO300">
            <v>1</v>
          </cell>
          <cell r="BP300">
            <v>1</v>
          </cell>
          <cell r="BQ300">
            <v>1</v>
          </cell>
          <cell r="BR300">
            <v>1</v>
          </cell>
          <cell r="BS300">
            <v>1</v>
          </cell>
        </row>
        <row r="301">
          <cell r="K301">
            <v>1</v>
          </cell>
          <cell r="L301">
            <v>1</v>
          </cell>
          <cell r="M301">
            <v>1</v>
          </cell>
          <cell r="N301">
            <v>1</v>
          </cell>
          <cell r="O301">
            <v>1</v>
          </cell>
          <cell r="P301">
            <v>1</v>
          </cell>
          <cell r="Q301">
            <v>1</v>
          </cell>
          <cell r="R301">
            <v>1</v>
          </cell>
          <cell r="S301">
            <v>1</v>
          </cell>
          <cell r="T301">
            <v>1</v>
          </cell>
          <cell r="U301">
            <v>1</v>
          </cell>
          <cell r="V301">
            <v>1</v>
          </cell>
          <cell r="W301">
            <v>1</v>
          </cell>
          <cell r="X301">
            <v>1</v>
          </cell>
          <cell r="Y301">
            <v>1</v>
          </cell>
          <cell r="Z301">
            <v>1</v>
          </cell>
          <cell r="AA301">
            <v>1</v>
          </cell>
          <cell r="AB301">
            <v>1</v>
          </cell>
          <cell r="AC301">
            <v>1</v>
          </cell>
          <cell r="AD301">
            <v>1</v>
          </cell>
          <cell r="AP301">
            <v>2</v>
          </cell>
          <cell r="AQ301">
            <v>14</v>
          </cell>
          <cell r="AR301">
            <v>4</v>
          </cell>
          <cell r="AZ301">
            <v>1</v>
          </cell>
          <cell r="BA301">
            <v>1</v>
          </cell>
          <cell r="BB301">
            <v>1</v>
          </cell>
          <cell r="BC301">
            <v>1</v>
          </cell>
          <cell r="BD301">
            <v>1</v>
          </cell>
          <cell r="BE301">
            <v>1</v>
          </cell>
          <cell r="BF301">
            <v>1</v>
          </cell>
          <cell r="BG301">
            <v>1</v>
          </cell>
          <cell r="BH301">
            <v>1</v>
          </cell>
          <cell r="BI301">
            <v>1</v>
          </cell>
          <cell r="BJ301">
            <v>1</v>
          </cell>
          <cell r="BK301">
            <v>1</v>
          </cell>
          <cell r="BL301">
            <v>1</v>
          </cell>
          <cell r="BM301">
            <v>1</v>
          </cell>
          <cell r="BN301">
            <v>1</v>
          </cell>
          <cell r="BO301">
            <v>1</v>
          </cell>
          <cell r="BP301">
            <v>1</v>
          </cell>
          <cell r="BQ301">
            <v>1</v>
          </cell>
          <cell r="BR301">
            <v>1</v>
          </cell>
          <cell r="BS301">
            <v>1</v>
          </cell>
        </row>
        <row r="302">
          <cell r="K302">
            <v>1</v>
          </cell>
          <cell r="L302">
            <v>1</v>
          </cell>
          <cell r="M302">
            <v>1</v>
          </cell>
          <cell r="N302">
            <v>1</v>
          </cell>
          <cell r="O302">
            <v>1</v>
          </cell>
          <cell r="P302">
            <v>1</v>
          </cell>
          <cell r="Q302">
            <v>1</v>
          </cell>
          <cell r="R302">
            <v>1</v>
          </cell>
          <cell r="S302">
            <v>1</v>
          </cell>
          <cell r="T302">
            <v>1</v>
          </cell>
          <cell r="U302">
            <v>1</v>
          </cell>
          <cell r="V302">
            <v>1</v>
          </cell>
          <cell r="W302">
            <v>1</v>
          </cell>
          <cell r="X302">
            <v>1</v>
          </cell>
          <cell r="Y302">
            <v>1</v>
          </cell>
          <cell r="Z302">
            <v>1</v>
          </cell>
          <cell r="AA302">
            <v>1</v>
          </cell>
          <cell r="AB302">
            <v>1</v>
          </cell>
          <cell r="AC302">
            <v>1</v>
          </cell>
          <cell r="AD302">
            <v>1</v>
          </cell>
          <cell r="AP302">
            <v>2</v>
          </cell>
          <cell r="AQ302">
            <v>14</v>
          </cell>
          <cell r="AR302">
            <v>5</v>
          </cell>
          <cell r="AZ302">
            <v>1</v>
          </cell>
          <cell r="BA302">
            <v>1</v>
          </cell>
          <cell r="BB302">
            <v>1</v>
          </cell>
          <cell r="BC302">
            <v>1</v>
          </cell>
          <cell r="BD302">
            <v>1</v>
          </cell>
          <cell r="BE302">
            <v>1</v>
          </cell>
          <cell r="BF302">
            <v>1</v>
          </cell>
          <cell r="BG302">
            <v>1</v>
          </cell>
          <cell r="BH302">
            <v>1</v>
          </cell>
          <cell r="BI302">
            <v>1</v>
          </cell>
          <cell r="BJ302">
            <v>1</v>
          </cell>
          <cell r="BK302">
            <v>1</v>
          </cell>
          <cell r="BL302">
            <v>1</v>
          </cell>
          <cell r="BM302">
            <v>1</v>
          </cell>
          <cell r="BN302">
            <v>1</v>
          </cell>
          <cell r="BO302">
            <v>1</v>
          </cell>
          <cell r="BP302">
            <v>1</v>
          </cell>
          <cell r="BQ302">
            <v>1</v>
          </cell>
          <cell r="BR302">
            <v>1</v>
          </cell>
          <cell r="BS302">
            <v>1</v>
          </cell>
        </row>
        <row r="303">
          <cell r="K303">
            <v>1</v>
          </cell>
          <cell r="L303">
            <v>1</v>
          </cell>
          <cell r="M303">
            <v>1</v>
          </cell>
          <cell r="N303">
            <v>1</v>
          </cell>
          <cell r="O303">
            <v>1</v>
          </cell>
          <cell r="P303">
            <v>1</v>
          </cell>
          <cell r="Q303">
            <v>1</v>
          </cell>
          <cell r="R303">
            <v>1</v>
          </cell>
          <cell r="S303">
            <v>1</v>
          </cell>
          <cell r="T303">
            <v>1</v>
          </cell>
          <cell r="U303">
            <v>1</v>
          </cell>
          <cell r="V303">
            <v>1</v>
          </cell>
          <cell r="W303">
            <v>1</v>
          </cell>
          <cell r="X303">
            <v>1</v>
          </cell>
          <cell r="Y303">
            <v>1</v>
          </cell>
          <cell r="Z303">
            <v>1</v>
          </cell>
          <cell r="AA303">
            <v>1</v>
          </cell>
          <cell r="AB303">
            <v>1</v>
          </cell>
          <cell r="AC303">
            <v>1</v>
          </cell>
          <cell r="AD303">
            <v>1</v>
          </cell>
          <cell r="AP303">
            <v>2</v>
          </cell>
          <cell r="AQ303">
            <v>14</v>
          </cell>
          <cell r="AR303">
            <v>6</v>
          </cell>
          <cell r="AZ303">
            <v>1</v>
          </cell>
          <cell r="BA303">
            <v>1</v>
          </cell>
          <cell r="BB303">
            <v>1</v>
          </cell>
          <cell r="BC303">
            <v>1</v>
          </cell>
          <cell r="BD303">
            <v>1</v>
          </cell>
          <cell r="BE303">
            <v>1</v>
          </cell>
          <cell r="BF303">
            <v>1</v>
          </cell>
          <cell r="BG303">
            <v>1</v>
          </cell>
          <cell r="BH303">
            <v>1</v>
          </cell>
          <cell r="BI303">
            <v>1</v>
          </cell>
          <cell r="BJ303">
            <v>1</v>
          </cell>
          <cell r="BK303">
            <v>1</v>
          </cell>
          <cell r="BL303">
            <v>1</v>
          </cell>
          <cell r="BM303">
            <v>1</v>
          </cell>
          <cell r="BN303">
            <v>1</v>
          </cell>
          <cell r="BO303">
            <v>1</v>
          </cell>
          <cell r="BP303">
            <v>1</v>
          </cell>
          <cell r="BQ303">
            <v>1</v>
          </cell>
          <cell r="BR303">
            <v>1</v>
          </cell>
          <cell r="BS303">
            <v>1</v>
          </cell>
        </row>
        <row r="304">
          <cell r="K304">
            <v>1</v>
          </cell>
          <cell r="L304">
            <v>1</v>
          </cell>
          <cell r="M304">
            <v>1</v>
          </cell>
          <cell r="N304">
            <v>1</v>
          </cell>
          <cell r="O304">
            <v>1</v>
          </cell>
          <cell r="P304">
            <v>1</v>
          </cell>
          <cell r="Q304">
            <v>1</v>
          </cell>
          <cell r="R304">
            <v>1</v>
          </cell>
          <cell r="S304">
            <v>1</v>
          </cell>
          <cell r="T304">
            <v>1</v>
          </cell>
          <cell r="U304">
            <v>1</v>
          </cell>
          <cell r="V304">
            <v>1</v>
          </cell>
          <cell r="W304">
            <v>1</v>
          </cell>
          <cell r="X304">
            <v>1</v>
          </cell>
          <cell r="Y304">
            <v>1</v>
          </cell>
          <cell r="Z304">
            <v>1</v>
          </cell>
          <cell r="AA304">
            <v>1</v>
          </cell>
          <cell r="AB304">
            <v>1</v>
          </cell>
          <cell r="AC304">
            <v>1</v>
          </cell>
          <cell r="AD304">
            <v>1</v>
          </cell>
          <cell r="AP304">
            <v>2</v>
          </cell>
          <cell r="AQ304">
            <v>14</v>
          </cell>
          <cell r="AR304">
            <v>7</v>
          </cell>
          <cell r="AZ304">
            <v>1</v>
          </cell>
          <cell r="BA304">
            <v>1</v>
          </cell>
          <cell r="BB304">
            <v>1</v>
          </cell>
          <cell r="BC304">
            <v>1</v>
          </cell>
          <cell r="BD304">
            <v>1</v>
          </cell>
          <cell r="BE304">
            <v>1</v>
          </cell>
          <cell r="BF304">
            <v>1</v>
          </cell>
          <cell r="BG304">
            <v>1</v>
          </cell>
          <cell r="BH304">
            <v>1</v>
          </cell>
          <cell r="BI304">
            <v>1</v>
          </cell>
          <cell r="BJ304">
            <v>1</v>
          </cell>
          <cell r="BK304">
            <v>1</v>
          </cell>
          <cell r="BL304">
            <v>1</v>
          </cell>
          <cell r="BM304">
            <v>1</v>
          </cell>
          <cell r="BN304">
            <v>1</v>
          </cell>
          <cell r="BO304">
            <v>1</v>
          </cell>
          <cell r="BP304">
            <v>1</v>
          </cell>
          <cell r="BQ304">
            <v>1</v>
          </cell>
          <cell r="BR304">
            <v>1</v>
          </cell>
          <cell r="BS304">
            <v>1</v>
          </cell>
        </row>
        <row r="305">
          <cell r="K305">
            <v>1</v>
          </cell>
          <cell r="L305">
            <v>1</v>
          </cell>
          <cell r="M305">
            <v>1</v>
          </cell>
          <cell r="N305">
            <v>1</v>
          </cell>
          <cell r="O305">
            <v>1</v>
          </cell>
          <cell r="P305">
            <v>1</v>
          </cell>
          <cell r="Q305">
            <v>1</v>
          </cell>
          <cell r="R305">
            <v>1</v>
          </cell>
          <cell r="S305">
            <v>1</v>
          </cell>
          <cell r="T305">
            <v>1</v>
          </cell>
          <cell r="U305">
            <v>1</v>
          </cell>
          <cell r="V305">
            <v>1</v>
          </cell>
          <cell r="W305">
            <v>1</v>
          </cell>
          <cell r="X305">
            <v>1</v>
          </cell>
          <cell r="Y305">
            <v>1</v>
          </cell>
          <cell r="Z305">
            <v>1</v>
          </cell>
          <cell r="AA305">
            <v>1</v>
          </cell>
          <cell r="AB305">
            <v>1</v>
          </cell>
          <cell r="AC305">
            <v>1</v>
          </cell>
          <cell r="AD305">
            <v>1</v>
          </cell>
          <cell r="AP305">
            <v>2</v>
          </cell>
          <cell r="AQ305">
            <v>14</v>
          </cell>
          <cell r="AR305">
            <v>8</v>
          </cell>
          <cell r="AZ305">
            <v>1</v>
          </cell>
          <cell r="BA305">
            <v>1</v>
          </cell>
          <cell r="BB305">
            <v>1</v>
          </cell>
          <cell r="BC305">
            <v>1</v>
          </cell>
          <cell r="BD305">
            <v>1</v>
          </cell>
          <cell r="BE305">
            <v>1</v>
          </cell>
          <cell r="BF305">
            <v>1</v>
          </cell>
          <cell r="BG305">
            <v>1</v>
          </cell>
          <cell r="BH305">
            <v>1</v>
          </cell>
          <cell r="BI305">
            <v>1</v>
          </cell>
          <cell r="BJ305">
            <v>1</v>
          </cell>
          <cell r="BK305">
            <v>1</v>
          </cell>
          <cell r="BL305">
            <v>1</v>
          </cell>
          <cell r="BM305">
            <v>1</v>
          </cell>
          <cell r="BN305">
            <v>1</v>
          </cell>
          <cell r="BO305">
            <v>1</v>
          </cell>
          <cell r="BP305">
            <v>1</v>
          </cell>
          <cell r="BQ305">
            <v>1</v>
          </cell>
          <cell r="BR305">
            <v>1</v>
          </cell>
          <cell r="BS305">
            <v>1</v>
          </cell>
        </row>
        <row r="306">
          <cell r="K306">
            <v>1</v>
          </cell>
          <cell r="L306">
            <v>1</v>
          </cell>
          <cell r="M306">
            <v>1</v>
          </cell>
          <cell r="N306">
            <v>1</v>
          </cell>
          <cell r="O306">
            <v>1</v>
          </cell>
          <cell r="P306">
            <v>1</v>
          </cell>
          <cell r="Q306">
            <v>1</v>
          </cell>
          <cell r="R306">
            <v>1</v>
          </cell>
          <cell r="S306">
            <v>1</v>
          </cell>
          <cell r="T306">
            <v>1</v>
          </cell>
          <cell r="U306">
            <v>1</v>
          </cell>
          <cell r="V306">
            <v>1</v>
          </cell>
          <cell r="W306">
            <v>1</v>
          </cell>
          <cell r="X306">
            <v>1</v>
          </cell>
          <cell r="Y306">
            <v>1</v>
          </cell>
          <cell r="Z306">
            <v>1</v>
          </cell>
          <cell r="AA306">
            <v>1</v>
          </cell>
          <cell r="AB306">
            <v>1</v>
          </cell>
          <cell r="AC306">
            <v>1</v>
          </cell>
          <cell r="AD306">
            <v>1</v>
          </cell>
          <cell r="AP306">
            <v>2</v>
          </cell>
          <cell r="AQ306">
            <v>14</v>
          </cell>
          <cell r="AR306">
            <v>9</v>
          </cell>
          <cell r="AZ306">
            <v>1</v>
          </cell>
          <cell r="BA306">
            <v>1</v>
          </cell>
          <cell r="BB306">
            <v>1</v>
          </cell>
          <cell r="BC306">
            <v>1</v>
          </cell>
          <cell r="BD306">
            <v>1</v>
          </cell>
          <cell r="BE306">
            <v>1</v>
          </cell>
          <cell r="BF306">
            <v>1</v>
          </cell>
          <cell r="BG306">
            <v>1</v>
          </cell>
          <cell r="BH306">
            <v>1</v>
          </cell>
          <cell r="BI306">
            <v>1</v>
          </cell>
          <cell r="BJ306">
            <v>1</v>
          </cell>
          <cell r="BK306">
            <v>1</v>
          </cell>
          <cell r="BL306">
            <v>1</v>
          </cell>
          <cell r="BM306">
            <v>1</v>
          </cell>
          <cell r="BN306">
            <v>1</v>
          </cell>
          <cell r="BO306">
            <v>1</v>
          </cell>
          <cell r="BP306">
            <v>1</v>
          </cell>
          <cell r="BQ306">
            <v>1</v>
          </cell>
          <cell r="BR306">
            <v>1</v>
          </cell>
          <cell r="BS306">
            <v>1</v>
          </cell>
        </row>
        <row r="307">
          <cell r="K307">
            <v>1</v>
          </cell>
          <cell r="L307">
            <v>1</v>
          </cell>
          <cell r="M307">
            <v>1</v>
          </cell>
          <cell r="N307">
            <v>1</v>
          </cell>
          <cell r="O307">
            <v>1</v>
          </cell>
          <cell r="P307">
            <v>1</v>
          </cell>
          <cell r="Q307">
            <v>1</v>
          </cell>
          <cell r="R307">
            <v>1</v>
          </cell>
          <cell r="S307">
            <v>1</v>
          </cell>
          <cell r="T307">
            <v>1</v>
          </cell>
          <cell r="U307">
            <v>1</v>
          </cell>
          <cell r="V307">
            <v>1</v>
          </cell>
          <cell r="W307">
            <v>1</v>
          </cell>
          <cell r="X307">
            <v>1</v>
          </cell>
          <cell r="Y307">
            <v>1</v>
          </cell>
          <cell r="Z307">
            <v>1</v>
          </cell>
          <cell r="AA307">
            <v>1</v>
          </cell>
          <cell r="AB307">
            <v>1</v>
          </cell>
          <cell r="AC307">
            <v>1</v>
          </cell>
          <cell r="AD307">
            <v>1</v>
          </cell>
          <cell r="AP307">
            <v>2</v>
          </cell>
          <cell r="AQ307">
            <v>14</v>
          </cell>
          <cell r="AR307">
            <v>10</v>
          </cell>
          <cell r="AZ307">
            <v>1</v>
          </cell>
          <cell r="BA307">
            <v>1</v>
          </cell>
          <cell r="BB307">
            <v>1</v>
          </cell>
          <cell r="BC307">
            <v>1</v>
          </cell>
          <cell r="BD307">
            <v>1</v>
          </cell>
          <cell r="BE307">
            <v>1</v>
          </cell>
          <cell r="BF307">
            <v>1</v>
          </cell>
          <cell r="BG307">
            <v>1</v>
          </cell>
          <cell r="BH307">
            <v>1</v>
          </cell>
          <cell r="BI307">
            <v>1</v>
          </cell>
          <cell r="BJ307">
            <v>1</v>
          </cell>
          <cell r="BK307">
            <v>1</v>
          </cell>
          <cell r="BL307">
            <v>1</v>
          </cell>
          <cell r="BM307">
            <v>1</v>
          </cell>
          <cell r="BN307">
            <v>1</v>
          </cell>
          <cell r="BO307">
            <v>1</v>
          </cell>
          <cell r="BP307">
            <v>1</v>
          </cell>
          <cell r="BQ307">
            <v>1</v>
          </cell>
          <cell r="BR307">
            <v>1</v>
          </cell>
          <cell r="BS307">
            <v>1</v>
          </cell>
        </row>
        <row r="308">
          <cell r="K308">
            <v>1</v>
          </cell>
          <cell r="L308">
            <v>1</v>
          </cell>
          <cell r="M308">
            <v>1</v>
          </cell>
          <cell r="N308">
            <v>1</v>
          </cell>
          <cell r="O308">
            <v>1</v>
          </cell>
          <cell r="P308">
            <v>1</v>
          </cell>
          <cell r="Q308">
            <v>1</v>
          </cell>
          <cell r="R308">
            <v>1</v>
          </cell>
          <cell r="S308">
            <v>1</v>
          </cell>
          <cell r="T308">
            <v>1</v>
          </cell>
          <cell r="U308">
            <v>1</v>
          </cell>
          <cell r="V308">
            <v>1</v>
          </cell>
          <cell r="W308">
            <v>1</v>
          </cell>
          <cell r="X308">
            <v>1</v>
          </cell>
          <cell r="Y308">
            <v>1</v>
          </cell>
          <cell r="Z308">
            <v>1</v>
          </cell>
          <cell r="AA308">
            <v>1</v>
          </cell>
          <cell r="AB308">
            <v>1</v>
          </cell>
          <cell r="AC308">
            <v>1</v>
          </cell>
          <cell r="AD308">
            <v>1</v>
          </cell>
          <cell r="AP308">
            <v>2</v>
          </cell>
          <cell r="AQ308">
            <v>15</v>
          </cell>
          <cell r="AR308">
            <v>1</v>
          </cell>
          <cell r="AZ308">
            <v>1</v>
          </cell>
          <cell r="BA308">
            <v>1</v>
          </cell>
          <cell r="BB308">
            <v>1</v>
          </cell>
          <cell r="BC308">
            <v>1</v>
          </cell>
          <cell r="BD308">
            <v>1</v>
          </cell>
          <cell r="BE308">
            <v>1</v>
          </cell>
          <cell r="BF308">
            <v>1</v>
          </cell>
          <cell r="BG308">
            <v>1</v>
          </cell>
          <cell r="BH308">
            <v>1</v>
          </cell>
          <cell r="BI308">
            <v>1</v>
          </cell>
          <cell r="BJ308">
            <v>1</v>
          </cell>
          <cell r="BK308">
            <v>1</v>
          </cell>
          <cell r="BL308">
            <v>1</v>
          </cell>
          <cell r="BM308">
            <v>1</v>
          </cell>
          <cell r="BN308">
            <v>1</v>
          </cell>
          <cell r="BO308">
            <v>1</v>
          </cell>
          <cell r="BP308">
            <v>1</v>
          </cell>
          <cell r="BQ308">
            <v>1</v>
          </cell>
          <cell r="BR308">
            <v>1</v>
          </cell>
          <cell r="BS308">
            <v>1</v>
          </cell>
        </row>
        <row r="309">
          <cell r="K309">
            <v>1</v>
          </cell>
          <cell r="L309">
            <v>1</v>
          </cell>
          <cell r="M309">
            <v>1</v>
          </cell>
          <cell r="N309">
            <v>1</v>
          </cell>
          <cell r="O309">
            <v>1</v>
          </cell>
          <cell r="P309">
            <v>1</v>
          </cell>
          <cell r="Q309">
            <v>1</v>
          </cell>
          <cell r="R309">
            <v>1</v>
          </cell>
          <cell r="S309">
            <v>1</v>
          </cell>
          <cell r="T309">
            <v>1</v>
          </cell>
          <cell r="U309">
            <v>1</v>
          </cell>
          <cell r="V309">
            <v>1</v>
          </cell>
          <cell r="W309">
            <v>1</v>
          </cell>
          <cell r="X309">
            <v>1</v>
          </cell>
          <cell r="Y309">
            <v>1</v>
          </cell>
          <cell r="Z309">
            <v>1</v>
          </cell>
          <cell r="AA309">
            <v>1</v>
          </cell>
          <cell r="AB309">
            <v>1</v>
          </cell>
          <cell r="AC309">
            <v>1</v>
          </cell>
          <cell r="AD309">
            <v>1</v>
          </cell>
          <cell r="AP309">
            <v>2</v>
          </cell>
          <cell r="AQ309">
            <v>15</v>
          </cell>
          <cell r="AR309">
            <v>2</v>
          </cell>
          <cell r="AZ309">
            <v>1</v>
          </cell>
          <cell r="BA309">
            <v>1</v>
          </cell>
          <cell r="BB309">
            <v>1</v>
          </cell>
          <cell r="BC309">
            <v>1</v>
          </cell>
          <cell r="BD309">
            <v>1</v>
          </cell>
          <cell r="BE309">
            <v>1</v>
          </cell>
          <cell r="BF309">
            <v>1</v>
          </cell>
          <cell r="BG309">
            <v>1</v>
          </cell>
          <cell r="BH309">
            <v>1</v>
          </cell>
          <cell r="BI309">
            <v>1</v>
          </cell>
          <cell r="BJ309">
            <v>1</v>
          </cell>
          <cell r="BK309">
            <v>1</v>
          </cell>
          <cell r="BL309">
            <v>1</v>
          </cell>
          <cell r="BM309">
            <v>1</v>
          </cell>
          <cell r="BN309">
            <v>1</v>
          </cell>
          <cell r="BO309">
            <v>1</v>
          </cell>
          <cell r="BP309">
            <v>1</v>
          </cell>
          <cell r="BQ309">
            <v>1</v>
          </cell>
          <cell r="BR309">
            <v>1</v>
          </cell>
          <cell r="BS309">
            <v>1</v>
          </cell>
        </row>
        <row r="310">
          <cell r="K310">
            <v>1</v>
          </cell>
          <cell r="L310">
            <v>1</v>
          </cell>
          <cell r="M310">
            <v>1</v>
          </cell>
          <cell r="N310">
            <v>1</v>
          </cell>
          <cell r="O310">
            <v>1</v>
          </cell>
          <cell r="P310">
            <v>1</v>
          </cell>
          <cell r="Q310">
            <v>1</v>
          </cell>
          <cell r="R310">
            <v>1</v>
          </cell>
          <cell r="S310">
            <v>1</v>
          </cell>
          <cell r="T310">
            <v>1</v>
          </cell>
          <cell r="U310">
            <v>1</v>
          </cell>
          <cell r="V310">
            <v>1</v>
          </cell>
          <cell r="W310">
            <v>1</v>
          </cell>
          <cell r="X310">
            <v>1</v>
          </cell>
          <cell r="Y310">
            <v>1</v>
          </cell>
          <cell r="Z310">
            <v>1</v>
          </cell>
          <cell r="AA310">
            <v>1</v>
          </cell>
          <cell r="AB310">
            <v>1</v>
          </cell>
          <cell r="AC310">
            <v>1</v>
          </cell>
          <cell r="AD310">
            <v>1</v>
          </cell>
          <cell r="AP310">
            <v>2</v>
          </cell>
          <cell r="AQ310">
            <v>15</v>
          </cell>
          <cell r="AR310">
            <v>3</v>
          </cell>
          <cell r="AZ310">
            <v>1</v>
          </cell>
          <cell r="BA310">
            <v>1</v>
          </cell>
          <cell r="BB310">
            <v>1</v>
          </cell>
          <cell r="BC310">
            <v>1</v>
          </cell>
          <cell r="BD310">
            <v>1</v>
          </cell>
          <cell r="BE310">
            <v>1</v>
          </cell>
          <cell r="BF310">
            <v>1</v>
          </cell>
          <cell r="BG310">
            <v>1</v>
          </cell>
          <cell r="BH310">
            <v>1</v>
          </cell>
          <cell r="BI310">
            <v>1</v>
          </cell>
          <cell r="BJ310">
            <v>1</v>
          </cell>
          <cell r="BK310">
            <v>1</v>
          </cell>
          <cell r="BL310">
            <v>1</v>
          </cell>
          <cell r="BM310">
            <v>1</v>
          </cell>
          <cell r="BN310">
            <v>1</v>
          </cell>
          <cell r="BO310">
            <v>1</v>
          </cell>
          <cell r="BP310">
            <v>1</v>
          </cell>
          <cell r="BQ310">
            <v>1</v>
          </cell>
          <cell r="BR310">
            <v>1</v>
          </cell>
          <cell r="BS310">
            <v>1</v>
          </cell>
        </row>
        <row r="311">
          <cell r="K311">
            <v>1</v>
          </cell>
          <cell r="L311">
            <v>1</v>
          </cell>
          <cell r="M311">
            <v>1</v>
          </cell>
          <cell r="N311">
            <v>1</v>
          </cell>
          <cell r="O311">
            <v>1</v>
          </cell>
          <cell r="P311">
            <v>1</v>
          </cell>
          <cell r="Q311">
            <v>1</v>
          </cell>
          <cell r="R311">
            <v>1</v>
          </cell>
          <cell r="S311">
            <v>1</v>
          </cell>
          <cell r="T311">
            <v>1</v>
          </cell>
          <cell r="U311">
            <v>1</v>
          </cell>
          <cell r="V311">
            <v>1</v>
          </cell>
          <cell r="W311">
            <v>1</v>
          </cell>
          <cell r="X311">
            <v>1</v>
          </cell>
          <cell r="Y311">
            <v>1</v>
          </cell>
          <cell r="Z311">
            <v>1</v>
          </cell>
          <cell r="AA311">
            <v>1</v>
          </cell>
          <cell r="AB311">
            <v>1</v>
          </cell>
          <cell r="AC311">
            <v>1</v>
          </cell>
          <cell r="AD311">
            <v>1</v>
          </cell>
          <cell r="AP311">
            <v>2</v>
          </cell>
          <cell r="AQ311">
            <v>15</v>
          </cell>
          <cell r="AR311">
            <v>4</v>
          </cell>
          <cell r="AZ311">
            <v>1</v>
          </cell>
          <cell r="BA311">
            <v>1</v>
          </cell>
          <cell r="BB311">
            <v>1</v>
          </cell>
          <cell r="BC311">
            <v>1</v>
          </cell>
          <cell r="BD311">
            <v>1</v>
          </cell>
          <cell r="BE311">
            <v>1</v>
          </cell>
          <cell r="BF311">
            <v>1</v>
          </cell>
          <cell r="BG311">
            <v>1</v>
          </cell>
          <cell r="BH311">
            <v>1</v>
          </cell>
          <cell r="BI311">
            <v>1</v>
          </cell>
          <cell r="BJ311">
            <v>1</v>
          </cell>
          <cell r="BK311">
            <v>1</v>
          </cell>
          <cell r="BL311">
            <v>1</v>
          </cell>
          <cell r="BM311">
            <v>1</v>
          </cell>
          <cell r="BN311">
            <v>1</v>
          </cell>
          <cell r="BO311">
            <v>1</v>
          </cell>
          <cell r="BP311">
            <v>1</v>
          </cell>
          <cell r="BQ311">
            <v>1</v>
          </cell>
          <cell r="BR311">
            <v>1</v>
          </cell>
          <cell r="BS311">
            <v>1</v>
          </cell>
        </row>
        <row r="312">
          <cell r="K312">
            <v>1</v>
          </cell>
          <cell r="L312">
            <v>1</v>
          </cell>
          <cell r="M312">
            <v>1</v>
          </cell>
          <cell r="N312">
            <v>1</v>
          </cell>
          <cell r="O312">
            <v>1</v>
          </cell>
          <cell r="P312">
            <v>1</v>
          </cell>
          <cell r="Q312">
            <v>1</v>
          </cell>
          <cell r="R312">
            <v>1</v>
          </cell>
          <cell r="S312">
            <v>1</v>
          </cell>
          <cell r="T312">
            <v>1</v>
          </cell>
          <cell r="U312">
            <v>1</v>
          </cell>
          <cell r="V312">
            <v>1</v>
          </cell>
          <cell r="W312">
            <v>1</v>
          </cell>
          <cell r="X312">
            <v>1</v>
          </cell>
          <cell r="Y312">
            <v>1</v>
          </cell>
          <cell r="Z312">
            <v>1</v>
          </cell>
          <cell r="AA312">
            <v>1</v>
          </cell>
          <cell r="AB312">
            <v>1</v>
          </cell>
          <cell r="AC312">
            <v>1</v>
          </cell>
          <cell r="AD312">
            <v>1</v>
          </cell>
          <cell r="AP312">
            <v>2</v>
          </cell>
          <cell r="AQ312">
            <v>15</v>
          </cell>
          <cell r="AR312">
            <v>5</v>
          </cell>
          <cell r="AZ312">
            <v>1</v>
          </cell>
          <cell r="BA312">
            <v>1</v>
          </cell>
          <cell r="BB312">
            <v>1</v>
          </cell>
          <cell r="BC312">
            <v>1</v>
          </cell>
          <cell r="BD312">
            <v>1</v>
          </cell>
          <cell r="BE312">
            <v>1</v>
          </cell>
          <cell r="BF312">
            <v>1</v>
          </cell>
          <cell r="BG312">
            <v>1</v>
          </cell>
          <cell r="BH312">
            <v>1</v>
          </cell>
          <cell r="BI312">
            <v>1</v>
          </cell>
          <cell r="BJ312">
            <v>1</v>
          </cell>
          <cell r="BK312">
            <v>1</v>
          </cell>
          <cell r="BL312">
            <v>1</v>
          </cell>
          <cell r="BM312">
            <v>1</v>
          </cell>
          <cell r="BN312">
            <v>1</v>
          </cell>
          <cell r="BO312">
            <v>1</v>
          </cell>
          <cell r="BP312">
            <v>1</v>
          </cell>
          <cell r="BQ312">
            <v>1</v>
          </cell>
          <cell r="BR312">
            <v>1</v>
          </cell>
          <cell r="BS312">
            <v>1</v>
          </cell>
        </row>
        <row r="313">
          <cell r="K313">
            <v>1</v>
          </cell>
          <cell r="L313">
            <v>1</v>
          </cell>
          <cell r="M313">
            <v>1</v>
          </cell>
          <cell r="N313">
            <v>1</v>
          </cell>
          <cell r="O313">
            <v>1</v>
          </cell>
          <cell r="P313">
            <v>1</v>
          </cell>
          <cell r="Q313">
            <v>1</v>
          </cell>
          <cell r="R313">
            <v>1</v>
          </cell>
          <cell r="S313">
            <v>1</v>
          </cell>
          <cell r="T313">
            <v>1</v>
          </cell>
          <cell r="U313">
            <v>1</v>
          </cell>
          <cell r="V313">
            <v>1</v>
          </cell>
          <cell r="W313">
            <v>1</v>
          </cell>
          <cell r="X313">
            <v>1</v>
          </cell>
          <cell r="Y313">
            <v>1</v>
          </cell>
          <cell r="Z313">
            <v>1</v>
          </cell>
          <cell r="AA313">
            <v>1</v>
          </cell>
          <cell r="AB313">
            <v>1</v>
          </cell>
          <cell r="AC313">
            <v>1</v>
          </cell>
          <cell r="AD313">
            <v>1</v>
          </cell>
          <cell r="AP313">
            <v>2</v>
          </cell>
          <cell r="AQ313">
            <v>15</v>
          </cell>
          <cell r="AR313">
            <v>6</v>
          </cell>
          <cell r="AZ313">
            <v>1</v>
          </cell>
          <cell r="BA313">
            <v>1</v>
          </cell>
          <cell r="BB313">
            <v>1</v>
          </cell>
          <cell r="BC313">
            <v>1</v>
          </cell>
          <cell r="BD313">
            <v>1</v>
          </cell>
          <cell r="BE313">
            <v>1</v>
          </cell>
          <cell r="BF313">
            <v>1</v>
          </cell>
          <cell r="BG313">
            <v>1</v>
          </cell>
          <cell r="BH313">
            <v>1</v>
          </cell>
          <cell r="BI313">
            <v>1</v>
          </cell>
          <cell r="BJ313">
            <v>1</v>
          </cell>
          <cell r="BK313">
            <v>1</v>
          </cell>
          <cell r="BL313">
            <v>1</v>
          </cell>
          <cell r="BM313">
            <v>1</v>
          </cell>
          <cell r="BN313">
            <v>1</v>
          </cell>
          <cell r="BO313">
            <v>1</v>
          </cell>
          <cell r="BP313">
            <v>1</v>
          </cell>
          <cell r="BQ313">
            <v>1</v>
          </cell>
          <cell r="BR313">
            <v>1</v>
          </cell>
          <cell r="BS313">
            <v>1</v>
          </cell>
        </row>
        <row r="314">
          <cell r="K314">
            <v>1</v>
          </cell>
          <cell r="L314">
            <v>1</v>
          </cell>
          <cell r="M314">
            <v>1</v>
          </cell>
          <cell r="N314">
            <v>1</v>
          </cell>
          <cell r="O314">
            <v>1</v>
          </cell>
          <cell r="P314">
            <v>1</v>
          </cell>
          <cell r="Q314">
            <v>1</v>
          </cell>
          <cell r="R314">
            <v>1</v>
          </cell>
          <cell r="S314">
            <v>1</v>
          </cell>
          <cell r="T314">
            <v>1</v>
          </cell>
          <cell r="U314">
            <v>1</v>
          </cell>
          <cell r="V314">
            <v>1</v>
          </cell>
          <cell r="W314">
            <v>1</v>
          </cell>
          <cell r="X314">
            <v>1</v>
          </cell>
          <cell r="Y314">
            <v>1</v>
          </cell>
          <cell r="Z314">
            <v>1</v>
          </cell>
          <cell r="AA314">
            <v>1</v>
          </cell>
          <cell r="AB314">
            <v>1</v>
          </cell>
          <cell r="AC314">
            <v>1</v>
          </cell>
          <cell r="AD314">
            <v>1</v>
          </cell>
          <cell r="AP314">
            <v>2</v>
          </cell>
          <cell r="AQ314">
            <v>15</v>
          </cell>
          <cell r="AR314">
            <v>7</v>
          </cell>
          <cell r="AZ314">
            <v>1</v>
          </cell>
          <cell r="BA314">
            <v>1</v>
          </cell>
          <cell r="BB314">
            <v>1</v>
          </cell>
          <cell r="BC314">
            <v>1</v>
          </cell>
          <cell r="BD314">
            <v>1</v>
          </cell>
          <cell r="BE314">
            <v>1</v>
          </cell>
          <cell r="BF314">
            <v>1</v>
          </cell>
          <cell r="BG314">
            <v>1</v>
          </cell>
          <cell r="BH314">
            <v>1</v>
          </cell>
          <cell r="BI314">
            <v>1</v>
          </cell>
          <cell r="BJ314">
            <v>1</v>
          </cell>
          <cell r="BK314">
            <v>1</v>
          </cell>
          <cell r="BL314">
            <v>1</v>
          </cell>
          <cell r="BM314">
            <v>1</v>
          </cell>
          <cell r="BN314">
            <v>1</v>
          </cell>
          <cell r="BO314">
            <v>1</v>
          </cell>
          <cell r="BP314">
            <v>1</v>
          </cell>
          <cell r="BQ314">
            <v>1</v>
          </cell>
          <cell r="BR314">
            <v>1</v>
          </cell>
          <cell r="BS314">
            <v>1</v>
          </cell>
        </row>
        <row r="315">
          <cell r="K315">
            <v>1</v>
          </cell>
          <cell r="L315">
            <v>1</v>
          </cell>
          <cell r="M315">
            <v>1</v>
          </cell>
          <cell r="N315">
            <v>1</v>
          </cell>
          <cell r="O315">
            <v>1</v>
          </cell>
          <cell r="P315">
            <v>1</v>
          </cell>
          <cell r="Q315">
            <v>1</v>
          </cell>
          <cell r="R315">
            <v>1</v>
          </cell>
          <cell r="S315">
            <v>1</v>
          </cell>
          <cell r="T315">
            <v>1</v>
          </cell>
          <cell r="U315">
            <v>1</v>
          </cell>
          <cell r="V315">
            <v>1</v>
          </cell>
          <cell r="W315">
            <v>1</v>
          </cell>
          <cell r="X315">
            <v>1</v>
          </cell>
          <cell r="Y315">
            <v>1</v>
          </cell>
          <cell r="Z315">
            <v>1</v>
          </cell>
          <cell r="AA315">
            <v>1</v>
          </cell>
          <cell r="AB315">
            <v>1</v>
          </cell>
          <cell r="AC315">
            <v>1</v>
          </cell>
          <cell r="AD315">
            <v>1</v>
          </cell>
          <cell r="AP315">
            <v>2</v>
          </cell>
          <cell r="AQ315">
            <v>15</v>
          </cell>
          <cell r="AR315">
            <v>8</v>
          </cell>
          <cell r="AZ315">
            <v>1</v>
          </cell>
          <cell r="BA315">
            <v>1</v>
          </cell>
          <cell r="BB315">
            <v>1</v>
          </cell>
          <cell r="BC315">
            <v>1</v>
          </cell>
          <cell r="BD315">
            <v>1</v>
          </cell>
          <cell r="BE315">
            <v>1</v>
          </cell>
          <cell r="BF315">
            <v>1</v>
          </cell>
          <cell r="BG315">
            <v>1</v>
          </cell>
          <cell r="BH315">
            <v>1</v>
          </cell>
          <cell r="BI315">
            <v>1</v>
          </cell>
          <cell r="BJ315">
            <v>1</v>
          </cell>
          <cell r="BK315">
            <v>1</v>
          </cell>
          <cell r="BL315">
            <v>1</v>
          </cell>
          <cell r="BM315">
            <v>1</v>
          </cell>
          <cell r="BN315">
            <v>1</v>
          </cell>
          <cell r="BO315">
            <v>1</v>
          </cell>
          <cell r="BP315">
            <v>1</v>
          </cell>
          <cell r="BQ315">
            <v>1</v>
          </cell>
          <cell r="BR315">
            <v>1</v>
          </cell>
          <cell r="BS315">
            <v>1</v>
          </cell>
        </row>
        <row r="316">
          <cell r="K316">
            <v>1</v>
          </cell>
          <cell r="L316">
            <v>1</v>
          </cell>
          <cell r="M316">
            <v>1</v>
          </cell>
          <cell r="N316">
            <v>1</v>
          </cell>
          <cell r="O316">
            <v>1</v>
          </cell>
          <cell r="P316">
            <v>1</v>
          </cell>
          <cell r="Q316">
            <v>1</v>
          </cell>
          <cell r="R316">
            <v>1</v>
          </cell>
          <cell r="S316">
            <v>1</v>
          </cell>
          <cell r="T316">
            <v>1</v>
          </cell>
          <cell r="U316">
            <v>1</v>
          </cell>
          <cell r="V316">
            <v>1</v>
          </cell>
          <cell r="W316">
            <v>1</v>
          </cell>
          <cell r="X316">
            <v>1</v>
          </cell>
          <cell r="Y316">
            <v>1</v>
          </cell>
          <cell r="Z316">
            <v>1</v>
          </cell>
          <cell r="AA316">
            <v>1</v>
          </cell>
          <cell r="AB316">
            <v>1</v>
          </cell>
          <cell r="AC316">
            <v>1</v>
          </cell>
          <cell r="AD316">
            <v>1</v>
          </cell>
          <cell r="AP316">
            <v>2</v>
          </cell>
          <cell r="AQ316">
            <v>15</v>
          </cell>
          <cell r="AR316">
            <v>9</v>
          </cell>
          <cell r="AZ316">
            <v>1</v>
          </cell>
          <cell r="BA316">
            <v>1</v>
          </cell>
          <cell r="BB316">
            <v>1</v>
          </cell>
          <cell r="BC316">
            <v>1</v>
          </cell>
          <cell r="BD316">
            <v>1</v>
          </cell>
          <cell r="BE316">
            <v>1</v>
          </cell>
          <cell r="BF316">
            <v>1</v>
          </cell>
          <cell r="BG316">
            <v>1</v>
          </cell>
          <cell r="BH316">
            <v>1</v>
          </cell>
          <cell r="BI316">
            <v>1</v>
          </cell>
          <cell r="BJ316">
            <v>1</v>
          </cell>
          <cell r="BK316">
            <v>1</v>
          </cell>
          <cell r="BL316">
            <v>1</v>
          </cell>
          <cell r="BM316">
            <v>1</v>
          </cell>
          <cell r="BN316">
            <v>1</v>
          </cell>
          <cell r="BO316">
            <v>1</v>
          </cell>
          <cell r="BP316">
            <v>1</v>
          </cell>
          <cell r="BQ316">
            <v>1</v>
          </cell>
          <cell r="BR316">
            <v>1</v>
          </cell>
          <cell r="BS316">
            <v>1</v>
          </cell>
        </row>
        <row r="317">
          <cell r="K317">
            <v>1</v>
          </cell>
          <cell r="L317">
            <v>1</v>
          </cell>
          <cell r="M317">
            <v>1</v>
          </cell>
          <cell r="N317">
            <v>1</v>
          </cell>
          <cell r="O317">
            <v>1</v>
          </cell>
          <cell r="P317">
            <v>1</v>
          </cell>
          <cell r="Q317">
            <v>1</v>
          </cell>
          <cell r="R317">
            <v>1</v>
          </cell>
          <cell r="S317">
            <v>1</v>
          </cell>
          <cell r="T317">
            <v>1</v>
          </cell>
          <cell r="U317">
            <v>1</v>
          </cell>
          <cell r="V317">
            <v>1</v>
          </cell>
          <cell r="W317">
            <v>1</v>
          </cell>
          <cell r="X317">
            <v>1</v>
          </cell>
          <cell r="Y317">
            <v>1</v>
          </cell>
          <cell r="Z317">
            <v>1</v>
          </cell>
          <cell r="AA317">
            <v>1</v>
          </cell>
          <cell r="AB317">
            <v>1</v>
          </cell>
          <cell r="AC317">
            <v>1</v>
          </cell>
          <cell r="AD317">
            <v>1</v>
          </cell>
          <cell r="AP317">
            <v>2</v>
          </cell>
          <cell r="AQ317">
            <v>15</v>
          </cell>
          <cell r="AR317">
            <v>10</v>
          </cell>
          <cell r="AZ317">
            <v>1</v>
          </cell>
          <cell r="BA317">
            <v>1</v>
          </cell>
          <cell r="BB317">
            <v>1</v>
          </cell>
          <cell r="BC317">
            <v>1</v>
          </cell>
          <cell r="BD317">
            <v>1</v>
          </cell>
          <cell r="BE317">
            <v>1</v>
          </cell>
          <cell r="BF317">
            <v>1</v>
          </cell>
          <cell r="BG317">
            <v>1</v>
          </cell>
          <cell r="BH317">
            <v>1</v>
          </cell>
          <cell r="BI317">
            <v>1</v>
          </cell>
          <cell r="BJ317">
            <v>1</v>
          </cell>
          <cell r="BK317">
            <v>1</v>
          </cell>
          <cell r="BL317">
            <v>1</v>
          </cell>
          <cell r="BM317">
            <v>1</v>
          </cell>
          <cell r="BN317">
            <v>1</v>
          </cell>
          <cell r="BO317">
            <v>1</v>
          </cell>
          <cell r="BP317">
            <v>1</v>
          </cell>
          <cell r="BQ317">
            <v>1</v>
          </cell>
          <cell r="BR317">
            <v>1</v>
          </cell>
          <cell r="BS317">
            <v>1</v>
          </cell>
        </row>
        <row r="318">
          <cell r="K318">
            <v>1</v>
          </cell>
          <cell r="L318">
            <v>1</v>
          </cell>
          <cell r="M318">
            <v>1</v>
          </cell>
          <cell r="N318">
            <v>1</v>
          </cell>
          <cell r="O318">
            <v>1</v>
          </cell>
          <cell r="P318">
            <v>1</v>
          </cell>
          <cell r="Q318">
            <v>1</v>
          </cell>
          <cell r="R318">
            <v>1</v>
          </cell>
          <cell r="S318">
            <v>1</v>
          </cell>
          <cell r="T318">
            <v>1</v>
          </cell>
          <cell r="U318">
            <v>1</v>
          </cell>
          <cell r="V318">
            <v>1</v>
          </cell>
          <cell r="W318">
            <v>1</v>
          </cell>
          <cell r="X318">
            <v>1</v>
          </cell>
          <cell r="Y318">
            <v>1</v>
          </cell>
          <cell r="Z318">
            <v>1</v>
          </cell>
          <cell r="AA318">
            <v>1</v>
          </cell>
          <cell r="AB318">
            <v>1</v>
          </cell>
          <cell r="AC318">
            <v>1</v>
          </cell>
          <cell r="AD318">
            <v>1</v>
          </cell>
          <cell r="AP318">
            <v>3</v>
          </cell>
          <cell r="AQ318">
            <v>1</v>
          </cell>
          <cell r="AR318">
            <v>1</v>
          </cell>
          <cell r="AZ318">
            <v>1</v>
          </cell>
          <cell r="BA318">
            <v>1</v>
          </cell>
          <cell r="BB318">
            <v>1</v>
          </cell>
          <cell r="BC318">
            <v>1</v>
          </cell>
          <cell r="BD318">
            <v>1</v>
          </cell>
          <cell r="BE318">
            <v>1</v>
          </cell>
          <cell r="BF318">
            <v>1</v>
          </cell>
          <cell r="BG318">
            <v>1</v>
          </cell>
          <cell r="BH318">
            <v>1</v>
          </cell>
          <cell r="BI318">
            <v>1</v>
          </cell>
          <cell r="BJ318">
            <v>1</v>
          </cell>
          <cell r="BK318">
            <v>1</v>
          </cell>
          <cell r="BL318">
            <v>1</v>
          </cell>
          <cell r="BM318">
            <v>1</v>
          </cell>
          <cell r="BN318">
            <v>1</v>
          </cell>
          <cell r="BO318">
            <v>1</v>
          </cell>
          <cell r="BP318">
            <v>1</v>
          </cell>
          <cell r="BQ318">
            <v>1</v>
          </cell>
          <cell r="BR318">
            <v>1</v>
          </cell>
          <cell r="BS318">
            <v>1</v>
          </cell>
        </row>
        <row r="319">
          <cell r="K319">
            <v>1</v>
          </cell>
          <cell r="L319">
            <v>1</v>
          </cell>
          <cell r="M319">
            <v>1</v>
          </cell>
          <cell r="N319">
            <v>1</v>
          </cell>
          <cell r="O319">
            <v>1</v>
          </cell>
          <cell r="P319">
            <v>1</v>
          </cell>
          <cell r="Q319">
            <v>1</v>
          </cell>
          <cell r="R319">
            <v>1</v>
          </cell>
          <cell r="S319">
            <v>1</v>
          </cell>
          <cell r="T319">
            <v>1</v>
          </cell>
          <cell r="U319">
            <v>1</v>
          </cell>
          <cell r="V319">
            <v>1</v>
          </cell>
          <cell r="W319">
            <v>1</v>
          </cell>
          <cell r="X319">
            <v>1</v>
          </cell>
          <cell r="Y319">
            <v>1</v>
          </cell>
          <cell r="Z319">
            <v>1</v>
          </cell>
          <cell r="AA319">
            <v>1</v>
          </cell>
          <cell r="AB319">
            <v>1</v>
          </cell>
          <cell r="AC319">
            <v>1</v>
          </cell>
          <cell r="AD319">
            <v>1</v>
          </cell>
          <cell r="AP319">
            <v>3</v>
          </cell>
          <cell r="AQ319">
            <v>1</v>
          </cell>
          <cell r="AR319">
            <v>2</v>
          </cell>
          <cell r="AZ319">
            <v>1</v>
          </cell>
          <cell r="BA319">
            <v>1</v>
          </cell>
          <cell r="BB319">
            <v>1</v>
          </cell>
          <cell r="BC319">
            <v>1</v>
          </cell>
          <cell r="BD319">
            <v>1</v>
          </cell>
          <cell r="BE319">
            <v>1</v>
          </cell>
          <cell r="BF319">
            <v>1</v>
          </cell>
          <cell r="BG319">
            <v>1</v>
          </cell>
          <cell r="BH319">
            <v>1</v>
          </cell>
          <cell r="BI319">
            <v>1</v>
          </cell>
          <cell r="BJ319">
            <v>1</v>
          </cell>
          <cell r="BK319">
            <v>1</v>
          </cell>
          <cell r="BL319">
            <v>1</v>
          </cell>
          <cell r="BM319">
            <v>1</v>
          </cell>
          <cell r="BN319">
            <v>1</v>
          </cell>
          <cell r="BO319">
            <v>1</v>
          </cell>
          <cell r="BP319">
            <v>1</v>
          </cell>
          <cell r="BQ319">
            <v>1</v>
          </cell>
          <cell r="BR319">
            <v>1</v>
          </cell>
          <cell r="BS319">
            <v>1</v>
          </cell>
        </row>
        <row r="320">
          <cell r="K320">
            <v>1</v>
          </cell>
          <cell r="L320">
            <v>1</v>
          </cell>
          <cell r="M320">
            <v>1</v>
          </cell>
          <cell r="N320">
            <v>1</v>
          </cell>
          <cell r="O320">
            <v>1</v>
          </cell>
          <cell r="P320">
            <v>1</v>
          </cell>
          <cell r="Q320">
            <v>1</v>
          </cell>
          <cell r="R320">
            <v>1</v>
          </cell>
          <cell r="S320">
            <v>1</v>
          </cell>
          <cell r="T320">
            <v>1</v>
          </cell>
          <cell r="U320">
            <v>1</v>
          </cell>
          <cell r="V320">
            <v>1</v>
          </cell>
          <cell r="W320">
            <v>1</v>
          </cell>
          <cell r="X320">
            <v>1</v>
          </cell>
          <cell r="Y320">
            <v>1</v>
          </cell>
          <cell r="Z320">
            <v>1</v>
          </cell>
          <cell r="AA320">
            <v>1</v>
          </cell>
          <cell r="AB320">
            <v>1</v>
          </cell>
          <cell r="AC320">
            <v>1</v>
          </cell>
          <cell r="AD320">
            <v>1</v>
          </cell>
          <cell r="AP320">
            <v>3</v>
          </cell>
          <cell r="AQ320">
            <v>1</v>
          </cell>
          <cell r="AR320">
            <v>3</v>
          </cell>
          <cell r="AZ320">
            <v>1</v>
          </cell>
          <cell r="BA320">
            <v>1</v>
          </cell>
          <cell r="BB320">
            <v>1</v>
          </cell>
          <cell r="BC320">
            <v>1</v>
          </cell>
          <cell r="BD320">
            <v>1</v>
          </cell>
          <cell r="BE320">
            <v>1</v>
          </cell>
          <cell r="BF320">
            <v>1</v>
          </cell>
          <cell r="BG320">
            <v>1</v>
          </cell>
          <cell r="BH320">
            <v>1</v>
          </cell>
          <cell r="BI320">
            <v>1</v>
          </cell>
          <cell r="BJ320">
            <v>1</v>
          </cell>
          <cell r="BK320">
            <v>1</v>
          </cell>
          <cell r="BL320">
            <v>1</v>
          </cell>
          <cell r="BM320">
            <v>1</v>
          </cell>
          <cell r="BN320">
            <v>1</v>
          </cell>
          <cell r="BO320">
            <v>1</v>
          </cell>
          <cell r="BP320">
            <v>1</v>
          </cell>
          <cell r="BQ320">
            <v>1</v>
          </cell>
          <cell r="BR320">
            <v>1</v>
          </cell>
          <cell r="BS320">
            <v>1</v>
          </cell>
        </row>
        <row r="321">
          <cell r="K321">
            <v>1</v>
          </cell>
          <cell r="L321">
            <v>1</v>
          </cell>
          <cell r="M321">
            <v>1</v>
          </cell>
          <cell r="N321">
            <v>1</v>
          </cell>
          <cell r="O321">
            <v>1</v>
          </cell>
          <cell r="P321">
            <v>1</v>
          </cell>
          <cell r="Q321">
            <v>1</v>
          </cell>
          <cell r="R321">
            <v>1</v>
          </cell>
          <cell r="S321">
            <v>1</v>
          </cell>
          <cell r="T321">
            <v>1</v>
          </cell>
          <cell r="U321">
            <v>1</v>
          </cell>
          <cell r="V321">
            <v>1</v>
          </cell>
          <cell r="W321">
            <v>1</v>
          </cell>
          <cell r="X321">
            <v>1</v>
          </cell>
          <cell r="Y321">
            <v>1</v>
          </cell>
          <cell r="Z321">
            <v>1</v>
          </cell>
          <cell r="AA321">
            <v>1</v>
          </cell>
          <cell r="AB321">
            <v>1</v>
          </cell>
          <cell r="AC321">
            <v>1</v>
          </cell>
          <cell r="AD321">
            <v>1</v>
          </cell>
          <cell r="AP321">
            <v>3</v>
          </cell>
          <cell r="AQ321">
            <v>1</v>
          </cell>
          <cell r="AR321">
            <v>4</v>
          </cell>
          <cell r="AZ321">
            <v>1</v>
          </cell>
          <cell r="BA321">
            <v>1</v>
          </cell>
          <cell r="BB321">
            <v>1</v>
          </cell>
          <cell r="BC321">
            <v>1</v>
          </cell>
          <cell r="BD321">
            <v>1</v>
          </cell>
          <cell r="BE321">
            <v>1</v>
          </cell>
          <cell r="BF321">
            <v>1</v>
          </cell>
          <cell r="BG321">
            <v>1</v>
          </cell>
          <cell r="BH321">
            <v>1</v>
          </cell>
          <cell r="BI321">
            <v>1</v>
          </cell>
          <cell r="BJ321">
            <v>1</v>
          </cell>
          <cell r="BK321">
            <v>1</v>
          </cell>
          <cell r="BL321">
            <v>1</v>
          </cell>
          <cell r="BM321">
            <v>1</v>
          </cell>
          <cell r="BN321">
            <v>1</v>
          </cell>
          <cell r="BO321">
            <v>1</v>
          </cell>
          <cell r="BP321">
            <v>1</v>
          </cell>
          <cell r="BQ321">
            <v>1</v>
          </cell>
          <cell r="BR321">
            <v>1</v>
          </cell>
          <cell r="BS321">
            <v>1</v>
          </cell>
        </row>
        <row r="322">
          <cell r="K322">
            <v>1</v>
          </cell>
          <cell r="L322">
            <v>1</v>
          </cell>
          <cell r="M322">
            <v>1</v>
          </cell>
          <cell r="N322">
            <v>1</v>
          </cell>
          <cell r="O322">
            <v>1</v>
          </cell>
          <cell r="P322">
            <v>1</v>
          </cell>
          <cell r="Q322">
            <v>1</v>
          </cell>
          <cell r="R322">
            <v>1</v>
          </cell>
          <cell r="S322">
            <v>1</v>
          </cell>
          <cell r="T322">
            <v>1</v>
          </cell>
          <cell r="U322">
            <v>1</v>
          </cell>
          <cell r="V322">
            <v>1</v>
          </cell>
          <cell r="W322">
            <v>1</v>
          </cell>
          <cell r="X322">
            <v>1</v>
          </cell>
          <cell r="Y322">
            <v>1</v>
          </cell>
          <cell r="Z322">
            <v>1</v>
          </cell>
          <cell r="AA322">
            <v>1</v>
          </cell>
          <cell r="AB322">
            <v>1</v>
          </cell>
          <cell r="AC322">
            <v>1</v>
          </cell>
          <cell r="AD322">
            <v>1</v>
          </cell>
          <cell r="AP322">
            <v>3</v>
          </cell>
          <cell r="AQ322">
            <v>1</v>
          </cell>
          <cell r="AR322">
            <v>5</v>
          </cell>
          <cell r="AZ322">
            <v>1</v>
          </cell>
          <cell r="BA322">
            <v>1</v>
          </cell>
          <cell r="BB322">
            <v>1</v>
          </cell>
          <cell r="BC322">
            <v>1</v>
          </cell>
          <cell r="BD322">
            <v>1</v>
          </cell>
          <cell r="BE322">
            <v>1</v>
          </cell>
          <cell r="BF322">
            <v>1</v>
          </cell>
          <cell r="BG322">
            <v>1</v>
          </cell>
          <cell r="BH322">
            <v>1</v>
          </cell>
          <cell r="BI322">
            <v>1</v>
          </cell>
          <cell r="BJ322">
            <v>1</v>
          </cell>
          <cell r="BK322">
            <v>1</v>
          </cell>
          <cell r="BL322">
            <v>1</v>
          </cell>
          <cell r="BM322">
            <v>1</v>
          </cell>
          <cell r="BN322">
            <v>1</v>
          </cell>
          <cell r="BO322">
            <v>1</v>
          </cell>
          <cell r="BP322">
            <v>1</v>
          </cell>
          <cell r="BQ322">
            <v>1</v>
          </cell>
          <cell r="BR322">
            <v>1</v>
          </cell>
          <cell r="BS322">
            <v>1</v>
          </cell>
        </row>
        <row r="323">
          <cell r="K323">
            <v>1</v>
          </cell>
          <cell r="L323">
            <v>1</v>
          </cell>
          <cell r="M323">
            <v>1</v>
          </cell>
          <cell r="N323">
            <v>1</v>
          </cell>
          <cell r="O323">
            <v>1</v>
          </cell>
          <cell r="P323">
            <v>1</v>
          </cell>
          <cell r="Q323">
            <v>1</v>
          </cell>
          <cell r="R323">
            <v>1</v>
          </cell>
          <cell r="S323">
            <v>1</v>
          </cell>
          <cell r="T323">
            <v>1</v>
          </cell>
          <cell r="U323">
            <v>1</v>
          </cell>
          <cell r="V323">
            <v>1</v>
          </cell>
          <cell r="W323">
            <v>1</v>
          </cell>
          <cell r="X323">
            <v>1</v>
          </cell>
          <cell r="Y323">
            <v>1</v>
          </cell>
          <cell r="Z323">
            <v>1</v>
          </cell>
          <cell r="AA323">
            <v>1</v>
          </cell>
          <cell r="AB323">
            <v>1</v>
          </cell>
          <cell r="AC323">
            <v>1</v>
          </cell>
          <cell r="AD323">
            <v>1</v>
          </cell>
          <cell r="AP323">
            <v>3</v>
          </cell>
          <cell r="AQ323">
            <v>1</v>
          </cell>
          <cell r="AR323">
            <v>6</v>
          </cell>
          <cell r="AZ323">
            <v>1</v>
          </cell>
          <cell r="BA323">
            <v>1</v>
          </cell>
          <cell r="BB323">
            <v>1</v>
          </cell>
          <cell r="BC323">
            <v>1</v>
          </cell>
          <cell r="BD323">
            <v>1</v>
          </cell>
          <cell r="BE323">
            <v>1</v>
          </cell>
          <cell r="BF323">
            <v>1</v>
          </cell>
          <cell r="BG323">
            <v>1</v>
          </cell>
          <cell r="BH323">
            <v>1</v>
          </cell>
          <cell r="BI323">
            <v>1</v>
          </cell>
          <cell r="BJ323">
            <v>1</v>
          </cell>
          <cell r="BK323">
            <v>1</v>
          </cell>
          <cell r="BL323">
            <v>1</v>
          </cell>
          <cell r="BM323">
            <v>1</v>
          </cell>
          <cell r="BN323">
            <v>1</v>
          </cell>
          <cell r="BO323">
            <v>1</v>
          </cell>
          <cell r="BP323">
            <v>1</v>
          </cell>
          <cell r="BQ323">
            <v>1</v>
          </cell>
          <cell r="BR323">
            <v>1</v>
          </cell>
          <cell r="BS323">
            <v>1</v>
          </cell>
        </row>
        <row r="324">
          <cell r="K324">
            <v>1</v>
          </cell>
          <cell r="L324">
            <v>1</v>
          </cell>
          <cell r="M324">
            <v>1</v>
          </cell>
          <cell r="N324">
            <v>1</v>
          </cell>
          <cell r="O324">
            <v>1</v>
          </cell>
          <cell r="P324">
            <v>1</v>
          </cell>
          <cell r="Q324">
            <v>1</v>
          </cell>
          <cell r="R324">
            <v>1</v>
          </cell>
          <cell r="S324">
            <v>1</v>
          </cell>
          <cell r="T324">
            <v>1</v>
          </cell>
          <cell r="U324">
            <v>1</v>
          </cell>
          <cell r="V324">
            <v>1</v>
          </cell>
          <cell r="W324">
            <v>1</v>
          </cell>
          <cell r="X324">
            <v>1</v>
          </cell>
          <cell r="Y324">
            <v>1</v>
          </cell>
          <cell r="Z324">
            <v>1</v>
          </cell>
          <cell r="AA324">
            <v>1</v>
          </cell>
          <cell r="AB324">
            <v>1</v>
          </cell>
          <cell r="AC324">
            <v>1</v>
          </cell>
          <cell r="AD324">
            <v>1</v>
          </cell>
          <cell r="AP324">
            <v>3</v>
          </cell>
          <cell r="AQ324">
            <v>1</v>
          </cell>
          <cell r="AR324">
            <v>7</v>
          </cell>
          <cell r="AZ324">
            <v>1</v>
          </cell>
          <cell r="BA324">
            <v>1</v>
          </cell>
          <cell r="BB324">
            <v>1</v>
          </cell>
          <cell r="BC324">
            <v>1</v>
          </cell>
          <cell r="BD324">
            <v>1</v>
          </cell>
          <cell r="BE324">
            <v>1</v>
          </cell>
          <cell r="BF324">
            <v>1</v>
          </cell>
          <cell r="BG324">
            <v>1</v>
          </cell>
          <cell r="BH324">
            <v>1</v>
          </cell>
          <cell r="BI324">
            <v>1</v>
          </cell>
          <cell r="BJ324">
            <v>1</v>
          </cell>
          <cell r="BK324">
            <v>1</v>
          </cell>
          <cell r="BL324">
            <v>1</v>
          </cell>
          <cell r="BM324">
            <v>1</v>
          </cell>
          <cell r="BN324">
            <v>1</v>
          </cell>
          <cell r="BO324">
            <v>1</v>
          </cell>
          <cell r="BP324">
            <v>1</v>
          </cell>
          <cell r="BQ324">
            <v>1</v>
          </cell>
          <cell r="BR324">
            <v>1</v>
          </cell>
          <cell r="BS324">
            <v>1</v>
          </cell>
        </row>
        <row r="325">
          <cell r="K325">
            <v>1</v>
          </cell>
          <cell r="L325">
            <v>1</v>
          </cell>
          <cell r="M325">
            <v>1</v>
          </cell>
          <cell r="N325">
            <v>1</v>
          </cell>
          <cell r="O325">
            <v>1</v>
          </cell>
          <cell r="P325">
            <v>1</v>
          </cell>
          <cell r="Q325">
            <v>1</v>
          </cell>
          <cell r="R325">
            <v>1</v>
          </cell>
          <cell r="S325">
            <v>1</v>
          </cell>
          <cell r="T325">
            <v>1</v>
          </cell>
          <cell r="U325">
            <v>1</v>
          </cell>
          <cell r="V325">
            <v>1</v>
          </cell>
          <cell r="W325">
            <v>1</v>
          </cell>
          <cell r="X325">
            <v>1</v>
          </cell>
          <cell r="Y325">
            <v>1</v>
          </cell>
          <cell r="Z325">
            <v>1</v>
          </cell>
          <cell r="AA325">
            <v>1</v>
          </cell>
          <cell r="AB325">
            <v>1</v>
          </cell>
          <cell r="AC325">
            <v>1</v>
          </cell>
          <cell r="AD325">
            <v>1</v>
          </cell>
          <cell r="AP325">
            <v>3</v>
          </cell>
          <cell r="AQ325">
            <v>1</v>
          </cell>
          <cell r="AR325">
            <v>8</v>
          </cell>
          <cell r="AZ325">
            <v>1</v>
          </cell>
          <cell r="BA325">
            <v>1</v>
          </cell>
          <cell r="BB325">
            <v>1</v>
          </cell>
          <cell r="BC325">
            <v>1</v>
          </cell>
          <cell r="BD325">
            <v>1</v>
          </cell>
          <cell r="BE325">
            <v>1</v>
          </cell>
          <cell r="BF325">
            <v>1</v>
          </cell>
          <cell r="BG325">
            <v>1</v>
          </cell>
          <cell r="BH325">
            <v>1</v>
          </cell>
          <cell r="BI325">
            <v>1</v>
          </cell>
          <cell r="BJ325">
            <v>1</v>
          </cell>
          <cell r="BK325">
            <v>1</v>
          </cell>
          <cell r="BL325">
            <v>1</v>
          </cell>
          <cell r="BM325">
            <v>1</v>
          </cell>
          <cell r="BN325">
            <v>1</v>
          </cell>
          <cell r="BO325">
            <v>1</v>
          </cell>
          <cell r="BP325">
            <v>1</v>
          </cell>
          <cell r="BQ325">
            <v>1</v>
          </cell>
          <cell r="BR325">
            <v>1</v>
          </cell>
          <cell r="BS325">
            <v>1</v>
          </cell>
        </row>
        <row r="326">
          <cell r="K326">
            <v>1</v>
          </cell>
          <cell r="L326">
            <v>1</v>
          </cell>
          <cell r="M326">
            <v>1</v>
          </cell>
          <cell r="N326">
            <v>1</v>
          </cell>
          <cell r="O326">
            <v>1</v>
          </cell>
          <cell r="P326">
            <v>1</v>
          </cell>
          <cell r="Q326">
            <v>1</v>
          </cell>
          <cell r="R326">
            <v>1</v>
          </cell>
          <cell r="S326">
            <v>1</v>
          </cell>
          <cell r="T326">
            <v>1</v>
          </cell>
          <cell r="U326">
            <v>1</v>
          </cell>
          <cell r="V326">
            <v>1</v>
          </cell>
          <cell r="W326">
            <v>1</v>
          </cell>
          <cell r="X326">
            <v>1</v>
          </cell>
          <cell r="Y326">
            <v>1</v>
          </cell>
          <cell r="Z326">
            <v>1</v>
          </cell>
          <cell r="AA326">
            <v>1</v>
          </cell>
          <cell r="AB326">
            <v>1</v>
          </cell>
          <cell r="AC326">
            <v>1</v>
          </cell>
          <cell r="AD326">
            <v>1</v>
          </cell>
          <cell r="AP326">
            <v>3</v>
          </cell>
          <cell r="AQ326">
            <v>1</v>
          </cell>
          <cell r="AR326">
            <v>9</v>
          </cell>
          <cell r="AZ326">
            <v>1</v>
          </cell>
          <cell r="BA326">
            <v>1</v>
          </cell>
          <cell r="BB326">
            <v>1</v>
          </cell>
          <cell r="BC326">
            <v>1</v>
          </cell>
          <cell r="BD326">
            <v>1</v>
          </cell>
          <cell r="BE326">
            <v>1</v>
          </cell>
          <cell r="BF326">
            <v>1</v>
          </cell>
          <cell r="BG326">
            <v>1</v>
          </cell>
          <cell r="BH326">
            <v>1</v>
          </cell>
          <cell r="BI326">
            <v>1</v>
          </cell>
          <cell r="BJ326">
            <v>1</v>
          </cell>
          <cell r="BK326">
            <v>1</v>
          </cell>
          <cell r="BL326">
            <v>1</v>
          </cell>
          <cell r="BM326">
            <v>1</v>
          </cell>
          <cell r="BN326">
            <v>1</v>
          </cell>
          <cell r="BO326">
            <v>1</v>
          </cell>
          <cell r="BP326">
            <v>1</v>
          </cell>
          <cell r="BQ326">
            <v>1</v>
          </cell>
          <cell r="BR326">
            <v>1</v>
          </cell>
          <cell r="BS326">
            <v>1</v>
          </cell>
        </row>
        <row r="327">
          <cell r="K327">
            <v>1</v>
          </cell>
          <cell r="L327">
            <v>1</v>
          </cell>
          <cell r="M327">
            <v>1</v>
          </cell>
          <cell r="N327">
            <v>1</v>
          </cell>
          <cell r="O327">
            <v>1</v>
          </cell>
          <cell r="P327">
            <v>1</v>
          </cell>
          <cell r="Q327">
            <v>1</v>
          </cell>
          <cell r="R327">
            <v>1</v>
          </cell>
          <cell r="S327">
            <v>1</v>
          </cell>
          <cell r="T327">
            <v>1</v>
          </cell>
          <cell r="U327">
            <v>1</v>
          </cell>
          <cell r="V327">
            <v>1</v>
          </cell>
          <cell r="W327">
            <v>1</v>
          </cell>
          <cell r="X327">
            <v>1</v>
          </cell>
          <cell r="Y327">
            <v>1</v>
          </cell>
          <cell r="Z327">
            <v>1</v>
          </cell>
          <cell r="AA327">
            <v>1</v>
          </cell>
          <cell r="AB327">
            <v>1</v>
          </cell>
          <cell r="AC327">
            <v>1</v>
          </cell>
          <cell r="AD327">
            <v>1</v>
          </cell>
          <cell r="AP327">
            <v>3</v>
          </cell>
          <cell r="AQ327">
            <v>1</v>
          </cell>
          <cell r="AR327">
            <v>10</v>
          </cell>
          <cell r="AZ327">
            <v>1</v>
          </cell>
          <cell r="BA327">
            <v>1</v>
          </cell>
          <cell r="BB327">
            <v>1</v>
          </cell>
          <cell r="BC327">
            <v>1</v>
          </cell>
          <cell r="BD327">
            <v>1</v>
          </cell>
          <cell r="BE327">
            <v>1</v>
          </cell>
          <cell r="BF327">
            <v>1</v>
          </cell>
          <cell r="BG327">
            <v>1</v>
          </cell>
          <cell r="BH327">
            <v>1</v>
          </cell>
          <cell r="BI327">
            <v>1</v>
          </cell>
          <cell r="BJ327">
            <v>1</v>
          </cell>
          <cell r="BK327">
            <v>1</v>
          </cell>
          <cell r="BL327">
            <v>1</v>
          </cell>
          <cell r="BM327">
            <v>1</v>
          </cell>
          <cell r="BN327">
            <v>1</v>
          </cell>
          <cell r="BO327">
            <v>1</v>
          </cell>
          <cell r="BP327">
            <v>1</v>
          </cell>
          <cell r="BQ327">
            <v>1</v>
          </cell>
          <cell r="BR327">
            <v>1</v>
          </cell>
          <cell r="BS327">
            <v>1</v>
          </cell>
        </row>
        <row r="328">
          <cell r="K328">
            <v>1</v>
          </cell>
          <cell r="L328">
            <v>1</v>
          </cell>
          <cell r="M328">
            <v>1</v>
          </cell>
          <cell r="N328">
            <v>1</v>
          </cell>
          <cell r="O328">
            <v>1</v>
          </cell>
          <cell r="P328">
            <v>1</v>
          </cell>
          <cell r="Q328">
            <v>1</v>
          </cell>
          <cell r="R328">
            <v>1</v>
          </cell>
          <cell r="S328">
            <v>1</v>
          </cell>
          <cell r="T328">
            <v>1</v>
          </cell>
          <cell r="U328">
            <v>1</v>
          </cell>
          <cell r="V328">
            <v>1</v>
          </cell>
          <cell r="W328">
            <v>1</v>
          </cell>
          <cell r="X328">
            <v>1</v>
          </cell>
          <cell r="Y328">
            <v>1</v>
          </cell>
          <cell r="Z328">
            <v>1</v>
          </cell>
          <cell r="AA328">
            <v>1</v>
          </cell>
          <cell r="AB328">
            <v>1</v>
          </cell>
          <cell r="AC328">
            <v>1</v>
          </cell>
          <cell r="AD328">
            <v>1</v>
          </cell>
          <cell r="AP328">
            <v>3</v>
          </cell>
          <cell r="AQ328">
            <v>2</v>
          </cell>
          <cell r="AR328">
            <v>1</v>
          </cell>
          <cell r="AZ328">
            <v>1</v>
          </cell>
          <cell r="BA328">
            <v>1</v>
          </cell>
          <cell r="BB328">
            <v>1</v>
          </cell>
          <cell r="BC328">
            <v>1</v>
          </cell>
          <cell r="BD328">
            <v>1</v>
          </cell>
          <cell r="BE328">
            <v>1</v>
          </cell>
          <cell r="BF328">
            <v>1</v>
          </cell>
          <cell r="BG328">
            <v>1</v>
          </cell>
          <cell r="BH328">
            <v>1</v>
          </cell>
          <cell r="BI328">
            <v>1</v>
          </cell>
          <cell r="BJ328">
            <v>1</v>
          </cell>
          <cell r="BK328">
            <v>1</v>
          </cell>
          <cell r="BL328">
            <v>1</v>
          </cell>
          <cell r="BM328">
            <v>1</v>
          </cell>
          <cell r="BN328">
            <v>1</v>
          </cell>
          <cell r="BO328">
            <v>1</v>
          </cell>
          <cell r="BP328">
            <v>1</v>
          </cell>
          <cell r="BQ328">
            <v>1</v>
          </cell>
          <cell r="BR328">
            <v>1</v>
          </cell>
          <cell r="BS328">
            <v>1</v>
          </cell>
        </row>
        <row r="329">
          <cell r="K329">
            <v>1</v>
          </cell>
          <cell r="L329">
            <v>1</v>
          </cell>
          <cell r="M329">
            <v>1</v>
          </cell>
          <cell r="N329">
            <v>1</v>
          </cell>
          <cell r="O329">
            <v>1</v>
          </cell>
          <cell r="P329">
            <v>1</v>
          </cell>
          <cell r="Q329">
            <v>1</v>
          </cell>
          <cell r="R329">
            <v>1</v>
          </cell>
          <cell r="S329">
            <v>1</v>
          </cell>
          <cell r="T329">
            <v>1</v>
          </cell>
          <cell r="U329">
            <v>1</v>
          </cell>
          <cell r="V329">
            <v>1</v>
          </cell>
          <cell r="W329">
            <v>1</v>
          </cell>
          <cell r="X329">
            <v>1</v>
          </cell>
          <cell r="Y329">
            <v>1</v>
          </cell>
          <cell r="Z329">
            <v>1</v>
          </cell>
          <cell r="AA329">
            <v>1</v>
          </cell>
          <cell r="AB329">
            <v>1</v>
          </cell>
          <cell r="AC329">
            <v>1</v>
          </cell>
          <cell r="AD329">
            <v>1</v>
          </cell>
          <cell r="AP329">
            <v>3</v>
          </cell>
          <cell r="AQ329">
            <v>2</v>
          </cell>
          <cell r="AR329">
            <v>2</v>
          </cell>
          <cell r="AZ329">
            <v>1</v>
          </cell>
          <cell r="BA329">
            <v>1</v>
          </cell>
          <cell r="BB329">
            <v>1</v>
          </cell>
          <cell r="BC329">
            <v>1</v>
          </cell>
          <cell r="BD329">
            <v>1</v>
          </cell>
          <cell r="BE329">
            <v>1</v>
          </cell>
          <cell r="BF329">
            <v>1</v>
          </cell>
          <cell r="BG329">
            <v>1</v>
          </cell>
          <cell r="BH329">
            <v>1</v>
          </cell>
          <cell r="BI329">
            <v>1</v>
          </cell>
          <cell r="BJ329">
            <v>1</v>
          </cell>
          <cell r="BK329">
            <v>1</v>
          </cell>
          <cell r="BL329">
            <v>1</v>
          </cell>
          <cell r="BM329">
            <v>1</v>
          </cell>
          <cell r="BN329">
            <v>1</v>
          </cell>
          <cell r="BO329">
            <v>1</v>
          </cell>
          <cell r="BP329">
            <v>1</v>
          </cell>
          <cell r="BQ329">
            <v>1</v>
          </cell>
          <cell r="BR329">
            <v>1</v>
          </cell>
          <cell r="BS329">
            <v>1</v>
          </cell>
        </row>
        <row r="330">
          <cell r="K330">
            <v>1</v>
          </cell>
          <cell r="L330">
            <v>1</v>
          </cell>
          <cell r="M330">
            <v>1</v>
          </cell>
          <cell r="N330">
            <v>1</v>
          </cell>
          <cell r="O330">
            <v>1</v>
          </cell>
          <cell r="P330">
            <v>1</v>
          </cell>
          <cell r="Q330">
            <v>1</v>
          </cell>
          <cell r="R330">
            <v>1</v>
          </cell>
          <cell r="S330">
            <v>1</v>
          </cell>
          <cell r="T330">
            <v>1</v>
          </cell>
          <cell r="U330">
            <v>1</v>
          </cell>
          <cell r="V330">
            <v>1</v>
          </cell>
          <cell r="W330">
            <v>1</v>
          </cell>
          <cell r="X330">
            <v>1</v>
          </cell>
          <cell r="Y330">
            <v>1</v>
          </cell>
          <cell r="Z330">
            <v>1</v>
          </cell>
          <cell r="AA330">
            <v>1</v>
          </cell>
          <cell r="AB330">
            <v>1</v>
          </cell>
          <cell r="AC330">
            <v>1</v>
          </cell>
          <cell r="AD330">
            <v>1</v>
          </cell>
          <cell r="AP330">
            <v>3</v>
          </cell>
          <cell r="AQ330">
            <v>2</v>
          </cell>
          <cell r="AR330">
            <v>3</v>
          </cell>
          <cell r="AZ330">
            <v>1</v>
          </cell>
          <cell r="BA330">
            <v>1</v>
          </cell>
          <cell r="BB330">
            <v>1</v>
          </cell>
          <cell r="BC330">
            <v>1</v>
          </cell>
          <cell r="BD330">
            <v>1</v>
          </cell>
          <cell r="BE330">
            <v>1</v>
          </cell>
          <cell r="BF330">
            <v>1</v>
          </cell>
          <cell r="BG330">
            <v>1</v>
          </cell>
          <cell r="BH330">
            <v>1</v>
          </cell>
          <cell r="BI330">
            <v>1</v>
          </cell>
          <cell r="BJ330">
            <v>1</v>
          </cell>
          <cell r="BK330">
            <v>1</v>
          </cell>
          <cell r="BL330">
            <v>1</v>
          </cell>
          <cell r="BM330">
            <v>1</v>
          </cell>
          <cell r="BN330">
            <v>1</v>
          </cell>
          <cell r="BO330">
            <v>1</v>
          </cell>
          <cell r="BP330">
            <v>1</v>
          </cell>
          <cell r="BQ330">
            <v>1</v>
          </cell>
          <cell r="BR330">
            <v>1</v>
          </cell>
          <cell r="BS330">
            <v>1</v>
          </cell>
        </row>
        <row r="331">
          <cell r="K331">
            <v>1</v>
          </cell>
          <cell r="L331">
            <v>1</v>
          </cell>
          <cell r="M331">
            <v>1</v>
          </cell>
          <cell r="N331">
            <v>1</v>
          </cell>
          <cell r="O331">
            <v>1</v>
          </cell>
          <cell r="P331">
            <v>1</v>
          </cell>
          <cell r="Q331">
            <v>1</v>
          </cell>
          <cell r="R331">
            <v>1</v>
          </cell>
          <cell r="S331">
            <v>1</v>
          </cell>
          <cell r="T331">
            <v>1</v>
          </cell>
          <cell r="U331">
            <v>1</v>
          </cell>
          <cell r="V331">
            <v>1</v>
          </cell>
          <cell r="W331">
            <v>1</v>
          </cell>
          <cell r="X331">
            <v>1</v>
          </cell>
          <cell r="Y331">
            <v>1</v>
          </cell>
          <cell r="Z331">
            <v>1</v>
          </cell>
          <cell r="AA331">
            <v>1</v>
          </cell>
          <cell r="AB331">
            <v>1</v>
          </cell>
          <cell r="AC331">
            <v>1</v>
          </cell>
          <cell r="AD331">
            <v>1</v>
          </cell>
          <cell r="AP331">
            <v>3</v>
          </cell>
          <cell r="AQ331">
            <v>2</v>
          </cell>
          <cell r="AR331">
            <v>4</v>
          </cell>
          <cell r="AZ331">
            <v>1</v>
          </cell>
          <cell r="BA331">
            <v>1</v>
          </cell>
          <cell r="BB331">
            <v>1</v>
          </cell>
          <cell r="BC331">
            <v>1</v>
          </cell>
          <cell r="BD331">
            <v>1</v>
          </cell>
          <cell r="BE331">
            <v>1</v>
          </cell>
          <cell r="BF331">
            <v>1</v>
          </cell>
          <cell r="BG331">
            <v>1</v>
          </cell>
          <cell r="BH331">
            <v>1</v>
          </cell>
          <cell r="BI331">
            <v>1</v>
          </cell>
          <cell r="BJ331">
            <v>1</v>
          </cell>
          <cell r="BK331">
            <v>1</v>
          </cell>
          <cell r="BL331">
            <v>1</v>
          </cell>
          <cell r="BM331">
            <v>1</v>
          </cell>
          <cell r="BN331">
            <v>1</v>
          </cell>
          <cell r="BO331">
            <v>1</v>
          </cell>
          <cell r="BP331">
            <v>1</v>
          </cell>
          <cell r="BQ331">
            <v>1</v>
          </cell>
          <cell r="BR331">
            <v>1</v>
          </cell>
          <cell r="BS331">
            <v>1</v>
          </cell>
        </row>
        <row r="332">
          <cell r="K332">
            <v>1</v>
          </cell>
          <cell r="L332">
            <v>1</v>
          </cell>
          <cell r="M332">
            <v>1</v>
          </cell>
          <cell r="N332">
            <v>1</v>
          </cell>
          <cell r="O332">
            <v>1</v>
          </cell>
          <cell r="P332">
            <v>1</v>
          </cell>
          <cell r="Q332">
            <v>1</v>
          </cell>
          <cell r="R332">
            <v>1</v>
          </cell>
          <cell r="S332">
            <v>1</v>
          </cell>
          <cell r="T332">
            <v>1</v>
          </cell>
          <cell r="U332">
            <v>1</v>
          </cell>
          <cell r="V332">
            <v>1</v>
          </cell>
          <cell r="W332">
            <v>1</v>
          </cell>
          <cell r="X332">
            <v>1</v>
          </cell>
          <cell r="Y332">
            <v>1</v>
          </cell>
          <cell r="Z332">
            <v>1</v>
          </cell>
          <cell r="AA332">
            <v>1</v>
          </cell>
          <cell r="AB332">
            <v>1</v>
          </cell>
          <cell r="AC332">
            <v>1</v>
          </cell>
          <cell r="AD332">
            <v>1</v>
          </cell>
          <cell r="AP332">
            <v>3</v>
          </cell>
          <cell r="AQ332">
            <v>2</v>
          </cell>
          <cell r="AR332">
            <v>5</v>
          </cell>
          <cell r="AZ332">
            <v>1</v>
          </cell>
          <cell r="BA332">
            <v>1</v>
          </cell>
          <cell r="BB332">
            <v>1</v>
          </cell>
          <cell r="BC332">
            <v>1</v>
          </cell>
          <cell r="BD332">
            <v>1</v>
          </cell>
          <cell r="BE332">
            <v>1</v>
          </cell>
          <cell r="BF332">
            <v>1</v>
          </cell>
          <cell r="BG332">
            <v>1</v>
          </cell>
          <cell r="BH332">
            <v>1</v>
          </cell>
          <cell r="BI332">
            <v>1</v>
          </cell>
          <cell r="BJ332">
            <v>1</v>
          </cell>
          <cell r="BK332">
            <v>1</v>
          </cell>
          <cell r="BL332">
            <v>1</v>
          </cell>
          <cell r="BM332">
            <v>1</v>
          </cell>
          <cell r="BN332">
            <v>1</v>
          </cell>
          <cell r="BO332">
            <v>1</v>
          </cell>
          <cell r="BP332">
            <v>1</v>
          </cell>
          <cell r="BQ332">
            <v>1</v>
          </cell>
          <cell r="BR332">
            <v>1</v>
          </cell>
          <cell r="BS332">
            <v>1</v>
          </cell>
        </row>
        <row r="333">
          <cell r="K333">
            <v>1</v>
          </cell>
          <cell r="L333">
            <v>1</v>
          </cell>
          <cell r="M333">
            <v>1</v>
          </cell>
          <cell r="N333">
            <v>1</v>
          </cell>
          <cell r="O333">
            <v>1</v>
          </cell>
          <cell r="P333">
            <v>1</v>
          </cell>
          <cell r="Q333">
            <v>1</v>
          </cell>
          <cell r="R333">
            <v>1</v>
          </cell>
          <cell r="S333">
            <v>1</v>
          </cell>
          <cell r="T333">
            <v>1</v>
          </cell>
          <cell r="U333">
            <v>1</v>
          </cell>
          <cell r="V333">
            <v>1</v>
          </cell>
          <cell r="W333">
            <v>1</v>
          </cell>
          <cell r="X333">
            <v>1</v>
          </cell>
          <cell r="Y333">
            <v>1</v>
          </cell>
          <cell r="Z333">
            <v>1</v>
          </cell>
          <cell r="AA333">
            <v>1</v>
          </cell>
          <cell r="AB333">
            <v>1</v>
          </cell>
          <cell r="AC333">
            <v>1</v>
          </cell>
          <cell r="AD333">
            <v>1</v>
          </cell>
          <cell r="AP333">
            <v>3</v>
          </cell>
          <cell r="AQ333">
            <v>2</v>
          </cell>
          <cell r="AR333">
            <v>6</v>
          </cell>
          <cell r="AZ333">
            <v>1</v>
          </cell>
          <cell r="BA333">
            <v>1</v>
          </cell>
          <cell r="BB333">
            <v>1</v>
          </cell>
          <cell r="BC333">
            <v>1</v>
          </cell>
          <cell r="BD333">
            <v>1</v>
          </cell>
          <cell r="BE333">
            <v>1</v>
          </cell>
          <cell r="BF333">
            <v>1</v>
          </cell>
          <cell r="BG333">
            <v>1</v>
          </cell>
          <cell r="BH333">
            <v>1</v>
          </cell>
          <cell r="BI333">
            <v>1</v>
          </cell>
          <cell r="BJ333">
            <v>1</v>
          </cell>
          <cell r="BK333">
            <v>1</v>
          </cell>
          <cell r="BL333">
            <v>1</v>
          </cell>
          <cell r="BM333">
            <v>1</v>
          </cell>
          <cell r="BN333">
            <v>1</v>
          </cell>
          <cell r="BO333">
            <v>1</v>
          </cell>
          <cell r="BP333">
            <v>1</v>
          </cell>
          <cell r="BQ333">
            <v>1</v>
          </cell>
          <cell r="BR333">
            <v>1</v>
          </cell>
          <cell r="BS333">
            <v>1</v>
          </cell>
        </row>
        <row r="334">
          <cell r="K334">
            <v>1</v>
          </cell>
          <cell r="L334">
            <v>1</v>
          </cell>
          <cell r="M334">
            <v>1</v>
          </cell>
          <cell r="N334">
            <v>1</v>
          </cell>
          <cell r="O334">
            <v>1</v>
          </cell>
          <cell r="P334">
            <v>1</v>
          </cell>
          <cell r="Q334">
            <v>1</v>
          </cell>
          <cell r="R334">
            <v>1</v>
          </cell>
          <cell r="S334">
            <v>1</v>
          </cell>
          <cell r="T334">
            <v>1</v>
          </cell>
          <cell r="U334">
            <v>1</v>
          </cell>
          <cell r="V334">
            <v>1</v>
          </cell>
          <cell r="W334">
            <v>1</v>
          </cell>
          <cell r="X334">
            <v>1</v>
          </cell>
          <cell r="Y334">
            <v>1</v>
          </cell>
          <cell r="Z334">
            <v>1</v>
          </cell>
          <cell r="AA334">
            <v>1</v>
          </cell>
          <cell r="AB334">
            <v>1</v>
          </cell>
          <cell r="AC334">
            <v>1</v>
          </cell>
          <cell r="AD334">
            <v>1</v>
          </cell>
          <cell r="AP334">
            <v>3</v>
          </cell>
          <cell r="AQ334">
            <v>2</v>
          </cell>
          <cell r="AR334">
            <v>7</v>
          </cell>
          <cell r="AZ334">
            <v>1</v>
          </cell>
          <cell r="BA334">
            <v>1</v>
          </cell>
          <cell r="BB334">
            <v>1</v>
          </cell>
          <cell r="BC334">
            <v>1</v>
          </cell>
          <cell r="BD334">
            <v>1</v>
          </cell>
          <cell r="BE334">
            <v>1</v>
          </cell>
          <cell r="BF334">
            <v>1</v>
          </cell>
          <cell r="BG334">
            <v>1</v>
          </cell>
          <cell r="BH334">
            <v>1</v>
          </cell>
          <cell r="BI334">
            <v>1</v>
          </cell>
          <cell r="BJ334">
            <v>1</v>
          </cell>
          <cell r="BK334">
            <v>1</v>
          </cell>
          <cell r="BL334">
            <v>1</v>
          </cell>
          <cell r="BM334">
            <v>1</v>
          </cell>
          <cell r="BN334">
            <v>1</v>
          </cell>
          <cell r="BO334">
            <v>1</v>
          </cell>
          <cell r="BP334">
            <v>1</v>
          </cell>
          <cell r="BQ334">
            <v>1</v>
          </cell>
          <cell r="BR334">
            <v>1</v>
          </cell>
          <cell r="BS334">
            <v>1</v>
          </cell>
        </row>
        <row r="335">
          <cell r="K335">
            <v>1</v>
          </cell>
          <cell r="L335">
            <v>1</v>
          </cell>
          <cell r="M335">
            <v>1</v>
          </cell>
          <cell r="N335">
            <v>1</v>
          </cell>
          <cell r="O335">
            <v>1</v>
          </cell>
          <cell r="P335">
            <v>1</v>
          </cell>
          <cell r="Q335">
            <v>1</v>
          </cell>
          <cell r="R335">
            <v>1</v>
          </cell>
          <cell r="S335">
            <v>1</v>
          </cell>
          <cell r="T335">
            <v>1</v>
          </cell>
          <cell r="U335">
            <v>1</v>
          </cell>
          <cell r="V335">
            <v>1</v>
          </cell>
          <cell r="W335">
            <v>1</v>
          </cell>
          <cell r="X335">
            <v>1</v>
          </cell>
          <cell r="Y335">
            <v>1</v>
          </cell>
          <cell r="Z335">
            <v>1</v>
          </cell>
          <cell r="AA335">
            <v>1</v>
          </cell>
          <cell r="AB335">
            <v>1</v>
          </cell>
          <cell r="AC335">
            <v>1</v>
          </cell>
          <cell r="AD335">
            <v>1</v>
          </cell>
          <cell r="AP335">
            <v>3</v>
          </cell>
          <cell r="AQ335">
            <v>2</v>
          </cell>
          <cell r="AR335">
            <v>8</v>
          </cell>
          <cell r="AZ335">
            <v>1</v>
          </cell>
          <cell r="BA335">
            <v>1</v>
          </cell>
          <cell r="BB335">
            <v>1</v>
          </cell>
          <cell r="BC335">
            <v>1</v>
          </cell>
          <cell r="BD335">
            <v>1</v>
          </cell>
          <cell r="BE335">
            <v>1</v>
          </cell>
          <cell r="BF335">
            <v>1</v>
          </cell>
          <cell r="BG335">
            <v>1</v>
          </cell>
          <cell r="BH335">
            <v>1</v>
          </cell>
          <cell r="BI335">
            <v>1</v>
          </cell>
          <cell r="BJ335">
            <v>1</v>
          </cell>
          <cell r="BK335">
            <v>1</v>
          </cell>
          <cell r="BL335">
            <v>1</v>
          </cell>
          <cell r="BM335">
            <v>1</v>
          </cell>
          <cell r="BN335">
            <v>1</v>
          </cell>
          <cell r="BO335">
            <v>1</v>
          </cell>
          <cell r="BP335">
            <v>1</v>
          </cell>
          <cell r="BQ335">
            <v>1</v>
          </cell>
          <cell r="BR335">
            <v>1</v>
          </cell>
          <cell r="BS335">
            <v>1</v>
          </cell>
        </row>
        <row r="336">
          <cell r="K336">
            <v>1</v>
          </cell>
          <cell r="L336">
            <v>1</v>
          </cell>
          <cell r="M336">
            <v>1</v>
          </cell>
          <cell r="N336">
            <v>1</v>
          </cell>
          <cell r="O336">
            <v>1</v>
          </cell>
          <cell r="P336">
            <v>1</v>
          </cell>
          <cell r="Q336">
            <v>1</v>
          </cell>
          <cell r="R336">
            <v>1</v>
          </cell>
          <cell r="S336">
            <v>1</v>
          </cell>
          <cell r="T336">
            <v>1</v>
          </cell>
          <cell r="U336">
            <v>1</v>
          </cell>
          <cell r="V336">
            <v>1</v>
          </cell>
          <cell r="W336">
            <v>1</v>
          </cell>
          <cell r="X336">
            <v>1</v>
          </cell>
          <cell r="Y336">
            <v>1</v>
          </cell>
          <cell r="Z336">
            <v>1</v>
          </cell>
          <cell r="AA336">
            <v>1</v>
          </cell>
          <cell r="AB336">
            <v>1</v>
          </cell>
          <cell r="AC336">
            <v>1</v>
          </cell>
          <cell r="AD336">
            <v>1</v>
          </cell>
          <cell r="AP336">
            <v>3</v>
          </cell>
          <cell r="AQ336">
            <v>2</v>
          </cell>
          <cell r="AR336">
            <v>9</v>
          </cell>
          <cell r="AZ336">
            <v>1</v>
          </cell>
          <cell r="BA336">
            <v>1</v>
          </cell>
          <cell r="BB336">
            <v>1</v>
          </cell>
          <cell r="BC336">
            <v>1</v>
          </cell>
          <cell r="BD336">
            <v>1</v>
          </cell>
          <cell r="BE336">
            <v>1</v>
          </cell>
          <cell r="BF336">
            <v>1</v>
          </cell>
          <cell r="BG336">
            <v>1</v>
          </cell>
          <cell r="BH336">
            <v>1</v>
          </cell>
          <cell r="BI336">
            <v>1</v>
          </cell>
          <cell r="BJ336">
            <v>1</v>
          </cell>
          <cell r="BK336">
            <v>1</v>
          </cell>
          <cell r="BL336">
            <v>1</v>
          </cell>
          <cell r="BM336">
            <v>1</v>
          </cell>
          <cell r="BN336">
            <v>1</v>
          </cell>
          <cell r="BO336">
            <v>1</v>
          </cell>
          <cell r="BP336">
            <v>1</v>
          </cell>
          <cell r="BQ336">
            <v>1</v>
          </cell>
          <cell r="BR336">
            <v>1</v>
          </cell>
          <cell r="BS336">
            <v>1</v>
          </cell>
        </row>
        <row r="337">
          <cell r="K337">
            <v>1</v>
          </cell>
          <cell r="L337">
            <v>1</v>
          </cell>
          <cell r="M337">
            <v>1</v>
          </cell>
          <cell r="N337">
            <v>1</v>
          </cell>
          <cell r="O337">
            <v>1</v>
          </cell>
          <cell r="P337">
            <v>1</v>
          </cell>
          <cell r="Q337">
            <v>1</v>
          </cell>
          <cell r="R337">
            <v>1</v>
          </cell>
          <cell r="S337">
            <v>1</v>
          </cell>
          <cell r="T337">
            <v>1</v>
          </cell>
          <cell r="U337">
            <v>1</v>
          </cell>
          <cell r="V337">
            <v>1</v>
          </cell>
          <cell r="W337">
            <v>1</v>
          </cell>
          <cell r="X337">
            <v>1</v>
          </cell>
          <cell r="Y337">
            <v>1</v>
          </cell>
          <cell r="Z337">
            <v>1</v>
          </cell>
          <cell r="AA337">
            <v>1</v>
          </cell>
          <cell r="AB337">
            <v>1</v>
          </cell>
          <cell r="AC337">
            <v>1</v>
          </cell>
          <cell r="AD337">
            <v>1</v>
          </cell>
          <cell r="AP337">
            <v>3</v>
          </cell>
          <cell r="AQ337">
            <v>2</v>
          </cell>
          <cell r="AR337">
            <v>10</v>
          </cell>
          <cell r="AZ337">
            <v>1</v>
          </cell>
          <cell r="BA337">
            <v>1</v>
          </cell>
          <cell r="BB337">
            <v>1</v>
          </cell>
          <cell r="BC337">
            <v>1</v>
          </cell>
          <cell r="BD337">
            <v>1</v>
          </cell>
          <cell r="BE337">
            <v>1</v>
          </cell>
          <cell r="BF337">
            <v>1</v>
          </cell>
          <cell r="BG337">
            <v>1</v>
          </cell>
          <cell r="BH337">
            <v>1</v>
          </cell>
          <cell r="BI337">
            <v>1</v>
          </cell>
          <cell r="BJ337">
            <v>1</v>
          </cell>
          <cell r="BK337">
            <v>1</v>
          </cell>
          <cell r="BL337">
            <v>1</v>
          </cell>
          <cell r="BM337">
            <v>1</v>
          </cell>
          <cell r="BN337">
            <v>1</v>
          </cell>
          <cell r="BO337">
            <v>1</v>
          </cell>
          <cell r="BP337">
            <v>1</v>
          </cell>
          <cell r="BQ337">
            <v>1</v>
          </cell>
          <cell r="BR337">
            <v>1</v>
          </cell>
          <cell r="BS337">
            <v>1</v>
          </cell>
        </row>
        <row r="338">
          <cell r="K338">
            <v>1</v>
          </cell>
          <cell r="L338">
            <v>1</v>
          </cell>
          <cell r="M338">
            <v>1</v>
          </cell>
          <cell r="N338">
            <v>1</v>
          </cell>
          <cell r="O338">
            <v>1</v>
          </cell>
          <cell r="P338">
            <v>1</v>
          </cell>
          <cell r="Q338">
            <v>1</v>
          </cell>
          <cell r="R338">
            <v>1</v>
          </cell>
          <cell r="S338">
            <v>1</v>
          </cell>
          <cell r="T338">
            <v>1</v>
          </cell>
          <cell r="U338">
            <v>1</v>
          </cell>
          <cell r="V338">
            <v>1</v>
          </cell>
          <cell r="W338">
            <v>1</v>
          </cell>
          <cell r="X338">
            <v>1</v>
          </cell>
          <cell r="Y338">
            <v>1</v>
          </cell>
          <cell r="Z338">
            <v>1</v>
          </cell>
          <cell r="AA338">
            <v>1</v>
          </cell>
          <cell r="AB338">
            <v>1</v>
          </cell>
          <cell r="AC338">
            <v>1</v>
          </cell>
          <cell r="AD338">
            <v>1</v>
          </cell>
          <cell r="AP338">
            <v>3</v>
          </cell>
          <cell r="AQ338">
            <v>3</v>
          </cell>
          <cell r="AR338">
            <v>1</v>
          </cell>
          <cell r="AZ338">
            <v>1</v>
          </cell>
          <cell r="BA338">
            <v>1</v>
          </cell>
          <cell r="BB338">
            <v>1</v>
          </cell>
          <cell r="BC338">
            <v>1</v>
          </cell>
          <cell r="BD338">
            <v>1</v>
          </cell>
          <cell r="BE338">
            <v>1</v>
          </cell>
          <cell r="BF338">
            <v>1</v>
          </cell>
          <cell r="BG338">
            <v>1</v>
          </cell>
          <cell r="BH338">
            <v>1</v>
          </cell>
          <cell r="BI338">
            <v>1</v>
          </cell>
          <cell r="BJ338">
            <v>1</v>
          </cell>
          <cell r="BK338">
            <v>1</v>
          </cell>
          <cell r="BL338">
            <v>1</v>
          </cell>
          <cell r="BM338">
            <v>1</v>
          </cell>
          <cell r="BN338">
            <v>1</v>
          </cell>
          <cell r="BO338">
            <v>1</v>
          </cell>
          <cell r="BP338">
            <v>1</v>
          </cell>
          <cell r="BQ338">
            <v>1</v>
          </cell>
          <cell r="BR338">
            <v>1</v>
          </cell>
          <cell r="BS338">
            <v>1</v>
          </cell>
        </row>
        <row r="339">
          <cell r="K339">
            <v>1</v>
          </cell>
          <cell r="L339">
            <v>1</v>
          </cell>
          <cell r="M339">
            <v>1</v>
          </cell>
          <cell r="N339">
            <v>1</v>
          </cell>
          <cell r="O339">
            <v>1</v>
          </cell>
          <cell r="P339">
            <v>1</v>
          </cell>
          <cell r="Q339">
            <v>1</v>
          </cell>
          <cell r="R339">
            <v>1</v>
          </cell>
          <cell r="S339">
            <v>1</v>
          </cell>
          <cell r="T339">
            <v>1</v>
          </cell>
          <cell r="U339">
            <v>1</v>
          </cell>
          <cell r="V339">
            <v>1</v>
          </cell>
          <cell r="W339">
            <v>1</v>
          </cell>
          <cell r="X339">
            <v>1</v>
          </cell>
          <cell r="Y339">
            <v>1</v>
          </cell>
          <cell r="Z339">
            <v>1</v>
          </cell>
          <cell r="AA339">
            <v>1</v>
          </cell>
          <cell r="AB339">
            <v>1</v>
          </cell>
          <cell r="AC339">
            <v>1</v>
          </cell>
          <cell r="AD339">
            <v>1</v>
          </cell>
          <cell r="AP339">
            <v>3</v>
          </cell>
          <cell r="AQ339">
            <v>3</v>
          </cell>
          <cell r="AR339">
            <v>2</v>
          </cell>
          <cell r="AZ339">
            <v>1</v>
          </cell>
          <cell r="BA339">
            <v>1</v>
          </cell>
          <cell r="BB339">
            <v>1</v>
          </cell>
          <cell r="BC339">
            <v>1</v>
          </cell>
          <cell r="BD339">
            <v>1</v>
          </cell>
          <cell r="BE339">
            <v>1</v>
          </cell>
          <cell r="BF339">
            <v>1</v>
          </cell>
          <cell r="BG339">
            <v>1</v>
          </cell>
          <cell r="BH339">
            <v>1</v>
          </cell>
          <cell r="BI339">
            <v>1</v>
          </cell>
          <cell r="BJ339">
            <v>1</v>
          </cell>
          <cell r="BK339">
            <v>1</v>
          </cell>
          <cell r="BL339">
            <v>1</v>
          </cell>
          <cell r="BM339">
            <v>1</v>
          </cell>
          <cell r="BN339">
            <v>1</v>
          </cell>
          <cell r="BO339">
            <v>1</v>
          </cell>
          <cell r="BP339">
            <v>1</v>
          </cell>
          <cell r="BQ339">
            <v>1</v>
          </cell>
          <cell r="BR339">
            <v>1</v>
          </cell>
          <cell r="BS339">
            <v>1</v>
          </cell>
        </row>
        <row r="340">
          <cell r="K340">
            <v>1</v>
          </cell>
          <cell r="L340">
            <v>1</v>
          </cell>
          <cell r="M340">
            <v>1</v>
          </cell>
          <cell r="N340">
            <v>1</v>
          </cell>
          <cell r="O340">
            <v>1</v>
          </cell>
          <cell r="P340">
            <v>1</v>
          </cell>
          <cell r="Q340">
            <v>1</v>
          </cell>
          <cell r="R340">
            <v>1</v>
          </cell>
          <cell r="S340">
            <v>1</v>
          </cell>
          <cell r="T340">
            <v>1</v>
          </cell>
          <cell r="U340">
            <v>1</v>
          </cell>
          <cell r="V340">
            <v>1</v>
          </cell>
          <cell r="W340">
            <v>1</v>
          </cell>
          <cell r="X340">
            <v>1</v>
          </cell>
          <cell r="Y340">
            <v>1</v>
          </cell>
          <cell r="Z340">
            <v>1</v>
          </cell>
          <cell r="AA340">
            <v>1</v>
          </cell>
          <cell r="AB340">
            <v>1</v>
          </cell>
          <cell r="AC340">
            <v>1</v>
          </cell>
          <cell r="AD340">
            <v>1</v>
          </cell>
          <cell r="AP340">
            <v>3</v>
          </cell>
          <cell r="AQ340">
            <v>3</v>
          </cell>
          <cell r="AR340">
            <v>3</v>
          </cell>
          <cell r="AZ340">
            <v>1</v>
          </cell>
          <cell r="BA340">
            <v>1</v>
          </cell>
          <cell r="BB340">
            <v>1</v>
          </cell>
          <cell r="BC340">
            <v>1</v>
          </cell>
          <cell r="BD340">
            <v>1</v>
          </cell>
          <cell r="BE340">
            <v>1</v>
          </cell>
          <cell r="BF340">
            <v>1</v>
          </cell>
          <cell r="BG340">
            <v>1</v>
          </cell>
          <cell r="BH340">
            <v>1</v>
          </cell>
          <cell r="BI340">
            <v>1</v>
          </cell>
          <cell r="BJ340">
            <v>1</v>
          </cell>
          <cell r="BK340">
            <v>1</v>
          </cell>
          <cell r="BL340">
            <v>1</v>
          </cell>
          <cell r="BM340">
            <v>1</v>
          </cell>
          <cell r="BN340">
            <v>1</v>
          </cell>
          <cell r="BO340">
            <v>1</v>
          </cell>
          <cell r="BP340">
            <v>1</v>
          </cell>
          <cell r="BQ340">
            <v>1</v>
          </cell>
          <cell r="BR340">
            <v>1</v>
          </cell>
          <cell r="BS340">
            <v>1</v>
          </cell>
        </row>
        <row r="341">
          <cell r="K341">
            <v>1</v>
          </cell>
          <cell r="L341">
            <v>1</v>
          </cell>
          <cell r="M341">
            <v>1</v>
          </cell>
          <cell r="N341">
            <v>1</v>
          </cell>
          <cell r="O341">
            <v>1</v>
          </cell>
          <cell r="P341">
            <v>1</v>
          </cell>
          <cell r="Q341">
            <v>1</v>
          </cell>
          <cell r="R341">
            <v>1</v>
          </cell>
          <cell r="S341">
            <v>1</v>
          </cell>
          <cell r="T341">
            <v>1</v>
          </cell>
          <cell r="U341">
            <v>1</v>
          </cell>
          <cell r="V341">
            <v>1</v>
          </cell>
          <cell r="W341">
            <v>1</v>
          </cell>
          <cell r="X341">
            <v>1</v>
          </cell>
          <cell r="Y341">
            <v>1</v>
          </cell>
          <cell r="Z341">
            <v>1</v>
          </cell>
          <cell r="AA341">
            <v>1</v>
          </cell>
          <cell r="AB341">
            <v>1</v>
          </cell>
          <cell r="AC341">
            <v>1</v>
          </cell>
          <cell r="AD341">
            <v>1</v>
          </cell>
          <cell r="AP341">
            <v>3</v>
          </cell>
          <cell r="AQ341">
            <v>3</v>
          </cell>
          <cell r="AR341">
            <v>4</v>
          </cell>
          <cell r="AZ341">
            <v>1</v>
          </cell>
          <cell r="BA341">
            <v>1</v>
          </cell>
          <cell r="BB341">
            <v>1</v>
          </cell>
          <cell r="BC341">
            <v>1</v>
          </cell>
          <cell r="BD341">
            <v>1</v>
          </cell>
          <cell r="BE341">
            <v>1</v>
          </cell>
          <cell r="BF341">
            <v>1</v>
          </cell>
          <cell r="BG341">
            <v>1</v>
          </cell>
          <cell r="BH341">
            <v>1</v>
          </cell>
          <cell r="BI341">
            <v>1</v>
          </cell>
          <cell r="BJ341">
            <v>1</v>
          </cell>
          <cell r="BK341">
            <v>1</v>
          </cell>
          <cell r="BL341">
            <v>1</v>
          </cell>
          <cell r="BM341">
            <v>1</v>
          </cell>
          <cell r="BN341">
            <v>1</v>
          </cell>
          <cell r="BO341">
            <v>1</v>
          </cell>
          <cell r="BP341">
            <v>1</v>
          </cell>
          <cell r="BQ341">
            <v>1</v>
          </cell>
          <cell r="BR341">
            <v>1</v>
          </cell>
          <cell r="BS341">
            <v>1</v>
          </cell>
        </row>
        <row r="342">
          <cell r="K342">
            <v>1</v>
          </cell>
          <cell r="L342">
            <v>1</v>
          </cell>
          <cell r="M342">
            <v>1</v>
          </cell>
          <cell r="N342">
            <v>1</v>
          </cell>
          <cell r="O342">
            <v>1</v>
          </cell>
          <cell r="P342">
            <v>1</v>
          </cell>
          <cell r="Q342">
            <v>1</v>
          </cell>
          <cell r="R342">
            <v>1</v>
          </cell>
          <cell r="S342">
            <v>1</v>
          </cell>
          <cell r="T342">
            <v>1</v>
          </cell>
          <cell r="U342">
            <v>1</v>
          </cell>
          <cell r="V342">
            <v>1</v>
          </cell>
          <cell r="W342">
            <v>1</v>
          </cell>
          <cell r="X342">
            <v>1</v>
          </cell>
          <cell r="Y342">
            <v>1</v>
          </cell>
          <cell r="Z342">
            <v>1</v>
          </cell>
          <cell r="AA342">
            <v>1</v>
          </cell>
          <cell r="AB342">
            <v>1</v>
          </cell>
          <cell r="AC342">
            <v>1</v>
          </cell>
          <cell r="AD342">
            <v>1</v>
          </cell>
          <cell r="AP342">
            <v>3</v>
          </cell>
          <cell r="AQ342">
            <v>3</v>
          </cell>
          <cell r="AR342">
            <v>5</v>
          </cell>
          <cell r="AZ342">
            <v>1</v>
          </cell>
          <cell r="BA342">
            <v>1</v>
          </cell>
          <cell r="BB342">
            <v>1</v>
          </cell>
          <cell r="BC342">
            <v>1</v>
          </cell>
          <cell r="BD342">
            <v>1</v>
          </cell>
          <cell r="BE342">
            <v>1</v>
          </cell>
          <cell r="BF342">
            <v>1</v>
          </cell>
          <cell r="BG342">
            <v>1</v>
          </cell>
          <cell r="BH342">
            <v>1</v>
          </cell>
          <cell r="BI342">
            <v>1</v>
          </cell>
          <cell r="BJ342">
            <v>1</v>
          </cell>
          <cell r="BK342">
            <v>1</v>
          </cell>
          <cell r="BL342">
            <v>1</v>
          </cell>
          <cell r="BM342">
            <v>1</v>
          </cell>
          <cell r="BN342">
            <v>1</v>
          </cell>
          <cell r="BO342">
            <v>1</v>
          </cell>
          <cell r="BP342">
            <v>1</v>
          </cell>
          <cell r="BQ342">
            <v>1</v>
          </cell>
          <cell r="BR342">
            <v>1</v>
          </cell>
          <cell r="BS342">
            <v>1</v>
          </cell>
        </row>
        <row r="343">
          <cell r="K343">
            <v>1</v>
          </cell>
          <cell r="L343">
            <v>1</v>
          </cell>
          <cell r="M343">
            <v>1</v>
          </cell>
          <cell r="N343">
            <v>1</v>
          </cell>
          <cell r="O343">
            <v>1</v>
          </cell>
          <cell r="P343">
            <v>1</v>
          </cell>
          <cell r="Q343">
            <v>1</v>
          </cell>
          <cell r="R343">
            <v>1</v>
          </cell>
          <cell r="S343">
            <v>1</v>
          </cell>
          <cell r="T343">
            <v>1</v>
          </cell>
          <cell r="U343">
            <v>1</v>
          </cell>
          <cell r="V343">
            <v>1</v>
          </cell>
          <cell r="W343">
            <v>1</v>
          </cell>
          <cell r="X343">
            <v>1</v>
          </cell>
          <cell r="Y343">
            <v>1</v>
          </cell>
          <cell r="Z343">
            <v>1</v>
          </cell>
          <cell r="AA343">
            <v>1</v>
          </cell>
          <cell r="AB343">
            <v>1</v>
          </cell>
          <cell r="AC343">
            <v>1</v>
          </cell>
          <cell r="AD343">
            <v>1</v>
          </cell>
          <cell r="AP343">
            <v>3</v>
          </cell>
          <cell r="AQ343">
            <v>3</v>
          </cell>
          <cell r="AR343">
            <v>6</v>
          </cell>
          <cell r="AZ343">
            <v>1</v>
          </cell>
          <cell r="BA343">
            <v>1</v>
          </cell>
          <cell r="BB343">
            <v>1</v>
          </cell>
          <cell r="BC343">
            <v>1</v>
          </cell>
          <cell r="BD343">
            <v>1</v>
          </cell>
          <cell r="BE343">
            <v>1</v>
          </cell>
          <cell r="BF343">
            <v>1</v>
          </cell>
          <cell r="BG343">
            <v>1</v>
          </cell>
          <cell r="BH343">
            <v>1</v>
          </cell>
          <cell r="BI343">
            <v>1</v>
          </cell>
          <cell r="BJ343">
            <v>1</v>
          </cell>
          <cell r="BK343">
            <v>1</v>
          </cell>
          <cell r="BL343">
            <v>1</v>
          </cell>
          <cell r="BM343">
            <v>1</v>
          </cell>
          <cell r="BN343">
            <v>1</v>
          </cell>
          <cell r="BO343">
            <v>1</v>
          </cell>
          <cell r="BP343">
            <v>1</v>
          </cell>
          <cell r="BQ343">
            <v>1</v>
          </cell>
          <cell r="BR343">
            <v>1</v>
          </cell>
          <cell r="BS343">
            <v>1</v>
          </cell>
        </row>
        <row r="344">
          <cell r="K344">
            <v>1</v>
          </cell>
          <cell r="L344">
            <v>1</v>
          </cell>
          <cell r="M344">
            <v>1</v>
          </cell>
          <cell r="N344">
            <v>1</v>
          </cell>
          <cell r="O344">
            <v>1</v>
          </cell>
          <cell r="P344">
            <v>1</v>
          </cell>
          <cell r="Q344">
            <v>1</v>
          </cell>
          <cell r="R344">
            <v>1</v>
          </cell>
          <cell r="S344">
            <v>1</v>
          </cell>
          <cell r="T344">
            <v>1</v>
          </cell>
          <cell r="U344">
            <v>1</v>
          </cell>
          <cell r="V344">
            <v>1</v>
          </cell>
          <cell r="W344">
            <v>1</v>
          </cell>
          <cell r="X344">
            <v>1</v>
          </cell>
          <cell r="Y344">
            <v>1</v>
          </cell>
          <cell r="Z344">
            <v>1</v>
          </cell>
          <cell r="AA344">
            <v>1</v>
          </cell>
          <cell r="AB344">
            <v>1</v>
          </cell>
          <cell r="AC344">
            <v>1</v>
          </cell>
          <cell r="AD344">
            <v>1</v>
          </cell>
          <cell r="AP344">
            <v>3</v>
          </cell>
          <cell r="AQ344">
            <v>3</v>
          </cell>
          <cell r="AR344">
            <v>7</v>
          </cell>
          <cell r="AZ344">
            <v>1</v>
          </cell>
          <cell r="BA344">
            <v>1</v>
          </cell>
          <cell r="BB344">
            <v>1</v>
          </cell>
          <cell r="BC344">
            <v>1</v>
          </cell>
          <cell r="BD344">
            <v>1</v>
          </cell>
          <cell r="BE344">
            <v>1</v>
          </cell>
          <cell r="BF344">
            <v>1</v>
          </cell>
          <cell r="BG344">
            <v>1</v>
          </cell>
          <cell r="BH344">
            <v>1</v>
          </cell>
          <cell r="BI344">
            <v>1</v>
          </cell>
          <cell r="BJ344">
            <v>1</v>
          </cell>
          <cell r="BK344">
            <v>1</v>
          </cell>
          <cell r="BL344">
            <v>1</v>
          </cell>
          <cell r="BM344">
            <v>1</v>
          </cell>
          <cell r="BN344">
            <v>1</v>
          </cell>
          <cell r="BO344">
            <v>1</v>
          </cell>
          <cell r="BP344">
            <v>1</v>
          </cell>
          <cell r="BQ344">
            <v>1</v>
          </cell>
          <cell r="BR344">
            <v>1</v>
          </cell>
          <cell r="BS344">
            <v>1</v>
          </cell>
        </row>
        <row r="345">
          <cell r="K345">
            <v>1</v>
          </cell>
          <cell r="L345">
            <v>1</v>
          </cell>
          <cell r="M345">
            <v>1</v>
          </cell>
          <cell r="N345">
            <v>1</v>
          </cell>
          <cell r="O345">
            <v>1</v>
          </cell>
          <cell r="P345">
            <v>1</v>
          </cell>
          <cell r="Q345">
            <v>1</v>
          </cell>
          <cell r="R345">
            <v>1</v>
          </cell>
          <cell r="S345">
            <v>1</v>
          </cell>
          <cell r="T345">
            <v>1</v>
          </cell>
          <cell r="U345">
            <v>1</v>
          </cell>
          <cell r="V345">
            <v>1</v>
          </cell>
          <cell r="W345">
            <v>1</v>
          </cell>
          <cell r="X345">
            <v>1</v>
          </cell>
          <cell r="Y345">
            <v>1</v>
          </cell>
          <cell r="Z345">
            <v>1</v>
          </cell>
          <cell r="AA345">
            <v>1</v>
          </cell>
          <cell r="AB345">
            <v>1</v>
          </cell>
          <cell r="AC345">
            <v>1</v>
          </cell>
          <cell r="AD345">
            <v>1</v>
          </cell>
          <cell r="AP345">
            <v>3</v>
          </cell>
          <cell r="AQ345">
            <v>3</v>
          </cell>
          <cell r="AR345">
            <v>8</v>
          </cell>
          <cell r="AZ345">
            <v>1</v>
          </cell>
          <cell r="BA345">
            <v>1</v>
          </cell>
          <cell r="BB345">
            <v>1</v>
          </cell>
          <cell r="BC345">
            <v>1</v>
          </cell>
          <cell r="BD345">
            <v>1</v>
          </cell>
          <cell r="BE345">
            <v>1</v>
          </cell>
          <cell r="BF345">
            <v>1</v>
          </cell>
          <cell r="BG345">
            <v>1</v>
          </cell>
          <cell r="BH345">
            <v>1</v>
          </cell>
          <cell r="BI345">
            <v>1</v>
          </cell>
          <cell r="BJ345">
            <v>1</v>
          </cell>
          <cell r="BK345">
            <v>1</v>
          </cell>
          <cell r="BL345">
            <v>1</v>
          </cell>
          <cell r="BM345">
            <v>1</v>
          </cell>
          <cell r="BN345">
            <v>1</v>
          </cell>
          <cell r="BO345">
            <v>1</v>
          </cell>
          <cell r="BP345">
            <v>1</v>
          </cell>
          <cell r="BQ345">
            <v>1</v>
          </cell>
          <cell r="BR345">
            <v>1</v>
          </cell>
          <cell r="BS345">
            <v>1</v>
          </cell>
        </row>
        <row r="346">
          <cell r="K346">
            <v>1</v>
          </cell>
          <cell r="L346">
            <v>1</v>
          </cell>
          <cell r="M346">
            <v>1</v>
          </cell>
          <cell r="N346">
            <v>1</v>
          </cell>
          <cell r="O346">
            <v>1</v>
          </cell>
          <cell r="P346">
            <v>1</v>
          </cell>
          <cell r="Q346">
            <v>1</v>
          </cell>
          <cell r="R346">
            <v>1</v>
          </cell>
          <cell r="S346">
            <v>1</v>
          </cell>
          <cell r="T346">
            <v>1</v>
          </cell>
          <cell r="U346">
            <v>1</v>
          </cell>
          <cell r="V346">
            <v>1</v>
          </cell>
          <cell r="W346">
            <v>1</v>
          </cell>
          <cell r="X346">
            <v>1</v>
          </cell>
          <cell r="Y346">
            <v>1</v>
          </cell>
          <cell r="Z346">
            <v>1</v>
          </cell>
          <cell r="AA346">
            <v>1</v>
          </cell>
          <cell r="AB346">
            <v>1</v>
          </cell>
          <cell r="AC346">
            <v>1</v>
          </cell>
          <cell r="AD346">
            <v>1</v>
          </cell>
          <cell r="AP346">
            <v>3</v>
          </cell>
          <cell r="AQ346">
            <v>3</v>
          </cell>
          <cell r="AR346">
            <v>9</v>
          </cell>
          <cell r="AZ346">
            <v>1</v>
          </cell>
          <cell r="BA346">
            <v>1</v>
          </cell>
          <cell r="BB346">
            <v>1</v>
          </cell>
          <cell r="BC346">
            <v>1</v>
          </cell>
          <cell r="BD346">
            <v>1</v>
          </cell>
          <cell r="BE346">
            <v>1</v>
          </cell>
          <cell r="BF346">
            <v>1</v>
          </cell>
          <cell r="BG346">
            <v>1</v>
          </cell>
          <cell r="BH346">
            <v>1</v>
          </cell>
          <cell r="BI346">
            <v>1</v>
          </cell>
          <cell r="BJ346">
            <v>1</v>
          </cell>
          <cell r="BK346">
            <v>1</v>
          </cell>
          <cell r="BL346">
            <v>1</v>
          </cell>
          <cell r="BM346">
            <v>1</v>
          </cell>
          <cell r="BN346">
            <v>1</v>
          </cell>
          <cell r="BO346">
            <v>1</v>
          </cell>
          <cell r="BP346">
            <v>1</v>
          </cell>
          <cell r="BQ346">
            <v>1</v>
          </cell>
          <cell r="BR346">
            <v>1</v>
          </cell>
          <cell r="BS346">
            <v>1</v>
          </cell>
        </row>
        <row r="347">
          <cell r="K347">
            <v>1</v>
          </cell>
          <cell r="L347">
            <v>1</v>
          </cell>
          <cell r="M347">
            <v>1</v>
          </cell>
          <cell r="N347">
            <v>1</v>
          </cell>
          <cell r="O347">
            <v>1</v>
          </cell>
          <cell r="P347">
            <v>1</v>
          </cell>
          <cell r="Q347">
            <v>1</v>
          </cell>
          <cell r="R347">
            <v>1</v>
          </cell>
          <cell r="S347">
            <v>1</v>
          </cell>
          <cell r="T347">
            <v>1</v>
          </cell>
          <cell r="U347">
            <v>1</v>
          </cell>
          <cell r="V347">
            <v>1</v>
          </cell>
          <cell r="W347">
            <v>1</v>
          </cell>
          <cell r="X347">
            <v>1</v>
          </cell>
          <cell r="Y347">
            <v>1</v>
          </cell>
          <cell r="Z347">
            <v>1</v>
          </cell>
          <cell r="AA347">
            <v>1</v>
          </cell>
          <cell r="AB347">
            <v>1</v>
          </cell>
          <cell r="AC347">
            <v>1</v>
          </cell>
          <cell r="AD347">
            <v>1</v>
          </cell>
          <cell r="AP347">
            <v>3</v>
          </cell>
          <cell r="AQ347">
            <v>3</v>
          </cell>
          <cell r="AR347">
            <v>10</v>
          </cell>
          <cell r="AZ347">
            <v>1</v>
          </cell>
          <cell r="BA347">
            <v>1</v>
          </cell>
          <cell r="BB347">
            <v>1</v>
          </cell>
          <cell r="BC347">
            <v>1</v>
          </cell>
          <cell r="BD347">
            <v>1</v>
          </cell>
          <cell r="BE347">
            <v>1</v>
          </cell>
          <cell r="BF347">
            <v>1</v>
          </cell>
          <cell r="BG347">
            <v>1</v>
          </cell>
          <cell r="BH347">
            <v>1</v>
          </cell>
          <cell r="BI347">
            <v>1</v>
          </cell>
          <cell r="BJ347">
            <v>1</v>
          </cell>
          <cell r="BK347">
            <v>1</v>
          </cell>
          <cell r="BL347">
            <v>1</v>
          </cell>
          <cell r="BM347">
            <v>1</v>
          </cell>
          <cell r="BN347">
            <v>1</v>
          </cell>
          <cell r="BO347">
            <v>1</v>
          </cell>
          <cell r="BP347">
            <v>1</v>
          </cell>
          <cell r="BQ347">
            <v>1</v>
          </cell>
          <cell r="BR347">
            <v>1</v>
          </cell>
          <cell r="BS347">
            <v>1</v>
          </cell>
        </row>
        <row r="348">
          <cell r="K348">
            <v>1</v>
          </cell>
          <cell r="L348">
            <v>1</v>
          </cell>
          <cell r="M348">
            <v>1</v>
          </cell>
          <cell r="N348">
            <v>1</v>
          </cell>
          <cell r="O348">
            <v>1</v>
          </cell>
          <cell r="P348">
            <v>1</v>
          </cell>
          <cell r="Q348">
            <v>1</v>
          </cell>
          <cell r="R348">
            <v>1</v>
          </cell>
          <cell r="S348">
            <v>1</v>
          </cell>
          <cell r="T348">
            <v>1</v>
          </cell>
          <cell r="U348">
            <v>1</v>
          </cell>
          <cell r="V348">
            <v>1</v>
          </cell>
          <cell r="W348">
            <v>1</v>
          </cell>
          <cell r="X348">
            <v>1</v>
          </cell>
          <cell r="Y348">
            <v>1</v>
          </cell>
          <cell r="Z348">
            <v>1</v>
          </cell>
          <cell r="AA348">
            <v>1</v>
          </cell>
          <cell r="AB348">
            <v>1</v>
          </cell>
          <cell r="AC348">
            <v>1</v>
          </cell>
          <cell r="AD348">
            <v>1</v>
          </cell>
          <cell r="AP348">
            <v>3</v>
          </cell>
          <cell r="AQ348">
            <v>4</v>
          </cell>
          <cell r="AR348">
            <v>1</v>
          </cell>
          <cell r="AZ348">
            <v>1</v>
          </cell>
          <cell r="BA348">
            <v>1</v>
          </cell>
          <cell r="BB348">
            <v>1</v>
          </cell>
          <cell r="BC348">
            <v>1</v>
          </cell>
          <cell r="BD348">
            <v>1</v>
          </cell>
          <cell r="BE348">
            <v>1</v>
          </cell>
          <cell r="BF348">
            <v>1</v>
          </cell>
          <cell r="BG348">
            <v>1</v>
          </cell>
          <cell r="BH348">
            <v>1</v>
          </cell>
          <cell r="BI348">
            <v>1</v>
          </cell>
          <cell r="BJ348">
            <v>1</v>
          </cell>
          <cell r="BK348">
            <v>1</v>
          </cell>
          <cell r="BL348">
            <v>1</v>
          </cell>
          <cell r="BM348">
            <v>1</v>
          </cell>
          <cell r="BN348">
            <v>1</v>
          </cell>
          <cell r="BO348">
            <v>1</v>
          </cell>
          <cell r="BP348">
            <v>1</v>
          </cell>
          <cell r="BQ348">
            <v>1</v>
          </cell>
          <cell r="BR348">
            <v>1</v>
          </cell>
          <cell r="BS348">
            <v>1</v>
          </cell>
        </row>
        <row r="349">
          <cell r="K349">
            <v>1</v>
          </cell>
          <cell r="L349">
            <v>1</v>
          </cell>
          <cell r="M349">
            <v>1</v>
          </cell>
          <cell r="N349">
            <v>1</v>
          </cell>
          <cell r="O349">
            <v>1</v>
          </cell>
          <cell r="P349">
            <v>1</v>
          </cell>
          <cell r="Q349">
            <v>1</v>
          </cell>
          <cell r="R349">
            <v>1</v>
          </cell>
          <cell r="S349">
            <v>1</v>
          </cell>
          <cell r="T349">
            <v>1</v>
          </cell>
          <cell r="U349">
            <v>1</v>
          </cell>
          <cell r="V349">
            <v>1</v>
          </cell>
          <cell r="W349">
            <v>1</v>
          </cell>
          <cell r="X349">
            <v>1</v>
          </cell>
          <cell r="Y349">
            <v>1</v>
          </cell>
          <cell r="Z349">
            <v>1</v>
          </cell>
          <cell r="AA349">
            <v>1</v>
          </cell>
          <cell r="AB349">
            <v>1</v>
          </cell>
          <cell r="AC349">
            <v>1</v>
          </cell>
          <cell r="AD349">
            <v>1</v>
          </cell>
          <cell r="AP349">
            <v>3</v>
          </cell>
          <cell r="AQ349">
            <v>4</v>
          </cell>
          <cell r="AR349">
            <v>2</v>
          </cell>
          <cell r="AZ349">
            <v>1</v>
          </cell>
          <cell r="BA349">
            <v>1</v>
          </cell>
          <cell r="BB349">
            <v>1</v>
          </cell>
          <cell r="BC349">
            <v>1</v>
          </cell>
          <cell r="BD349">
            <v>1</v>
          </cell>
          <cell r="BE349">
            <v>1</v>
          </cell>
          <cell r="BF349">
            <v>1</v>
          </cell>
          <cell r="BG349">
            <v>1</v>
          </cell>
          <cell r="BH349">
            <v>1</v>
          </cell>
          <cell r="BI349">
            <v>1</v>
          </cell>
          <cell r="BJ349">
            <v>1</v>
          </cell>
          <cell r="BK349">
            <v>1</v>
          </cell>
          <cell r="BL349">
            <v>1</v>
          </cell>
          <cell r="BM349">
            <v>1</v>
          </cell>
          <cell r="BN349">
            <v>1</v>
          </cell>
          <cell r="BO349">
            <v>1</v>
          </cell>
          <cell r="BP349">
            <v>1</v>
          </cell>
          <cell r="BQ349">
            <v>1</v>
          </cell>
          <cell r="BR349">
            <v>1</v>
          </cell>
          <cell r="BS349">
            <v>1</v>
          </cell>
        </row>
        <row r="350">
          <cell r="K350">
            <v>1</v>
          </cell>
          <cell r="L350">
            <v>1</v>
          </cell>
          <cell r="M350">
            <v>1</v>
          </cell>
          <cell r="N350">
            <v>1</v>
          </cell>
          <cell r="O350">
            <v>1</v>
          </cell>
          <cell r="P350">
            <v>1</v>
          </cell>
          <cell r="Q350">
            <v>1</v>
          </cell>
          <cell r="R350">
            <v>1</v>
          </cell>
          <cell r="S350">
            <v>1</v>
          </cell>
          <cell r="T350">
            <v>1</v>
          </cell>
          <cell r="U350">
            <v>1</v>
          </cell>
          <cell r="V350">
            <v>1</v>
          </cell>
          <cell r="W350">
            <v>1</v>
          </cell>
          <cell r="X350">
            <v>1</v>
          </cell>
          <cell r="Y350">
            <v>1</v>
          </cell>
          <cell r="Z350">
            <v>1</v>
          </cell>
          <cell r="AA350">
            <v>1</v>
          </cell>
          <cell r="AB350">
            <v>1</v>
          </cell>
          <cell r="AC350">
            <v>1</v>
          </cell>
          <cell r="AD350">
            <v>1</v>
          </cell>
          <cell r="AP350">
            <v>3</v>
          </cell>
          <cell r="AQ350">
            <v>4</v>
          </cell>
          <cell r="AR350">
            <v>3</v>
          </cell>
          <cell r="AZ350">
            <v>1</v>
          </cell>
          <cell r="BA350">
            <v>1</v>
          </cell>
          <cell r="BB350">
            <v>1</v>
          </cell>
          <cell r="BC350">
            <v>1</v>
          </cell>
          <cell r="BD350">
            <v>1</v>
          </cell>
          <cell r="BE350">
            <v>1</v>
          </cell>
          <cell r="BF350">
            <v>1</v>
          </cell>
          <cell r="BG350">
            <v>1</v>
          </cell>
          <cell r="BH350">
            <v>1</v>
          </cell>
          <cell r="BI350">
            <v>1</v>
          </cell>
          <cell r="BJ350">
            <v>1</v>
          </cell>
          <cell r="BK350">
            <v>1</v>
          </cell>
          <cell r="BL350">
            <v>1</v>
          </cell>
          <cell r="BM350">
            <v>1</v>
          </cell>
          <cell r="BN350">
            <v>1</v>
          </cell>
          <cell r="BO350">
            <v>1</v>
          </cell>
          <cell r="BP350">
            <v>1</v>
          </cell>
          <cell r="BQ350">
            <v>1</v>
          </cell>
          <cell r="BR350">
            <v>1</v>
          </cell>
          <cell r="BS350">
            <v>1</v>
          </cell>
        </row>
        <row r="351">
          <cell r="K351">
            <v>1</v>
          </cell>
          <cell r="L351">
            <v>1</v>
          </cell>
          <cell r="M351">
            <v>1</v>
          </cell>
          <cell r="N351">
            <v>1</v>
          </cell>
          <cell r="O351">
            <v>1</v>
          </cell>
          <cell r="P351">
            <v>1</v>
          </cell>
          <cell r="Q351">
            <v>1</v>
          </cell>
          <cell r="R351">
            <v>1</v>
          </cell>
          <cell r="S351">
            <v>1</v>
          </cell>
          <cell r="T351">
            <v>1</v>
          </cell>
          <cell r="U351">
            <v>1</v>
          </cell>
          <cell r="V351">
            <v>1</v>
          </cell>
          <cell r="W351">
            <v>1</v>
          </cell>
          <cell r="X351">
            <v>1</v>
          </cell>
          <cell r="Y351">
            <v>1</v>
          </cell>
          <cell r="Z351">
            <v>1</v>
          </cell>
          <cell r="AA351">
            <v>1</v>
          </cell>
          <cell r="AB351">
            <v>1</v>
          </cell>
          <cell r="AC351">
            <v>1</v>
          </cell>
          <cell r="AD351">
            <v>1</v>
          </cell>
          <cell r="AP351">
            <v>3</v>
          </cell>
          <cell r="AQ351">
            <v>4</v>
          </cell>
          <cell r="AR351">
            <v>4</v>
          </cell>
          <cell r="AZ351">
            <v>1</v>
          </cell>
          <cell r="BA351">
            <v>1</v>
          </cell>
          <cell r="BB351">
            <v>1</v>
          </cell>
          <cell r="BC351">
            <v>1</v>
          </cell>
          <cell r="BD351">
            <v>1</v>
          </cell>
          <cell r="BE351">
            <v>1</v>
          </cell>
          <cell r="BF351">
            <v>1</v>
          </cell>
          <cell r="BG351">
            <v>1</v>
          </cell>
          <cell r="BH351">
            <v>1</v>
          </cell>
          <cell r="BI351">
            <v>1</v>
          </cell>
          <cell r="BJ351">
            <v>1</v>
          </cell>
          <cell r="BK351">
            <v>1</v>
          </cell>
          <cell r="BL351">
            <v>1</v>
          </cell>
          <cell r="BM351">
            <v>1</v>
          </cell>
          <cell r="BN351">
            <v>1</v>
          </cell>
          <cell r="BO351">
            <v>1</v>
          </cell>
          <cell r="BP351">
            <v>1</v>
          </cell>
          <cell r="BQ351">
            <v>1</v>
          </cell>
          <cell r="BR351">
            <v>1</v>
          </cell>
          <cell r="BS351">
            <v>1</v>
          </cell>
        </row>
        <row r="352">
          <cell r="K352">
            <v>1</v>
          </cell>
          <cell r="L352">
            <v>1</v>
          </cell>
          <cell r="M352">
            <v>1</v>
          </cell>
          <cell r="N352">
            <v>1</v>
          </cell>
          <cell r="O352">
            <v>1</v>
          </cell>
          <cell r="P352">
            <v>1</v>
          </cell>
          <cell r="Q352">
            <v>1</v>
          </cell>
          <cell r="R352">
            <v>1</v>
          </cell>
          <cell r="S352">
            <v>1</v>
          </cell>
          <cell r="T352">
            <v>1</v>
          </cell>
          <cell r="U352">
            <v>1</v>
          </cell>
          <cell r="V352">
            <v>1</v>
          </cell>
          <cell r="W352">
            <v>1</v>
          </cell>
          <cell r="X352">
            <v>1</v>
          </cell>
          <cell r="Y352">
            <v>1</v>
          </cell>
          <cell r="Z352">
            <v>1</v>
          </cell>
          <cell r="AA352">
            <v>1</v>
          </cell>
          <cell r="AB352">
            <v>1</v>
          </cell>
          <cell r="AC352">
            <v>1</v>
          </cell>
          <cell r="AD352">
            <v>1</v>
          </cell>
          <cell r="AP352">
            <v>3</v>
          </cell>
          <cell r="AQ352">
            <v>4</v>
          </cell>
          <cell r="AR352">
            <v>5</v>
          </cell>
          <cell r="AZ352">
            <v>1</v>
          </cell>
          <cell r="BA352">
            <v>1</v>
          </cell>
          <cell r="BB352">
            <v>1</v>
          </cell>
          <cell r="BC352">
            <v>1</v>
          </cell>
          <cell r="BD352">
            <v>1</v>
          </cell>
          <cell r="BE352">
            <v>1</v>
          </cell>
          <cell r="BF352">
            <v>1</v>
          </cell>
          <cell r="BG352">
            <v>1</v>
          </cell>
          <cell r="BH352">
            <v>1</v>
          </cell>
          <cell r="BI352">
            <v>1</v>
          </cell>
          <cell r="BJ352">
            <v>1</v>
          </cell>
          <cell r="BK352">
            <v>1</v>
          </cell>
          <cell r="BL352">
            <v>1</v>
          </cell>
          <cell r="BM352">
            <v>1</v>
          </cell>
          <cell r="BN352">
            <v>1</v>
          </cell>
          <cell r="BO352">
            <v>1</v>
          </cell>
          <cell r="BP352">
            <v>1</v>
          </cell>
          <cell r="BQ352">
            <v>1</v>
          </cell>
          <cell r="BR352">
            <v>1</v>
          </cell>
          <cell r="BS352">
            <v>1</v>
          </cell>
        </row>
        <row r="353">
          <cell r="K353">
            <v>1</v>
          </cell>
          <cell r="L353">
            <v>1</v>
          </cell>
          <cell r="M353">
            <v>1</v>
          </cell>
          <cell r="N353">
            <v>1</v>
          </cell>
          <cell r="O353">
            <v>1</v>
          </cell>
          <cell r="P353">
            <v>1</v>
          </cell>
          <cell r="Q353">
            <v>1</v>
          </cell>
          <cell r="R353">
            <v>1</v>
          </cell>
          <cell r="S353">
            <v>1</v>
          </cell>
          <cell r="T353">
            <v>1</v>
          </cell>
          <cell r="U353">
            <v>1</v>
          </cell>
          <cell r="V353">
            <v>1</v>
          </cell>
          <cell r="W353">
            <v>1</v>
          </cell>
          <cell r="X353">
            <v>1</v>
          </cell>
          <cell r="Y353">
            <v>1</v>
          </cell>
          <cell r="Z353">
            <v>1</v>
          </cell>
          <cell r="AA353">
            <v>1</v>
          </cell>
          <cell r="AB353">
            <v>1</v>
          </cell>
          <cell r="AC353">
            <v>1</v>
          </cell>
          <cell r="AD353">
            <v>1</v>
          </cell>
          <cell r="AP353">
            <v>3</v>
          </cell>
          <cell r="AQ353">
            <v>4</v>
          </cell>
          <cell r="AR353">
            <v>6</v>
          </cell>
          <cell r="AZ353">
            <v>1</v>
          </cell>
          <cell r="BA353">
            <v>1</v>
          </cell>
          <cell r="BB353">
            <v>1</v>
          </cell>
          <cell r="BC353">
            <v>1</v>
          </cell>
          <cell r="BD353">
            <v>1</v>
          </cell>
          <cell r="BE353">
            <v>1</v>
          </cell>
          <cell r="BF353">
            <v>1</v>
          </cell>
          <cell r="BG353">
            <v>1</v>
          </cell>
          <cell r="BH353">
            <v>1</v>
          </cell>
          <cell r="BI353">
            <v>1</v>
          </cell>
          <cell r="BJ353">
            <v>1</v>
          </cell>
          <cell r="BK353">
            <v>1</v>
          </cell>
          <cell r="BL353">
            <v>1</v>
          </cell>
          <cell r="BM353">
            <v>1</v>
          </cell>
          <cell r="BN353">
            <v>1</v>
          </cell>
          <cell r="BO353">
            <v>1</v>
          </cell>
          <cell r="BP353">
            <v>1</v>
          </cell>
          <cell r="BQ353">
            <v>1</v>
          </cell>
          <cell r="BR353">
            <v>1</v>
          </cell>
          <cell r="BS353">
            <v>1</v>
          </cell>
        </row>
        <row r="354">
          <cell r="K354">
            <v>1</v>
          </cell>
          <cell r="L354">
            <v>1</v>
          </cell>
          <cell r="M354">
            <v>1</v>
          </cell>
          <cell r="N354">
            <v>1</v>
          </cell>
          <cell r="O354">
            <v>1</v>
          </cell>
          <cell r="P354">
            <v>1</v>
          </cell>
          <cell r="Q354">
            <v>1</v>
          </cell>
          <cell r="R354">
            <v>1</v>
          </cell>
          <cell r="S354">
            <v>1</v>
          </cell>
          <cell r="T354">
            <v>1</v>
          </cell>
          <cell r="U354">
            <v>1</v>
          </cell>
          <cell r="V354">
            <v>1</v>
          </cell>
          <cell r="W354">
            <v>1</v>
          </cell>
          <cell r="X354">
            <v>1</v>
          </cell>
          <cell r="Y354">
            <v>1</v>
          </cell>
          <cell r="Z354">
            <v>1</v>
          </cell>
          <cell r="AA354">
            <v>1</v>
          </cell>
          <cell r="AB354">
            <v>1</v>
          </cell>
          <cell r="AC354">
            <v>1</v>
          </cell>
          <cell r="AD354">
            <v>1</v>
          </cell>
          <cell r="AP354">
            <v>3</v>
          </cell>
          <cell r="AQ354">
            <v>4</v>
          </cell>
          <cell r="AR354">
            <v>7</v>
          </cell>
          <cell r="AZ354">
            <v>1</v>
          </cell>
          <cell r="BA354">
            <v>1</v>
          </cell>
          <cell r="BB354">
            <v>1</v>
          </cell>
          <cell r="BC354">
            <v>1</v>
          </cell>
          <cell r="BD354">
            <v>1</v>
          </cell>
          <cell r="BE354">
            <v>1</v>
          </cell>
          <cell r="BF354">
            <v>1</v>
          </cell>
          <cell r="BG354">
            <v>1</v>
          </cell>
          <cell r="BH354">
            <v>1</v>
          </cell>
          <cell r="BI354">
            <v>1</v>
          </cell>
          <cell r="BJ354">
            <v>1</v>
          </cell>
          <cell r="BK354">
            <v>1</v>
          </cell>
          <cell r="BL354">
            <v>1</v>
          </cell>
          <cell r="BM354">
            <v>1</v>
          </cell>
          <cell r="BN354">
            <v>1</v>
          </cell>
          <cell r="BO354">
            <v>1</v>
          </cell>
          <cell r="BP354">
            <v>1</v>
          </cell>
          <cell r="BQ354">
            <v>1</v>
          </cell>
          <cell r="BR354">
            <v>1</v>
          </cell>
          <cell r="BS354">
            <v>1</v>
          </cell>
        </row>
        <row r="355">
          <cell r="K355">
            <v>1</v>
          </cell>
          <cell r="L355">
            <v>1</v>
          </cell>
          <cell r="M355">
            <v>1</v>
          </cell>
          <cell r="N355">
            <v>1</v>
          </cell>
          <cell r="O355">
            <v>1</v>
          </cell>
          <cell r="P355">
            <v>1</v>
          </cell>
          <cell r="Q355">
            <v>1</v>
          </cell>
          <cell r="R355">
            <v>1</v>
          </cell>
          <cell r="S355">
            <v>1</v>
          </cell>
          <cell r="T355">
            <v>1</v>
          </cell>
          <cell r="U355">
            <v>1</v>
          </cell>
          <cell r="V355">
            <v>1</v>
          </cell>
          <cell r="W355">
            <v>1</v>
          </cell>
          <cell r="X355">
            <v>1</v>
          </cell>
          <cell r="Y355">
            <v>1</v>
          </cell>
          <cell r="Z355">
            <v>1</v>
          </cell>
          <cell r="AA355">
            <v>1</v>
          </cell>
          <cell r="AB355">
            <v>1</v>
          </cell>
          <cell r="AC355">
            <v>1</v>
          </cell>
          <cell r="AD355">
            <v>1</v>
          </cell>
          <cell r="AP355">
            <v>3</v>
          </cell>
          <cell r="AQ355">
            <v>4</v>
          </cell>
          <cell r="AR355">
            <v>8</v>
          </cell>
          <cell r="AZ355">
            <v>1</v>
          </cell>
          <cell r="BA355">
            <v>1</v>
          </cell>
          <cell r="BB355">
            <v>1</v>
          </cell>
          <cell r="BC355">
            <v>1</v>
          </cell>
          <cell r="BD355">
            <v>1</v>
          </cell>
          <cell r="BE355">
            <v>1</v>
          </cell>
          <cell r="BF355">
            <v>1</v>
          </cell>
          <cell r="BG355">
            <v>1</v>
          </cell>
          <cell r="BH355">
            <v>1</v>
          </cell>
          <cell r="BI355">
            <v>1</v>
          </cell>
          <cell r="BJ355">
            <v>1</v>
          </cell>
          <cell r="BK355">
            <v>1</v>
          </cell>
          <cell r="BL355">
            <v>1</v>
          </cell>
          <cell r="BM355">
            <v>1</v>
          </cell>
          <cell r="BN355">
            <v>1</v>
          </cell>
          <cell r="BO355">
            <v>1</v>
          </cell>
          <cell r="BP355">
            <v>1</v>
          </cell>
          <cell r="BQ355">
            <v>1</v>
          </cell>
          <cell r="BR355">
            <v>1</v>
          </cell>
          <cell r="BS355">
            <v>1</v>
          </cell>
        </row>
        <row r="356">
          <cell r="K356">
            <v>1</v>
          </cell>
          <cell r="L356">
            <v>1</v>
          </cell>
          <cell r="M356">
            <v>1</v>
          </cell>
          <cell r="N356">
            <v>1</v>
          </cell>
          <cell r="O356">
            <v>1</v>
          </cell>
          <cell r="P356">
            <v>1</v>
          </cell>
          <cell r="Q356">
            <v>1</v>
          </cell>
          <cell r="R356">
            <v>1</v>
          </cell>
          <cell r="S356">
            <v>1</v>
          </cell>
          <cell r="T356">
            <v>1</v>
          </cell>
          <cell r="U356">
            <v>1</v>
          </cell>
          <cell r="V356">
            <v>1</v>
          </cell>
          <cell r="W356">
            <v>1</v>
          </cell>
          <cell r="X356">
            <v>1</v>
          </cell>
          <cell r="Y356">
            <v>1</v>
          </cell>
          <cell r="Z356">
            <v>1</v>
          </cell>
          <cell r="AA356">
            <v>1</v>
          </cell>
          <cell r="AB356">
            <v>1</v>
          </cell>
          <cell r="AC356">
            <v>1</v>
          </cell>
          <cell r="AD356">
            <v>1</v>
          </cell>
          <cell r="AP356">
            <v>3</v>
          </cell>
          <cell r="AQ356">
            <v>4</v>
          </cell>
          <cell r="AR356">
            <v>9</v>
          </cell>
          <cell r="AZ356">
            <v>1</v>
          </cell>
          <cell r="BA356">
            <v>1</v>
          </cell>
          <cell r="BB356">
            <v>1</v>
          </cell>
          <cell r="BC356">
            <v>1</v>
          </cell>
          <cell r="BD356">
            <v>1</v>
          </cell>
          <cell r="BE356">
            <v>1</v>
          </cell>
          <cell r="BF356">
            <v>1</v>
          </cell>
          <cell r="BG356">
            <v>1</v>
          </cell>
          <cell r="BH356">
            <v>1</v>
          </cell>
          <cell r="BI356">
            <v>1</v>
          </cell>
          <cell r="BJ356">
            <v>1</v>
          </cell>
          <cell r="BK356">
            <v>1</v>
          </cell>
          <cell r="BL356">
            <v>1</v>
          </cell>
          <cell r="BM356">
            <v>1</v>
          </cell>
          <cell r="BN356">
            <v>1</v>
          </cell>
          <cell r="BO356">
            <v>1</v>
          </cell>
          <cell r="BP356">
            <v>1</v>
          </cell>
          <cell r="BQ356">
            <v>1</v>
          </cell>
          <cell r="BR356">
            <v>1</v>
          </cell>
          <cell r="BS356">
            <v>1</v>
          </cell>
        </row>
        <row r="357">
          <cell r="K357">
            <v>1</v>
          </cell>
          <cell r="L357">
            <v>1</v>
          </cell>
          <cell r="M357">
            <v>1</v>
          </cell>
          <cell r="N357">
            <v>1</v>
          </cell>
          <cell r="O357">
            <v>1</v>
          </cell>
          <cell r="P357">
            <v>1</v>
          </cell>
          <cell r="Q357">
            <v>1</v>
          </cell>
          <cell r="R357">
            <v>1</v>
          </cell>
          <cell r="S357">
            <v>1</v>
          </cell>
          <cell r="T357">
            <v>1</v>
          </cell>
          <cell r="U357">
            <v>1</v>
          </cell>
          <cell r="V357">
            <v>1</v>
          </cell>
          <cell r="W357">
            <v>1</v>
          </cell>
          <cell r="X357">
            <v>1</v>
          </cell>
          <cell r="Y357">
            <v>1</v>
          </cell>
          <cell r="Z357">
            <v>1</v>
          </cell>
          <cell r="AA357">
            <v>1</v>
          </cell>
          <cell r="AB357">
            <v>1</v>
          </cell>
          <cell r="AC357">
            <v>1</v>
          </cell>
          <cell r="AD357">
            <v>1</v>
          </cell>
          <cell r="AP357">
            <v>3</v>
          </cell>
          <cell r="AQ357">
            <v>4</v>
          </cell>
          <cell r="AR357">
            <v>10</v>
          </cell>
          <cell r="AZ357">
            <v>1</v>
          </cell>
          <cell r="BA357">
            <v>1</v>
          </cell>
          <cell r="BB357">
            <v>1</v>
          </cell>
          <cell r="BC357">
            <v>1</v>
          </cell>
          <cell r="BD357">
            <v>1</v>
          </cell>
          <cell r="BE357">
            <v>1</v>
          </cell>
          <cell r="BF357">
            <v>1</v>
          </cell>
          <cell r="BG357">
            <v>1</v>
          </cell>
          <cell r="BH357">
            <v>1</v>
          </cell>
          <cell r="BI357">
            <v>1</v>
          </cell>
          <cell r="BJ357">
            <v>1</v>
          </cell>
          <cell r="BK357">
            <v>1</v>
          </cell>
          <cell r="BL357">
            <v>1</v>
          </cell>
          <cell r="BM357">
            <v>1</v>
          </cell>
          <cell r="BN357">
            <v>1</v>
          </cell>
          <cell r="BO357">
            <v>1</v>
          </cell>
          <cell r="BP357">
            <v>1</v>
          </cell>
          <cell r="BQ357">
            <v>1</v>
          </cell>
          <cell r="BR357">
            <v>1</v>
          </cell>
          <cell r="BS357">
            <v>1</v>
          </cell>
        </row>
        <row r="358">
          <cell r="K358">
            <v>1</v>
          </cell>
          <cell r="L358">
            <v>1</v>
          </cell>
          <cell r="M358">
            <v>1</v>
          </cell>
          <cell r="N358">
            <v>1</v>
          </cell>
          <cell r="O358">
            <v>1</v>
          </cell>
          <cell r="P358">
            <v>1</v>
          </cell>
          <cell r="Q358">
            <v>1</v>
          </cell>
          <cell r="R358">
            <v>1</v>
          </cell>
          <cell r="S358">
            <v>1</v>
          </cell>
          <cell r="T358">
            <v>1</v>
          </cell>
          <cell r="U358">
            <v>1</v>
          </cell>
          <cell r="V358">
            <v>1</v>
          </cell>
          <cell r="W358">
            <v>1</v>
          </cell>
          <cell r="X358">
            <v>1</v>
          </cell>
          <cell r="Y358">
            <v>1</v>
          </cell>
          <cell r="Z358">
            <v>1</v>
          </cell>
          <cell r="AA358">
            <v>1</v>
          </cell>
          <cell r="AB358">
            <v>1</v>
          </cell>
          <cell r="AC358">
            <v>1</v>
          </cell>
          <cell r="AD358">
            <v>1</v>
          </cell>
          <cell r="AP358">
            <v>3</v>
          </cell>
          <cell r="AQ358">
            <v>5</v>
          </cell>
          <cell r="AR358">
            <v>1</v>
          </cell>
          <cell r="AZ358">
            <v>1</v>
          </cell>
          <cell r="BA358">
            <v>1</v>
          </cell>
          <cell r="BB358">
            <v>1</v>
          </cell>
          <cell r="BC358">
            <v>1</v>
          </cell>
          <cell r="BD358">
            <v>1</v>
          </cell>
          <cell r="BE358">
            <v>1</v>
          </cell>
          <cell r="BF358">
            <v>1</v>
          </cell>
          <cell r="BG358">
            <v>1</v>
          </cell>
          <cell r="BH358">
            <v>1</v>
          </cell>
          <cell r="BI358">
            <v>1</v>
          </cell>
          <cell r="BJ358">
            <v>1</v>
          </cell>
          <cell r="BK358">
            <v>1</v>
          </cell>
          <cell r="BL358">
            <v>1</v>
          </cell>
          <cell r="BM358">
            <v>1</v>
          </cell>
          <cell r="BN358">
            <v>1</v>
          </cell>
          <cell r="BO358">
            <v>1</v>
          </cell>
          <cell r="BP358">
            <v>1</v>
          </cell>
          <cell r="BQ358">
            <v>1</v>
          </cell>
          <cell r="BR358">
            <v>1</v>
          </cell>
          <cell r="BS358">
            <v>1</v>
          </cell>
        </row>
        <row r="359">
          <cell r="K359">
            <v>1</v>
          </cell>
          <cell r="L359">
            <v>1</v>
          </cell>
          <cell r="M359">
            <v>1</v>
          </cell>
          <cell r="N359">
            <v>1</v>
          </cell>
          <cell r="O359">
            <v>1</v>
          </cell>
          <cell r="P359">
            <v>1</v>
          </cell>
          <cell r="Q359">
            <v>1</v>
          </cell>
          <cell r="R359">
            <v>1</v>
          </cell>
          <cell r="S359">
            <v>1</v>
          </cell>
          <cell r="T359">
            <v>1</v>
          </cell>
          <cell r="U359">
            <v>1</v>
          </cell>
          <cell r="V359">
            <v>1</v>
          </cell>
          <cell r="W359">
            <v>1</v>
          </cell>
          <cell r="X359">
            <v>1</v>
          </cell>
          <cell r="Y359">
            <v>1</v>
          </cell>
          <cell r="Z359">
            <v>1</v>
          </cell>
          <cell r="AA359">
            <v>1</v>
          </cell>
          <cell r="AB359">
            <v>1</v>
          </cell>
          <cell r="AC359">
            <v>1</v>
          </cell>
          <cell r="AD359">
            <v>1</v>
          </cell>
          <cell r="AP359">
            <v>3</v>
          </cell>
          <cell r="AQ359">
            <v>5</v>
          </cell>
          <cell r="AR359">
            <v>2</v>
          </cell>
          <cell r="AZ359">
            <v>1</v>
          </cell>
          <cell r="BA359">
            <v>1</v>
          </cell>
          <cell r="BB359">
            <v>1</v>
          </cell>
          <cell r="BC359">
            <v>1</v>
          </cell>
          <cell r="BD359">
            <v>1</v>
          </cell>
          <cell r="BE359">
            <v>1</v>
          </cell>
          <cell r="BF359">
            <v>1</v>
          </cell>
          <cell r="BG359">
            <v>1</v>
          </cell>
          <cell r="BH359">
            <v>1</v>
          </cell>
          <cell r="BI359">
            <v>1</v>
          </cell>
          <cell r="BJ359">
            <v>1</v>
          </cell>
          <cell r="BK359">
            <v>1</v>
          </cell>
          <cell r="BL359">
            <v>1</v>
          </cell>
          <cell r="BM359">
            <v>1</v>
          </cell>
          <cell r="BN359">
            <v>1</v>
          </cell>
          <cell r="BO359">
            <v>1</v>
          </cell>
          <cell r="BP359">
            <v>1</v>
          </cell>
          <cell r="BQ359">
            <v>1</v>
          </cell>
          <cell r="BR359">
            <v>1</v>
          </cell>
          <cell r="BS359">
            <v>1</v>
          </cell>
        </row>
        <row r="360">
          <cell r="K360">
            <v>1</v>
          </cell>
          <cell r="L360">
            <v>1</v>
          </cell>
          <cell r="M360">
            <v>1</v>
          </cell>
          <cell r="N360">
            <v>1</v>
          </cell>
          <cell r="O360">
            <v>1</v>
          </cell>
          <cell r="P360">
            <v>1</v>
          </cell>
          <cell r="Q360">
            <v>1</v>
          </cell>
          <cell r="R360">
            <v>1</v>
          </cell>
          <cell r="S360">
            <v>1</v>
          </cell>
          <cell r="T360">
            <v>1</v>
          </cell>
          <cell r="U360">
            <v>1</v>
          </cell>
          <cell r="V360">
            <v>1</v>
          </cell>
          <cell r="W360">
            <v>1</v>
          </cell>
          <cell r="X360">
            <v>1</v>
          </cell>
          <cell r="Y360">
            <v>1</v>
          </cell>
          <cell r="Z360">
            <v>1</v>
          </cell>
          <cell r="AA360">
            <v>1</v>
          </cell>
          <cell r="AB360">
            <v>1</v>
          </cell>
          <cell r="AC360">
            <v>1</v>
          </cell>
          <cell r="AD360">
            <v>1</v>
          </cell>
          <cell r="AP360">
            <v>3</v>
          </cell>
          <cell r="AQ360">
            <v>5</v>
          </cell>
          <cell r="AR360">
            <v>3</v>
          </cell>
          <cell r="AZ360">
            <v>1</v>
          </cell>
          <cell r="BA360">
            <v>1</v>
          </cell>
          <cell r="BB360">
            <v>1</v>
          </cell>
          <cell r="BC360">
            <v>1</v>
          </cell>
          <cell r="BD360">
            <v>1</v>
          </cell>
          <cell r="BE360">
            <v>1</v>
          </cell>
          <cell r="BF360">
            <v>1</v>
          </cell>
          <cell r="BG360">
            <v>1</v>
          </cell>
          <cell r="BH360">
            <v>1</v>
          </cell>
          <cell r="BI360">
            <v>1</v>
          </cell>
          <cell r="BJ360">
            <v>1</v>
          </cell>
          <cell r="BK360">
            <v>1</v>
          </cell>
          <cell r="BL360">
            <v>1</v>
          </cell>
          <cell r="BM360">
            <v>1</v>
          </cell>
          <cell r="BN360">
            <v>1</v>
          </cell>
          <cell r="BO360">
            <v>1</v>
          </cell>
          <cell r="BP360">
            <v>1</v>
          </cell>
          <cell r="BQ360">
            <v>1</v>
          </cell>
          <cell r="BR360">
            <v>1</v>
          </cell>
          <cell r="BS360">
            <v>1</v>
          </cell>
        </row>
        <row r="361">
          <cell r="K361">
            <v>1</v>
          </cell>
          <cell r="L361">
            <v>1</v>
          </cell>
          <cell r="M361">
            <v>1</v>
          </cell>
          <cell r="N361">
            <v>1</v>
          </cell>
          <cell r="O361">
            <v>1</v>
          </cell>
          <cell r="P361">
            <v>1</v>
          </cell>
          <cell r="Q361">
            <v>1</v>
          </cell>
          <cell r="R361">
            <v>1</v>
          </cell>
          <cell r="S361">
            <v>1</v>
          </cell>
          <cell r="T361">
            <v>1</v>
          </cell>
          <cell r="U361">
            <v>1</v>
          </cell>
          <cell r="V361">
            <v>1</v>
          </cell>
          <cell r="W361">
            <v>1</v>
          </cell>
          <cell r="X361">
            <v>1</v>
          </cell>
          <cell r="Y361">
            <v>1</v>
          </cell>
          <cell r="Z361">
            <v>1</v>
          </cell>
          <cell r="AA361">
            <v>1</v>
          </cell>
          <cell r="AB361">
            <v>1</v>
          </cell>
          <cell r="AC361">
            <v>1</v>
          </cell>
          <cell r="AD361">
            <v>1</v>
          </cell>
          <cell r="AP361">
            <v>3</v>
          </cell>
          <cell r="AQ361">
            <v>5</v>
          </cell>
          <cell r="AR361">
            <v>4</v>
          </cell>
          <cell r="AZ361">
            <v>1</v>
          </cell>
          <cell r="BA361">
            <v>1</v>
          </cell>
          <cell r="BB361">
            <v>1</v>
          </cell>
          <cell r="BC361">
            <v>1</v>
          </cell>
          <cell r="BD361">
            <v>1</v>
          </cell>
          <cell r="BE361">
            <v>1</v>
          </cell>
          <cell r="BF361">
            <v>1</v>
          </cell>
          <cell r="BG361">
            <v>1</v>
          </cell>
          <cell r="BH361">
            <v>1</v>
          </cell>
          <cell r="BI361">
            <v>1</v>
          </cell>
          <cell r="BJ361">
            <v>1</v>
          </cell>
          <cell r="BK361">
            <v>1</v>
          </cell>
          <cell r="BL361">
            <v>1</v>
          </cell>
          <cell r="BM361">
            <v>1</v>
          </cell>
          <cell r="BN361">
            <v>1</v>
          </cell>
          <cell r="BO361">
            <v>1</v>
          </cell>
          <cell r="BP361">
            <v>1</v>
          </cell>
          <cell r="BQ361">
            <v>1</v>
          </cell>
          <cell r="BR361">
            <v>1</v>
          </cell>
          <cell r="BS361">
            <v>1</v>
          </cell>
        </row>
        <row r="362">
          <cell r="K362">
            <v>1</v>
          </cell>
          <cell r="L362">
            <v>1</v>
          </cell>
          <cell r="M362">
            <v>1</v>
          </cell>
          <cell r="N362">
            <v>1</v>
          </cell>
          <cell r="O362">
            <v>1</v>
          </cell>
          <cell r="P362">
            <v>1</v>
          </cell>
          <cell r="Q362">
            <v>1</v>
          </cell>
          <cell r="R362">
            <v>1</v>
          </cell>
          <cell r="S362">
            <v>1</v>
          </cell>
          <cell r="T362">
            <v>1</v>
          </cell>
          <cell r="U362">
            <v>1</v>
          </cell>
          <cell r="V362">
            <v>1</v>
          </cell>
          <cell r="W362">
            <v>1</v>
          </cell>
          <cell r="X362">
            <v>1</v>
          </cell>
          <cell r="Y362">
            <v>1</v>
          </cell>
          <cell r="Z362">
            <v>1</v>
          </cell>
          <cell r="AA362">
            <v>1</v>
          </cell>
          <cell r="AB362">
            <v>1</v>
          </cell>
          <cell r="AC362">
            <v>1</v>
          </cell>
          <cell r="AD362">
            <v>1</v>
          </cell>
          <cell r="AP362">
            <v>3</v>
          </cell>
          <cell r="AQ362">
            <v>5</v>
          </cell>
          <cell r="AR362">
            <v>5</v>
          </cell>
          <cell r="AZ362">
            <v>1</v>
          </cell>
          <cell r="BA362">
            <v>1</v>
          </cell>
          <cell r="BB362">
            <v>1</v>
          </cell>
          <cell r="BC362">
            <v>1</v>
          </cell>
          <cell r="BD362">
            <v>1</v>
          </cell>
          <cell r="BE362">
            <v>1</v>
          </cell>
          <cell r="BF362">
            <v>1</v>
          </cell>
          <cell r="BG362">
            <v>1</v>
          </cell>
          <cell r="BH362">
            <v>1</v>
          </cell>
          <cell r="BI362">
            <v>1</v>
          </cell>
          <cell r="BJ362">
            <v>1</v>
          </cell>
          <cell r="BK362">
            <v>1</v>
          </cell>
          <cell r="BL362">
            <v>1</v>
          </cell>
          <cell r="BM362">
            <v>1</v>
          </cell>
          <cell r="BN362">
            <v>1</v>
          </cell>
          <cell r="BO362">
            <v>1</v>
          </cell>
          <cell r="BP362">
            <v>1</v>
          </cell>
          <cell r="BQ362">
            <v>1</v>
          </cell>
          <cell r="BR362">
            <v>1</v>
          </cell>
          <cell r="BS362">
            <v>1</v>
          </cell>
        </row>
        <row r="363">
          <cell r="K363">
            <v>1</v>
          </cell>
          <cell r="L363">
            <v>1</v>
          </cell>
          <cell r="M363">
            <v>1</v>
          </cell>
          <cell r="N363">
            <v>1</v>
          </cell>
          <cell r="O363">
            <v>1</v>
          </cell>
          <cell r="P363">
            <v>1</v>
          </cell>
          <cell r="Q363">
            <v>1</v>
          </cell>
          <cell r="R363">
            <v>1</v>
          </cell>
          <cell r="S363">
            <v>1</v>
          </cell>
          <cell r="T363">
            <v>1</v>
          </cell>
          <cell r="U363">
            <v>1</v>
          </cell>
          <cell r="V363">
            <v>1</v>
          </cell>
          <cell r="W363">
            <v>1</v>
          </cell>
          <cell r="X363">
            <v>1</v>
          </cell>
          <cell r="Y363">
            <v>1</v>
          </cell>
          <cell r="Z363">
            <v>1</v>
          </cell>
          <cell r="AA363">
            <v>1</v>
          </cell>
          <cell r="AB363">
            <v>1</v>
          </cell>
          <cell r="AC363">
            <v>1</v>
          </cell>
          <cell r="AD363">
            <v>1</v>
          </cell>
          <cell r="AP363">
            <v>3</v>
          </cell>
          <cell r="AQ363">
            <v>5</v>
          </cell>
          <cell r="AR363">
            <v>6</v>
          </cell>
          <cell r="AZ363">
            <v>1</v>
          </cell>
          <cell r="BA363">
            <v>1</v>
          </cell>
          <cell r="BB363">
            <v>1</v>
          </cell>
          <cell r="BC363">
            <v>1</v>
          </cell>
          <cell r="BD363">
            <v>1</v>
          </cell>
          <cell r="BE363">
            <v>1</v>
          </cell>
          <cell r="BF363">
            <v>1</v>
          </cell>
          <cell r="BG363">
            <v>1</v>
          </cell>
          <cell r="BH363">
            <v>1</v>
          </cell>
          <cell r="BI363">
            <v>1</v>
          </cell>
          <cell r="BJ363">
            <v>1</v>
          </cell>
          <cell r="BK363">
            <v>1</v>
          </cell>
          <cell r="BL363">
            <v>1</v>
          </cell>
          <cell r="BM363">
            <v>1</v>
          </cell>
          <cell r="BN363">
            <v>1</v>
          </cell>
          <cell r="BO363">
            <v>1</v>
          </cell>
          <cell r="BP363">
            <v>1</v>
          </cell>
          <cell r="BQ363">
            <v>1</v>
          </cell>
          <cell r="BR363">
            <v>1</v>
          </cell>
          <cell r="BS363">
            <v>1</v>
          </cell>
        </row>
        <row r="364">
          <cell r="K364">
            <v>1</v>
          </cell>
          <cell r="L364">
            <v>1</v>
          </cell>
          <cell r="M364">
            <v>1</v>
          </cell>
          <cell r="N364">
            <v>1</v>
          </cell>
          <cell r="O364">
            <v>1</v>
          </cell>
          <cell r="P364">
            <v>1</v>
          </cell>
          <cell r="Q364">
            <v>1</v>
          </cell>
          <cell r="R364">
            <v>1</v>
          </cell>
          <cell r="S364">
            <v>1</v>
          </cell>
          <cell r="T364">
            <v>1</v>
          </cell>
          <cell r="U364">
            <v>1</v>
          </cell>
          <cell r="V364">
            <v>1</v>
          </cell>
          <cell r="W364">
            <v>1</v>
          </cell>
          <cell r="X364">
            <v>1</v>
          </cell>
          <cell r="Y364">
            <v>1</v>
          </cell>
          <cell r="Z364">
            <v>1</v>
          </cell>
          <cell r="AA364">
            <v>1</v>
          </cell>
          <cell r="AB364">
            <v>1</v>
          </cell>
          <cell r="AC364">
            <v>1</v>
          </cell>
          <cell r="AD364">
            <v>1</v>
          </cell>
          <cell r="AP364">
            <v>3</v>
          </cell>
          <cell r="AQ364">
            <v>5</v>
          </cell>
          <cell r="AR364">
            <v>7</v>
          </cell>
          <cell r="AZ364">
            <v>1</v>
          </cell>
          <cell r="BA364">
            <v>1</v>
          </cell>
          <cell r="BB364">
            <v>1</v>
          </cell>
          <cell r="BC364">
            <v>1</v>
          </cell>
          <cell r="BD364">
            <v>1</v>
          </cell>
          <cell r="BE364">
            <v>1</v>
          </cell>
          <cell r="BF364">
            <v>1</v>
          </cell>
          <cell r="BG364">
            <v>1</v>
          </cell>
          <cell r="BH364">
            <v>1</v>
          </cell>
          <cell r="BI364">
            <v>1</v>
          </cell>
          <cell r="BJ364">
            <v>1</v>
          </cell>
          <cell r="BK364">
            <v>1</v>
          </cell>
          <cell r="BL364">
            <v>1</v>
          </cell>
          <cell r="BM364">
            <v>1</v>
          </cell>
          <cell r="BN364">
            <v>1</v>
          </cell>
          <cell r="BO364">
            <v>1</v>
          </cell>
          <cell r="BP364">
            <v>1</v>
          </cell>
          <cell r="BQ364">
            <v>1</v>
          </cell>
          <cell r="BR364">
            <v>1</v>
          </cell>
          <cell r="BS364">
            <v>1</v>
          </cell>
        </row>
        <row r="365">
          <cell r="K365">
            <v>1</v>
          </cell>
          <cell r="L365">
            <v>1</v>
          </cell>
          <cell r="M365">
            <v>1</v>
          </cell>
          <cell r="N365">
            <v>1</v>
          </cell>
          <cell r="O365">
            <v>1</v>
          </cell>
          <cell r="P365">
            <v>1</v>
          </cell>
          <cell r="Q365">
            <v>1</v>
          </cell>
          <cell r="R365">
            <v>1</v>
          </cell>
          <cell r="S365">
            <v>1</v>
          </cell>
          <cell r="T365">
            <v>1</v>
          </cell>
          <cell r="U365">
            <v>1</v>
          </cell>
          <cell r="V365">
            <v>1</v>
          </cell>
          <cell r="W365">
            <v>1</v>
          </cell>
          <cell r="X365">
            <v>1</v>
          </cell>
          <cell r="Y365">
            <v>1</v>
          </cell>
          <cell r="Z365">
            <v>1</v>
          </cell>
          <cell r="AA365">
            <v>1</v>
          </cell>
          <cell r="AB365">
            <v>1</v>
          </cell>
          <cell r="AC365">
            <v>1</v>
          </cell>
          <cell r="AD365">
            <v>1</v>
          </cell>
          <cell r="AP365">
            <v>3</v>
          </cell>
          <cell r="AQ365">
            <v>5</v>
          </cell>
          <cell r="AR365">
            <v>8</v>
          </cell>
          <cell r="AZ365">
            <v>1</v>
          </cell>
          <cell r="BA365">
            <v>1</v>
          </cell>
          <cell r="BB365">
            <v>1</v>
          </cell>
          <cell r="BC365">
            <v>1</v>
          </cell>
          <cell r="BD365">
            <v>1</v>
          </cell>
          <cell r="BE365">
            <v>1</v>
          </cell>
          <cell r="BF365">
            <v>1</v>
          </cell>
          <cell r="BG365">
            <v>1</v>
          </cell>
          <cell r="BH365">
            <v>1</v>
          </cell>
          <cell r="BI365">
            <v>1</v>
          </cell>
          <cell r="BJ365">
            <v>1</v>
          </cell>
          <cell r="BK365">
            <v>1</v>
          </cell>
          <cell r="BL365">
            <v>1</v>
          </cell>
          <cell r="BM365">
            <v>1</v>
          </cell>
          <cell r="BN365">
            <v>1</v>
          </cell>
          <cell r="BO365">
            <v>1</v>
          </cell>
          <cell r="BP365">
            <v>1</v>
          </cell>
          <cell r="BQ365">
            <v>1</v>
          </cell>
          <cell r="BR365">
            <v>1</v>
          </cell>
          <cell r="BS365">
            <v>1</v>
          </cell>
        </row>
        <row r="366">
          <cell r="K366">
            <v>1</v>
          </cell>
          <cell r="L366">
            <v>1</v>
          </cell>
          <cell r="M366">
            <v>1</v>
          </cell>
          <cell r="N366">
            <v>1</v>
          </cell>
          <cell r="O366">
            <v>1</v>
          </cell>
          <cell r="P366">
            <v>1</v>
          </cell>
          <cell r="Q366">
            <v>1</v>
          </cell>
          <cell r="R366">
            <v>1</v>
          </cell>
          <cell r="S366">
            <v>1</v>
          </cell>
          <cell r="T366">
            <v>1</v>
          </cell>
          <cell r="U366">
            <v>1</v>
          </cell>
          <cell r="V366">
            <v>1</v>
          </cell>
          <cell r="W366">
            <v>1</v>
          </cell>
          <cell r="X366">
            <v>1</v>
          </cell>
          <cell r="Y366">
            <v>1</v>
          </cell>
          <cell r="Z366">
            <v>1</v>
          </cell>
          <cell r="AA366">
            <v>1</v>
          </cell>
          <cell r="AB366">
            <v>1</v>
          </cell>
          <cell r="AC366">
            <v>1</v>
          </cell>
          <cell r="AD366">
            <v>1</v>
          </cell>
          <cell r="AP366">
            <v>3</v>
          </cell>
          <cell r="AQ366">
            <v>5</v>
          </cell>
          <cell r="AR366">
            <v>9</v>
          </cell>
          <cell r="AZ366">
            <v>1</v>
          </cell>
          <cell r="BA366">
            <v>1</v>
          </cell>
          <cell r="BB366">
            <v>1</v>
          </cell>
          <cell r="BC366">
            <v>1</v>
          </cell>
          <cell r="BD366">
            <v>1</v>
          </cell>
          <cell r="BE366">
            <v>1</v>
          </cell>
          <cell r="BF366">
            <v>1</v>
          </cell>
          <cell r="BG366">
            <v>1</v>
          </cell>
          <cell r="BH366">
            <v>1</v>
          </cell>
          <cell r="BI366">
            <v>1</v>
          </cell>
          <cell r="BJ366">
            <v>1</v>
          </cell>
          <cell r="BK366">
            <v>1</v>
          </cell>
          <cell r="BL366">
            <v>1</v>
          </cell>
          <cell r="BM366">
            <v>1</v>
          </cell>
          <cell r="BN366">
            <v>1</v>
          </cell>
          <cell r="BO366">
            <v>1</v>
          </cell>
          <cell r="BP366">
            <v>1</v>
          </cell>
          <cell r="BQ366">
            <v>1</v>
          </cell>
          <cell r="BR366">
            <v>1</v>
          </cell>
          <cell r="BS366">
            <v>1</v>
          </cell>
        </row>
        <row r="367">
          <cell r="K367">
            <v>1</v>
          </cell>
          <cell r="L367">
            <v>1</v>
          </cell>
          <cell r="M367">
            <v>1</v>
          </cell>
          <cell r="N367">
            <v>1</v>
          </cell>
          <cell r="O367">
            <v>1</v>
          </cell>
          <cell r="P367">
            <v>1</v>
          </cell>
          <cell r="Q367">
            <v>1</v>
          </cell>
          <cell r="R367">
            <v>1</v>
          </cell>
          <cell r="S367">
            <v>1</v>
          </cell>
          <cell r="T367">
            <v>1</v>
          </cell>
          <cell r="U367">
            <v>1</v>
          </cell>
          <cell r="V367">
            <v>1</v>
          </cell>
          <cell r="W367">
            <v>1</v>
          </cell>
          <cell r="X367">
            <v>1</v>
          </cell>
          <cell r="Y367">
            <v>1</v>
          </cell>
          <cell r="Z367">
            <v>1</v>
          </cell>
          <cell r="AA367">
            <v>1</v>
          </cell>
          <cell r="AB367">
            <v>1</v>
          </cell>
          <cell r="AC367">
            <v>1</v>
          </cell>
          <cell r="AD367">
            <v>1</v>
          </cell>
          <cell r="AP367">
            <v>3</v>
          </cell>
          <cell r="AQ367">
            <v>5</v>
          </cell>
          <cell r="AR367">
            <v>10</v>
          </cell>
          <cell r="AZ367">
            <v>1</v>
          </cell>
          <cell r="BA367">
            <v>1</v>
          </cell>
          <cell r="BB367">
            <v>1</v>
          </cell>
          <cell r="BC367">
            <v>1</v>
          </cell>
          <cell r="BD367">
            <v>1</v>
          </cell>
          <cell r="BE367">
            <v>1</v>
          </cell>
          <cell r="BF367">
            <v>1</v>
          </cell>
          <cell r="BG367">
            <v>1</v>
          </cell>
          <cell r="BH367">
            <v>1</v>
          </cell>
          <cell r="BI367">
            <v>1</v>
          </cell>
          <cell r="BJ367">
            <v>1</v>
          </cell>
          <cell r="BK367">
            <v>1</v>
          </cell>
          <cell r="BL367">
            <v>1</v>
          </cell>
          <cell r="BM367">
            <v>1</v>
          </cell>
          <cell r="BN367">
            <v>1</v>
          </cell>
          <cell r="BO367">
            <v>1</v>
          </cell>
          <cell r="BP367">
            <v>1</v>
          </cell>
          <cell r="BQ367">
            <v>1</v>
          </cell>
          <cell r="BR367">
            <v>1</v>
          </cell>
          <cell r="BS367">
            <v>1</v>
          </cell>
        </row>
        <row r="368">
          <cell r="K368">
            <v>1</v>
          </cell>
          <cell r="L368">
            <v>1</v>
          </cell>
          <cell r="M368">
            <v>1</v>
          </cell>
          <cell r="N368">
            <v>1</v>
          </cell>
          <cell r="O368">
            <v>1</v>
          </cell>
          <cell r="P368">
            <v>1</v>
          </cell>
          <cell r="Q368">
            <v>1</v>
          </cell>
          <cell r="R368">
            <v>1</v>
          </cell>
          <cell r="S368">
            <v>1</v>
          </cell>
          <cell r="T368">
            <v>1</v>
          </cell>
          <cell r="U368">
            <v>1</v>
          </cell>
          <cell r="V368">
            <v>1</v>
          </cell>
          <cell r="W368">
            <v>1</v>
          </cell>
          <cell r="X368">
            <v>1</v>
          </cell>
          <cell r="Y368">
            <v>1</v>
          </cell>
          <cell r="Z368">
            <v>1</v>
          </cell>
          <cell r="AA368">
            <v>1</v>
          </cell>
          <cell r="AB368">
            <v>1</v>
          </cell>
          <cell r="AC368">
            <v>1</v>
          </cell>
          <cell r="AD368">
            <v>1</v>
          </cell>
          <cell r="AP368">
            <v>3</v>
          </cell>
          <cell r="AQ368">
            <v>6</v>
          </cell>
          <cell r="AR368">
            <v>1</v>
          </cell>
          <cell r="AZ368">
            <v>1</v>
          </cell>
          <cell r="BA368">
            <v>1</v>
          </cell>
          <cell r="BB368">
            <v>1</v>
          </cell>
          <cell r="BC368">
            <v>1</v>
          </cell>
          <cell r="BD368">
            <v>1</v>
          </cell>
          <cell r="BE368">
            <v>1</v>
          </cell>
          <cell r="BF368">
            <v>1</v>
          </cell>
          <cell r="BG368">
            <v>1</v>
          </cell>
          <cell r="BH368">
            <v>1</v>
          </cell>
          <cell r="BI368">
            <v>1</v>
          </cell>
          <cell r="BJ368">
            <v>1</v>
          </cell>
          <cell r="BK368">
            <v>1</v>
          </cell>
          <cell r="BL368">
            <v>1</v>
          </cell>
          <cell r="BM368">
            <v>1</v>
          </cell>
          <cell r="BN368">
            <v>1</v>
          </cell>
          <cell r="BO368">
            <v>1</v>
          </cell>
          <cell r="BP368">
            <v>1</v>
          </cell>
          <cell r="BQ368">
            <v>1</v>
          </cell>
          <cell r="BR368">
            <v>1</v>
          </cell>
          <cell r="BS368">
            <v>1</v>
          </cell>
        </row>
        <row r="369">
          <cell r="K369">
            <v>1</v>
          </cell>
          <cell r="L369">
            <v>1</v>
          </cell>
          <cell r="M369">
            <v>1</v>
          </cell>
          <cell r="N369">
            <v>1</v>
          </cell>
          <cell r="O369">
            <v>1</v>
          </cell>
          <cell r="P369">
            <v>1</v>
          </cell>
          <cell r="Q369">
            <v>1</v>
          </cell>
          <cell r="R369">
            <v>1</v>
          </cell>
          <cell r="S369">
            <v>1</v>
          </cell>
          <cell r="T369">
            <v>1</v>
          </cell>
          <cell r="U369">
            <v>1</v>
          </cell>
          <cell r="V369">
            <v>1</v>
          </cell>
          <cell r="W369">
            <v>1</v>
          </cell>
          <cell r="X369">
            <v>1</v>
          </cell>
          <cell r="Y369">
            <v>1</v>
          </cell>
          <cell r="Z369">
            <v>1</v>
          </cell>
          <cell r="AA369">
            <v>1</v>
          </cell>
          <cell r="AB369">
            <v>1</v>
          </cell>
          <cell r="AC369">
            <v>1</v>
          </cell>
          <cell r="AD369">
            <v>1</v>
          </cell>
          <cell r="AP369">
            <v>3</v>
          </cell>
          <cell r="AQ369">
            <v>6</v>
          </cell>
          <cell r="AR369">
            <v>2</v>
          </cell>
          <cell r="AZ369">
            <v>1</v>
          </cell>
          <cell r="BA369">
            <v>1</v>
          </cell>
          <cell r="BB369">
            <v>1</v>
          </cell>
          <cell r="BC369">
            <v>1</v>
          </cell>
          <cell r="BD369">
            <v>1</v>
          </cell>
          <cell r="BE369">
            <v>1</v>
          </cell>
          <cell r="BF369">
            <v>1</v>
          </cell>
          <cell r="BG369">
            <v>1</v>
          </cell>
          <cell r="BH369">
            <v>1</v>
          </cell>
          <cell r="BI369">
            <v>1</v>
          </cell>
          <cell r="BJ369">
            <v>1</v>
          </cell>
          <cell r="BK369">
            <v>1</v>
          </cell>
          <cell r="BL369">
            <v>1</v>
          </cell>
          <cell r="BM369">
            <v>1</v>
          </cell>
          <cell r="BN369">
            <v>1</v>
          </cell>
          <cell r="BO369">
            <v>1</v>
          </cell>
          <cell r="BP369">
            <v>1</v>
          </cell>
          <cell r="BQ369">
            <v>1</v>
          </cell>
          <cell r="BR369">
            <v>1</v>
          </cell>
          <cell r="BS369">
            <v>1</v>
          </cell>
        </row>
        <row r="370">
          <cell r="K370">
            <v>1</v>
          </cell>
          <cell r="L370">
            <v>1</v>
          </cell>
          <cell r="M370">
            <v>1</v>
          </cell>
          <cell r="N370">
            <v>1</v>
          </cell>
          <cell r="O370">
            <v>1</v>
          </cell>
          <cell r="P370">
            <v>1</v>
          </cell>
          <cell r="Q370">
            <v>1</v>
          </cell>
          <cell r="R370">
            <v>1</v>
          </cell>
          <cell r="S370">
            <v>1</v>
          </cell>
          <cell r="T370">
            <v>1</v>
          </cell>
          <cell r="U370">
            <v>1</v>
          </cell>
          <cell r="V370">
            <v>1</v>
          </cell>
          <cell r="W370">
            <v>1</v>
          </cell>
          <cell r="X370">
            <v>1</v>
          </cell>
          <cell r="Y370">
            <v>1</v>
          </cell>
          <cell r="Z370">
            <v>1</v>
          </cell>
          <cell r="AA370">
            <v>1</v>
          </cell>
          <cell r="AB370">
            <v>1</v>
          </cell>
          <cell r="AC370">
            <v>1</v>
          </cell>
          <cell r="AD370">
            <v>1</v>
          </cell>
          <cell r="AP370">
            <v>3</v>
          </cell>
          <cell r="AQ370">
            <v>6</v>
          </cell>
          <cell r="AR370">
            <v>3</v>
          </cell>
          <cell r="AZ370">
            <v>1</v>
          </cell>
          <cell r="BA370">
            <v>1</v>
          </cell>
          <cell r="BB370">
            <v>1</v>
          </cell>
          <cell r="BC370">
            <v>1</v>
          </cell>
          <cell r="BD370">
            <v>1</v>
          </cell>
          <cell r="BE370">
            <v>1</v>
          </cell>
          <cell r="BF370">
            <v>1</v>
          </cell>
          <cell r="BG370">
            <v>1</v>
          </cell>
          <cell r="BH370">
            <v>1</v>
          </cell>
          <cell r="BI370">
            <v>1</v>
          </cell>
          <cell r="BJ370">
            <v>1</v>
          </cell>
          <cell r="BK370">
            <v>1</v>
          </cell>
          <cell r="BL370">
            <v>1</v>
          </cell>
          <cell r="BM370">
            <v>1</v>
          </cell>
          <cell r="BN370">
            <v>1</v>
          </cell>
          <cell r="BO370">
            <v>1</v>
          </cell>
          <cell r="BP370">
            <v>1</v>
          </cell>
          <cell r="BQ370">
            <v>1</v>
          </cell>
          <cell r="BR370">
            <v>1</v>
          </cell>
          <cell r="BS370">
            <v>1</v>
          </cell>
        </row>
        <row r="371">
          <cell r="K371">
            <v>1</v>
          </cell>
          <cell r="L371">
            <v>1</v>
          </cell>
          <cell r="M371">
            <v>1</v>
          </cell>
          <cell r="N371">
            <v>1</v>
          </cell>
          <cell r="O371">
            <v>1</v>
          </cell>
          <cell r="P371">
            <v>1</v>
          </cell>
          <cell r="Q371">
            <v>1</v>
          </cell>
          <cell r="R371">
            <v>1</v>
          </cell>
          <cell r="S371">
            <v>1</v>
          </cell>
          <cell r="T371">
            <v>1</v>
          </cell>
          <cell r="U371">
            <v>1</v>
          </cell>
          <cell r="V371">
            <v>1</v>
          </cell>
          <cell r="W371">
            <v>1</v>
          </cell>
          <cell r="X371">
            <v>1</v>
          </cell>
          <cell r="Y371">
            <v>1</v>
          </cell>
          <cell r="Z371">
            <v>1</v>
          </cell>
          <cell r="AA371">
            <v>1</v>
          </cell>
          <cell r="AB371">
            <v>1</v>
          </cell>
          <cell r="AC371">
            <v>1</v>
          </cell>
          <cell r="AD371">
            <v>1</v>
          </cell>
          <cell r="AP371">
            <v>3</v>
          </cell>
          <cell r="AQ371">
            <v>6</v>
          </cell>
          <cell r="AR371">
            <v>4</v>
          </cell>
          <cell r="AZ371">
            <v>1</v>
          </cell>
          <cell r="BA371">
            <v>1</v>
          </cell>
          <cell r="BB371">
            <v>1</v>
          </cell>
          <cell r="BC371">
            <v>1</v>
          </cell>
          <cell r="BD371">
            <v>1</v>
          </cell>
          <cell r="BE371">
            <v>1</v>
          </cell>
          <cell r="BF371">
            <v>1</v>
          </cell>
          <cell r="BG371">
            <v>1</v>
          </cell>
          <cell r="BH371">
            <v>1</v>
          </cell>
          <cell r="BI371">
            <v>1</v>
          </cell>
          <cell r="BJ371">
            <v>1</v>
          </cell>
          <cell r="BK371">
            <v>1</v>
          </cell>
          <cell r="BL371">
            <v>1</v>
          </cell>
          <cell r="BM371">
            <v>1</v>
          </cell>
          <cell r="BN371">
            <v>1</v>
          </cell>
          <cell r="BO371">
            <v>1</v>
          </cell>
          <cell r="BP371">
            <v>1</v>
          </cell>
          <cell r="BQ371">
            <v>1</v>
          </cell>
          <cell r="BR371">
            <v>1</v>
          </cell>
          <cell r="BS371">
            <v>1</v>
          </cell>
        </row>
        <row r="372">
          <cell r="K372">
            <v>1</v>
          </cell>
          <cell r="L372">
            <v>1</v>
          </cell>
          <cell r="M372">
            <v>1</v>
          </cell>
          <cell r="N372">
            <v>1</v>
          </cell>
          <cell r="O372">
            <v>1</v>
          </cell>
          <cell r="P372">
            <v>1</v>
          </cell>
          <cell r="Q372">
            <v>1</v>
          </cell>
          <cell r="R372">
            <v>1</v>
          </cell>
          <cell r="S372">
            <v>1</v>
          </cell>
          <cell r="T372">
            <v>1</v>
          </cell>
          <cell r="U372">
            <v>1</v>
          </cell>
          <cell r="V372">
            <v>1</v>
          </cell>
          <cell r="W372">
            <v>1</v>
          </cell>
          <cell r="X372">
            <v>1</v>
          </cell>
          <cell r="Y372">
            <v>1</v>
          </cell>
          <cell r="Z372">
            <v>1</v>
          </cell>
          <cell r="AA372">
            <v>1</v>
          </cell>
          <cell r="AB372">
            <v>1</v>
          </cell>
          <cell r="AC372">
            <v>1</v>
          </cell>
          <cell r="AD372">
            <v>1</v>
          </cell>
          <cell r="AP372">
            <v>3</v>
          </cell>
          <cell r="AQ372">
            <v>6</v>
          </cell>
          <cell r="AR372">
            <v>5</v>
          </cell>
          <cell r="AZ372">
            <v>1</v>
          </cell>
          <cell r="BA372">
            <v>1</v>
          </cell>
          <cell r="BB372">
            <v>1</v>
          </cell>
          <cell r="BC372">
            <v>1</v>
          </cell>
          <cell r="BD372">
            <v>1</v>
          </cell>
          <cell r="BE372">
            <v>1</v>
          </cell>
          <cell r="BF372">
            <v>1</v>
          </cell>
          <cell r="BG372">
            <v>1</v>
          </cell>
          <cell r="BH372">
            <v>1</v>
          </cell>
          <cell r="BI372">
            <v>1</v>
          </cell>
          <cell r="BJ372">
            <v>1</v>
          </cell>
          <cell r="BK372">
            <v>1</v>
          </cell>
          <cell r="BL372">
            <v>1</v>
          </cell>
          <cell r="BM372">
            <v>1</v>
          </cell>
          <cell r="BN372">
            <v>1</v>
          </cell>
          <cell r="BO372">
            <v>1</v>
          </cell>
          <cell r="BP372">
            <v>1</v>
          </cell>
          <cell r="BQ372">
            <v>1</v>
          </cell>
          <cell r="BR372">
            <v>1</v>
          </cell>
          <cell r="BS372">
            <v>1</v>
          </cell>
        </row>
        <row r="373">
          <cell r="K373">
            <v>1</v>
          </cell>
          <cell r="L373">
            <v>1</v>
          </cell>
          <cell r="M373">
            <v>1</v>
          </cell>
          <cell r="N373">
            <v>1</v>
          </cell>
          <cell r="O373">
            <v>1</v>
          </cell>
          <cell r="P373">
            <v>1</v>
          </cell>
          <cell r="Q373">
            <v>1</v>
          </cell>
          <cell r="R373">
            <v>1</v>
          </cell>
          <cell r="S373">
            <v>1</v>
          </cell>
          <cell r="T373">
            <v>1</v>
          </cell>
          <cell r="U373">
            <v>1</v>
          </cell>
          <cell r="V373">
            <v>1</v>
          </cell>
          <cell r="W373">
            <v>1</v>
          </cell>
          <cell r="X373">
            <v>1</v>
          </cell>
          <cell r="Y373">
            <v>1</v>
          </cell>
          <cell r="Z373">
            <v>1</v>
          </cell>
          <cell r="AA373">
            <v>1</v>
          </cell>
          <cell r="AB373">
            <v>1</v>
          </cell>
          <cell r="AC373">
            <v>1</v>
          </cell>
          <cell r="AD373">
            <v>1</v>
          </cell>
          <cell r="AP373">
            <v>3</v>
          </cell>
          <cell r="AQ373">
            <v>6</v>
          </cell>
          <cell r="AR373">
            <v>6</v>
          </cell>
          <cell r="AZ373">
            <v>1</v>
          </cell>
          <cell r="BA373">
            <v>1</v>
          </cell>
          <cell r="BB373">
            <v>1</v>
          </cell>
          <cell r="BC373">
            <v>1</v>
          </cell>
          <cell r="BD373">
            <v>1</v>
          </cell>
          <cell r="BE373">
            <v>1</v>
          </cell>
          <cell r="BF373">
            <v>1</v>
          </cell>
          <cell r="BG373">
            <v>1</v>
          </cell>
          <cell r="BH373">
            <v>1</v>
          </cell>
          <cell r="BI373">
            <v>1</v>
          </cell>
          <cell r="BJ373">
            <v>1</v>
          </cell>
          <cell r="BK373">
            <v>1</v>
          </cell>
          <cell r="BL373">
            <v>1</v>
          </cell>
          <cell r="BM373">
            <v>1</v>
          </cell>
          <cell r="BN373">
            <v>1</v>
          </cell>
          <cell r="BO373">
            <v>1</v>
          </cell>
          <cell r="BP373">
            <v>1</v>
          </cell>
          <cell r="BQ373">
            <v>1</v>
          </cell>
          <cell r="BR373">
            <v>1</v>
          </cell>
          <cell r="BS373">
            <v>1</v>
          </cell>
        </row>
        <row r="374">
          <cell r="K374">
            <v>1</v>
          </cell>
          <cell r="L374">
            <v>1</v>
          </cell>
          <cell r="M374">
            <v>1</v>
          </cell>
          <cell r="N374">
            <v>1</v>
          </cell>
          <cell r="O374">
            <v>1</v>
          </cell>
          <cell r="P374">
            <v>1</v>
          </cell>
          <cell r="Q374">
            <v>1</v>
          </cell>
          <cell r="R374">
            <v>1</v>
          </cell>
          <cell r="S374">
            <v>1</v>
          </cell>
          <cell r="T374">
            <v>1</v>
          </cell>
          <cell r="U374">
            <v>1</v>
          </cell>
          <cell r="V374">
            <v>1</v>
          </cell>
          <cell r="W374">
            <v>1</v>
          </cell>
          <cell r="X374">
            <v>1</v>
          </cell>
          <cell r="Y374">
            <v>1</v>
          </cell>
          <cell r="Z374">
            <v>1</v>
          </cell>
          <cell r="AA374">
            <v>1</v>
          </cell>
          <cell r="AB374">
            <v>1</v>
          </cell>
          <cell r="AC374">
            <v>1</v>
          </cell>
          <cell r="AD374">
            <v>1</v>
          </cell>
          <cell r="AP374">
            <v>3</v>
          </cell>
          <cell r="AQ374">
            <v>6</v>
          </cell>
          <cell r="AR374">
            <v>7</v>
          </cell>
          <cell r="AZ374">
            <v>1</v>
          </cell>
          <cell r="BA374">
            <v>1</v>
          </cell>
          <cell r="BB374">
            <v>1</v>
          </cell>
          <cell r="BC374">
            <v>1</v>
          </cell>
          <cell r="BD374">
            <v>1</v>
          </cell>
          <cell r="BE374">
            <v>1</v>
          </cell>
          <cell r="BF374">
            <v>1</v>
          </cell>
          <cell r="BG374">
            <v>1</v>
          </cell>
          <cell r="BH374">
            <v>1</v>
          </cell>
          <cell r="BI374">
            <v>1</v>
          </cell>
          <cell r="BJ374">
            <v>1</v>
          </cell>
          <cell r="BK374">
            <v>1</v>
          </cell>
          <cell r="BL374">
            <v>1</v>
          </cell>
          <cell r="BM374">
            <v>1</v>
          </cell>
          <cell r="BN374">
            <v>1</v>
          </cell>
          <cell r="BO374">
            <v>1</v>
          </cell>
          <cell r="BP374">
            <v>1</v>
          </cell>
          <cell r="BQ374">
            <v>1</v>
          </cell>
          <cell r="BR374">
            <v>1</v>
          </cell>
          <cell r="BS374">
            <v>1</v>
          </cell>
        </row>
        <row r="375">
          <cell r="K375">
            <v>1</v>
          </cell>
          <cell r="L375">
            <v>1</v>
          </cell>
          <cell r="M375">
            <v>1</v>
          </cell>
          <cell r="N375">
            <v>1</v>
          </cell>
          <cell r="O375">
            <v>1</v>
          </cell>
          <cell r="P375">
            <v>1</v>
          </cell>
          <cell r="Q375">
            <v>1</v>
          </cell>
          <cell r="R375">
            <v>1</v>
          </cell>
          <cell r="S375">
            <v>1</v>
          </cell>
          <cell r="T375">
            <v>1</v>
          </cell>
          <cell r="U375">
            <v>1</v>
          </cell>
          <cell r="V375">
            <v>1</v>
          </cell>
          <cell r="W375">
            <v>1</v>
          </cell>
          <cell r="X375">
            <v>1</v>
          </cell>
          <cell r="Y375">
            <v>1</v>
          </cell>
          <cell r="Z375">
            <v>1</v>
          </cell>
          <cell r="AA375">
            <v>1</v>
          </cell>
          <cell r="AB375">
            <v>1</v>
          </cell>
          <cell r="AC375">
            <v>1</v>
          </cell>
          <cell r="AD375">
            <v>1</v>
          </cell>
          <cell r="AP375">
            <v>3</v>
          </cell>
          <cell r="AQ375">
            <v>6</v>
          </cell>
          <cell r="AR375">
            <v>8</v>
          </cell>
          <cell r="AZ375">
            <v>1</v>
          </cell>
          <cell r="BA375">
            <v>1</v>
          </cell>
          <cell r="BB375">
            <v>1</v>
          </cell>
          <cell r="BC375">
            <v>1</v>
          </cell>
          <cell r="BD375">
            <v>1</v>
          </cell>
          <cell r="BE375">
            <v>1</v>
          </cell>
          <cell r="BF375">
            <v>1</v>
          </cell>
          <cell r="BG375">
            <v>1</v>
          </cell>
          <cell r="BH375">
            <v>1</v>
          </cell>
          <cell r="BI375">
            <v>1</v>
          </cell>
          <cell r="BJ375">
            <v>1</v>
          </cell>
          <cell r="BK375">
            <v>1</v>
          </cell>
          <cell r="BL375">
            <v>1</v>
          </cell>
          <cell r="BM375">
            <v>1</v>
          </cell>
          <cell r="BN375">
            <v>1</v>
          </cell>
          <cell r="BO375">
            <v>1</v>
          </cell>
          <cell r="BP375">
            <v>1</v>
          </cell>
          <cell r="BQ375">
            <v>1</v>
          </cell>
          <cell r="BR375">
            <v>1</v>
          </cell>
          <cell r="BS375">
            <v>1</v>
          </cell>
        </row>
        <row r="376">
          <cell r="K376">
            <v>1</v>
          </cell>
          <cell r="L376">
            <v>1</v>
          </cell>
          <cell r="M376">
            <v>1</v>
          </cell>
          <cell r="N376">
            <v>1</v>
          </cell>
          <cell r="O376">
            <v>1</v>
          </cell>
          <cell r="P376">
            <v>1</v>
          </cell>
          <cell r="Q376">
            <v>1</v>
          </cell>
          <cell r="R376">
            <v>1</v>
          </cell>
          <cell r="S376">
            <v>1</v>
          </cell>
          <cell r="T376">
            <v>1</v>
          </cell>
          <cell r="U376">
            <v>1</v>
          </cell>
          <cell r="V376">
            <v>1</v>
          </cell>
          <cell r="W376">
            <v>1</v>
          </cell>
          <cell r="X376">
            <v>1</v>
          </cell>
          <cell r="Y376">
            <v>1</v>
          </cell>
          <cell r="Z376">
            <v>1</v>
          </cell>
          <cell r="AA376">
            <v>1</v>
          </cell>
          <cell r="AB376">
            <v>1</v>
          </cell>
          <cell r="AC376">
            <v>1</v>
          </cell>
          <cell r="AD376">
            <v>1</v>
          </cell>
          <cell r="AP376">
            <v>3</v>
          </cell>
          <cell r="AQ376">
            <v>6</v>
          </cell>
          <cell r="AR376">
            <v>9</v>
          </cell>
          <cell r="AZ376">
            <v>1</v>
          </cell>
          <cell r="BA376">
            <v>1</v>
          </cell>
          <cell r="BB376">
            <v>1</v>
          </cell>
          <cell r="BC376">
            <v>1</v>
          </cell>
          <cell r="BD376">
            <v>1</v>
          </cell>
          <cell r="BE376">
            <v>1</v>
          </cell>
          <cell r="BF376">
            <v>1</v>
          </cell>
          <cell r="BG376">
            <v>1</v>
          </cell>
          <cell r="BH376">
            <v>1</v>
          </cell>
          <cell r="BI376">
            <v>1</v>
          </cell>
          <cell r="BJ376">
            <v>1</v>
          </cell>
          <cell r="BK376">
            <v>1</v>
          </cell>
          <cell r="BL376">
            <v>1</v>
          </cell>
          <cell r="BM376">
            <v>1</v>
          </cell>
          <cell r="BN376">
            <v>1</v>
          </cell>
          <cell r="BO376">
            <v>1</v>
          </cell>
          <cell r="BP376">
            <v>1</v>
          </cell>
          <cell r="BQ376">
            <v>1</v>
          </cell>
          <cell r="BR376">
            <v>1</v>
          </cell>
          <cell r="BS376">
            <v>1</v>
          </cell>
        </row>
        <row r="377">
          <cell r="K377">
            <v>1</v>
          </cell>
          <cell r="L377">
            <v>1</v>
          </cell>
          <cell r="M377">
            <v>1</v>
          </cell>
          <cell r="N377">
            <v>1</v>
          </cell>
          <cell r="O377">
            <v>1</v>
          </cell>
          <cell r="P377">
            <v>1</v>
          </cell>
          <cell r="Q377">
            <v>1</v>
          </cell>
          <cell r="R377">
            <v>1</v>
          </cell>
          <cell r="S377">
            <v>1</v>
          </cell>
          <cell r="T377">
            <v>1</v>
          </cell>
          <cell r="U377">
            <v>1</v>
          </cell>
          <cell r="V377">
            <v>1</v>
          </cell>
          <cell r="W377">
            <v>1</v>
          </cell>
          <cell r="X377">
            <v>1</v>
          </cell>
          <cell r="Y377">
            <v>1</v>
          </cell>
          <cell r="Z377">
            <v>1</v>
          </cell>
          <cell r="AA377">
            <v>1</v>
          </cell>
          <cell r="AB377">
            <v>1</v>
          </cell>
          <cell r="AC377">
            <v>1</v>
          </cell>
          <cell r="AD377">
            <v>1</v>
          </cell>
          <cell r="AP377">
            <v>3</v>
          </cell>
          <cell r="AQ377">
            <v>6</v>
          </cell>
          <cell r="AR377">
            <v>10</v>
          </cell>
          <cell r="AZ377">
            <v>1</v>
          </cell>
          <cell r="BA377">
            <v>1</v>
          </cell>
          <cell r="BB377">
            <v>1</v>
          </cell>
          <cell r="BC377">
            <v>1</v>
          </cell>
          <cell r="BD377">
            <v>1</v>
          </cell>
          <cell r="BE377">
            <v>1</v>
          </cell>
          <cell r="BF377">
            <v>1</v>
          </cell>
          <cell r="BG377">
            <v>1</v>
          </cell>
          <cell r="BH377">
            <v>1</v>
          </cell>
          <cell r="BI377">
            <v>1</v>
          </cell>
          <cell r="BJ377">
            <v>1</v>
          </cell>
          <cell r="BK377">
            <v>1</v>
          </cell>
          <cell r="BL377">
            <v>1</v>
          </cell>
          <cell r="BM377">
            <v>1</v>
          </cell>
          <cell r="BN377">
            <v>1</v>
          </cell>
          <cell r="BO377">
            <v>1</v>
          </cell>
          <cell r="BP377">
            <v>1</v>
          </cell>
          <cell r="BQ377">
            <v>1</v>
          </cell>
          <cell r="BR377">
            <v>1</v>
          </cell>
          <cell r="BS377">
            <v>1</v>
          </cell>
        </row>
        <row r="378">
          <cell r="K378">
            <v>1</v>
          </cell>
          <cell r="L378">
            <v>1</v>
          </cell>
          <cell r="M378">
            <v>1</v>
          </cell>
          <cell r="N378">
            <v>1</v>
          </cell>
          <cell r="O378">
            <v>1</v>
          </cell>
          <cell r="P378">
            <v>1</v>
          </cell>
          <cell r="Q378">
            <v>1</v>
          </cell>
          <cell r="R378">
            <v>1</v>
          </cell>
          <cell r="S378">
            <v>1</v>
          </cell>
          <cell r="T378">
            <v>1</v>
          </cell>
          <cell r="U378">
            <v>1</v>
          </cell>
          <cell r="V378">
            <v>1</v>
          </cell>
          <cell r="W378">
            <v>1</v>
          </cell>
          <cell r="X378">
            <v>1</v>
          </cell>
          <cell r="Y378">
            <v>1</v>
          </cell>
          <cell r="Z378">
            <v>1</v>
          </cell>
          <cell r="AA378">
            <v>1</v>
          </cell>
          <cell r="AB378">
            <v>1</v>
          </cell>
          <cell r="AC378">
            <v>1</v>
          </cell>
          <cell r="AD378">
            <v>1</v>
          </cell>
          <cell r="AP378">
            <v>3</v>
          </cell>
          <cell r="AQ378">
            <v>7</v>
          </cell>
          <cell r="AR378">
            <v>1</v>
          </cell>
          <cell r="AZ378">
            <v>1</v>
          </cell>
          <cell r="BA378">
            <v>1</v>
          </cell>
          <cell r="BB378">
            <v>1</v>
          </cell>
          <cell r="BC378">
            <v>1</v>
          </cell>
          <cell r="BD378">
            <v>1</v>
          </cell>
          <cell r="BE378">
            <v>1</v>
          </cell>
          <cell r="BF378">
            <v>1</v>
          </cell>
          <cell r="BG378">
            <v>1</v>
          </cell>
          <cell r="BH378">
            <v>1</v>
          </cell>
          <cell r="BI378">
            <v>1</v>
          </cell>
          <cell r="BJ378">
            <v>1</v>
          </cell>
          <cell r="BK378">
            <v>1</v>
          </cell>
          <cell r="BL378">
            <v>1</v>
          </cell>
          <cell r="BM378">
            <v>1</v>
          </cell>
          <cell r="BN378">
            <v>1</v>
          </cell>
          <cell r="BO378">
            <v>1</v>
          </cell>
          <cell r="BP378">
            <v>1</v>
          </cell>
          <cell r="BQ378">
            <v>1</v>
          </cell>
          <cell r="BR378">
            <v>1</v>
          </cell>
          <cell r="BS378">
            <v>1</v>
          </cell>
        </row>
        <row r="379">
          <cell r="K379">
            <v>1</v>
          </cell>
          <cell r="L379">
            <v>1</v>
          </cell>
          <cell r="M379">
            <v>1</v>
          </cell>
          <cell r="N379">
            <v>1</v>
          </cell>
          <cell r="O379">
            <v>1</v>
          </cell>
          <cell r="P379">
            <v>1</v>
          </cell>
          <cell r="Q379">
            <v>1</v>
          </cell>
          <cell r="R379">
            <v>1</v>
          </cell>
          <cell r="S379">
            <v>1</v>
          </cell>
          <cell r="T379">
            <v>1</v>
          </cell>
          <cell r="U379">
            <v>1</v>
          </cell>
          <cell r="V379">
            <v>1</v>
          </cell>
          <cell r="W379">
            <v>1</v>
          </cell>
          <cell r="X379">
            <v>1</v>
          </cell>
          <cell r="Y379">
            <v>1</v>
          </cell>
          <cell r="Z379">
            <v>1</v>
          </cell>
          <cell r="AA379">
            <v>1</v>
          </cell>
          <cell r="AB379">
            <v>1</v>
          </cell>
          <cell r="AC379">
            <v>1</v>
          </cell>
          <cell r="AD379">
            <v>1</v>
          </cell>
          <cell r="AP379">
            <v>3</v>
          </cell>
          <cell r="AQ379">
            <v>7</v>
          </cell>
          <cell r="AR379">
            <v>2</v>
          </cell>
          <cell r="AZ379">
            <v>1</v>
          </cell>
          <cell r="BA379">
            <v>1</v>
          </cell>
          <cell r="BB379">
            <v>1</v>
          </cell>
          <cell r="BC379">
            <v>1</v>
          </cell>
          <cell r="BD379">
            <v>1</v>
          </cell>
          <cell r="BE379">
            <v>1</v>
          </cell>
          <cell r="BF379">
            <v>1</v>
          </cell>
          <cell r="BG379">
            <v>1</v>
          </cell>
          <cell r="BH379">
            <v>1</v>
          </cell>
          <cell r="BI379">
            <v>1</v>
          </cell>
          <cell r="BJ379">
            <v>1</v>
          </cell>
          <cell r="BK379">
            <v>1</v>
          </cell>
          <cell r="BL379">
            <v>1</v>
          </cell>
          <cell r="BM379">
            <v>1</v>
          </cell>
          <cell r="BN379">
            <v>1</v>
          </cell>
          <cell r="BO379">
            <v>1</v>
          </cell>
          <cell r="BP379">
            <v>1</v>
          </cell>
          <cell r="BQ379">
            <v>1</v>
          </cell>
          <cell r="BR379">
            <v>1</v>
          </cell>
          <cell r="BS379">
            <v>1</v>
          </cell>
        </row>
        <row r="380">
          <cell r="K380">
            <v>1</v>
          </cell>
          <cell r="L380">
            <v>1</v>
          </cell>
          <cell r="M380">
            <v>1</v>
          </cell>
          <cell r="N380">
            <v>1</v>
          </cell>
          <cell r="O380">
            <v>1</v>
          </cell>
          <cell r="P380">
            <v>1</v>
          </cell>
          <cell r="Q380">
            <v>1</v>
          </cell>
          <cell r="R380">
            <v>1</v>
          </cell>
          <cell r="S380">
            <v>1</v>
          </cell>
          <cell r="T380">
            <v>1</v>
          </cell>
          <cell r="U380">
            <v>1</v>
          </cell>
          <cell r="V380">
            <v>1</v>
          </cell>
          <cell r="W380">
            <v>1</v>
          </cell>
          <cell r="X380">
            <v>1</v>
          </cell>
          <cell r="Y380">
            <v>1</v>
          </cell>
          <cell r="Z380">
            <v>1</v>
          </cell>
          <cell r="AA380">
            <v>1</v>
          </cell>
          <cell r="AB380">
            <v>1</v>
          </cell>
          <cell r="AC380">
            <v>1</v>
          </cell>
          <cell r="AD380">
            <v>1</v>
          </cell>
          <cell r="AP380">
            <v>3</v>
          </cell>
          <cell r="AQ380">
            <v>7</v>
          </cell>
          <cell r="AR380">
            <v>3</v>
          </cell>
          <cell r="AZ380">
            <v>1</v>
          </cell>
          <cell r="BA380">
            <v>1</v>
          </cell>
          <cell r="BB380">
            <v>1</v>
          </cell>
          <cell r="BC380">
            <v>1</v>
          </cell>
          <cell r="BD380">
            <v>1</v>
          </cell>
          <cell r="BE380">
            <v>1</v>
          </cell>
          <cell r="BF380">
            <v>1</v>
          </cell>
          <cell r="BG380">
            <v>1</v>
          </cell>
          <cell r="BH380">
            <v>1</v>
          </cell>
          <cell r="BI380">
            <v>1</v>
          </cell>
          <cell r="BJ380">
            <v>1</v>
          </cell>
          <cell r="BK380">
            <v>1</v>
          </cell>
          <cell r="BL380">
            <v>1</v>
          </cell>
          <cell r="BM380">
            <v>1</v>
          </cell>
          <cell r="BN380">
            <v>1</v>
          </cell>
          <cell r="BO380">
            <v>1</v>
          </cell>
          <cell r="BP380">
            <v>1</v>
          </cell>
          <cell r="BQ380">
            <v>1</v>
          </cell>
          <cell r="BR380">
            <v>1</v>
          </cell>
          <cell r="BS380">
            <v>1</v>
          </cell>
        </row>
        <row r="381">
          <cell r="K381">
            <v>1</v>
          </cell>
          <cell r="L381">
            <v>1</v>
          </cell>
          <cell r="M381">
            <v>1</v>
          </cell>
          <cell r="N381">
            <v>1</v>
          </cell>
          <cell r="O381">
            <v>1</v>
          </cell>
          <cell r="P381">
            <v>1</v>
          </cell>
          <cell r="Q381">
            <v>1</v>
          </cell>
          <cell r="R381">
            <v>1</v>
          </cell>
          <cell r="S381">
            <v>1</v>
          </cell>
          <cell r="T381">
            <v>1</v>
          </cell>
          <cell r="U381">
            <v>1</v>
          </cell>
          <cell r="V381">
            <v>1</v>
          </cell>
          <cell r="W381">
            <v>1</v>
          </cell>
          <cell r="X381">
            <v>1</v>
          </cell>
          <cell r="Y381">
            <v>1</v>
          </cell>
          <cell r="Z381">
            <v>1</v>
          </cell>
          <cell r="AA381">
            <v>1</v>
          </cell>
          <cell r="AB381">
            <v>1</v>
          </cell>
          <cell r="AC381">
            <v>1</v>
          </cell>
          <cell r="AD381">
            <v>1</v>
          </cell>
          <cell r="AP381">
            <v>3</v>
          </cell>
          <cell r="AQ381">
            <v>7</v>
          </cell>
          <cell r="AR381">
            <v>4</v>
          </cell>
          <cell r="AZ381">
            <v>1</v>
          </cell>
          <cell r="BA381">
            <v>1</v>
          </cell>
          <cell r="BB381">
            <v>1</v>
          </cell>
          <cell r="BC381">
            <v>1</v>
          </cell>
          <cell r="BD381">
            <v>1</v>
          </cell>
          <cell r="BE381">
            <v>1</v>
          </cell>
          <cell r="BF381">
            <v>1</v>
          </cell>
          <cell r="BG381">
            <v>1</v>
          </cell>
          <cell r="BH381">
            <v>1</v>
          </cell>
          <cell r="BI381">
            <v>1</v>
          </cell>
          <cell r="BJ381">
            <v>1</v>
          </cell>
          <cell r="BK381">
            <v>1</v>
          </cell>
          <cell r="BL381">
            <v>1</v>
          </cell>
          <cell r="BM381">
            <v>1</v>
          </cell>
          <cell r="BN381">
            <v>1</v>
          </cell>
          <cell r="BO381">
            <v>1</v>
          </cell>
          <cell r="BP381">
            <v>1</v>
          </cell>
          <cell r="BQ381">
            <v>1</v>
          </cell>
          <cell r="BR381">
            <v>1</v>
          </cell>
          <cell r="BS381">
            <v>1</v>
          </cell>
        </row>
        <row r="382">
          <cell r="K382">
            <v>1</v>
          </cell>
          <cell r="L382">
            <v>1</v>
          </cell>
          <cell r="M382">
            <v>1</v>
          </cell>
          <cell r="N382">
            <v>1</v>
          </cell>
          <cell r="O382">
            <v>1</v>
          </cell>
          <cell r="P382">
            <v>1</v>
          </cell>
          <cell r="Q382">
            <v>1</v>
          </cell>
          <cell r="R382">
            <v>1</v>
          </cell>
          <cell r="S382">
            <v>1</v>
          </cell>
          <cell r="T382">
            <v>1</v>
          </cell>
          <cell r="U382">
            <v>1</v>
          </cell>
          <cell r="V382">
            <v>1</v>
          </cell>
          <cell r="W382">
            <v>1</v>
          </cell>
          <cell r="X382">
            <v>1</v>
          </cell>
          <cell r="Y382">
            <v>1</v>
          </cell>
          <cell r="Z382">
            <v>1</v>
          </cell>
          <cell r="AA382">
            <v>1</v>
          </cell>
          <cell r="AB382">
            <v>1</v>
          </cell>
          <cell r="AC382">
            <v>1</v>
          </cell>
          <cell r="AD382">
            <v>1</v>
          </cell>
          <cell r="AP382">
            <v>3</v>
          </cell>
          <cell r="AQ382">
            <v>7</v>
          </cell>
          <cell r="AR382">
            <v>5</v>
          </cell>
          <cell r="AZ382">
            <v>1</v>
          </cell>
          <cell r="BA382">
            <v>1</v>
          </cell>
          <cell r="BB382">
            <v>1</v>
          </cell>
          <cell r="BC382">
            <v>1</v>
          </cell>
          <cell r="BD382">
            <v>1</v>
          </cell>
          <cell r="BE382">
            <v>1</v>
          </cell>
          <cell r="BF382">
            <v>1</v>
          </cell>
          <cell r="BG382">
            <v>1</v>
          </cell>
          <cell r="BH382">
            <v>1</v>
          </cell>
          <cell r="BI382">
            <v>1</v>
          </cell>
          <cell r="BJ382">
            <v>1</v>
          </cell>
          <cell r="BK382">
            <v>1</v>
          </cell>
          <cell r="BL382">
            <v>1</v>
          </cell>
          <cell r="BM382">
            <v>1</v>
          </cell>
          <cell r="BN382">
            <v>1</v>
          </cell>
          <cell r="BO382">
            <v>1</v>
          </cell>
          <cell r="BP382">
            <v>1</v>
          </cell>
          <cell r="BQ382">
            <v>1</v>
          </cell>
          <cell r="BR382">
            <v>1</v>
          </cell>
          <cell r="BS382">
            <v>1</v>
          </cell>
        </row>
        <row r="383">
          <cell r="K383">
            <v>1</v>
          </cell>
          <cell r="L383">
            <v>1</v>
          </cell>
          <cell r="M383">
            <v>1</v>
          </cell>
          <cell r="N383">
            <v>1</v>
          </cell>
          <cell r="O383">
            <v>1</v>
          </cell>
          <cell r="P383">
            <v>1</v>
          </cell>
          <cell r="Q383">
            <v>1</v>
          </cell>
          <cell r="R383">
            <v>1</v>
          </cell>
          <cell r="S383">
            <v>1</v>
          </cell>
          <cell r="T383">
            <v>1</v>
          </cell>
          <cell r="U383">
            <v>1</v>
          </cell>
          <cell r="V383">
            <v>1</v>
          </cell>
          <cell r="W383">
            <v>1</v>
          </cell>
          <cell r="X383">
            <v>1</v>
          </cell>
          <cell r="Y383">
            <v>1</v>
          </cell>
          <cell r="Z383">
            <v>1</v>
          </cell>
          <cell r="AA383">
            <v>1</v>
          </cell>
          <cell r="AB383">
            <v>1</v>
          </cell>
          <cell r="AC383">
            <v>1</v>
          </cell>
          <cell r="AD383">
            <v>1</v>
          </cell>
          <cell r="AP383">
            <v>3</v>
          </cell>
          <cell r="AQ383">
            <v>7</v>
          </cell>
          <cell r="AR383">
            <v>6</v>
          </cell>
          <cell r="AZ383">
            <v>1</v>
          </cell>
          <cell r="BA383">
            <v>1</v>
          </cell>
          <cell r="BB383">
            <v>1</v>
          </cell>
          <cell r="BC383">
            <v>1</v>
          </cell>
          <cell r="BD383">
            <v>1</v>
          </cell>
          <cell r="BE383">
            <v>1</v>
          </cell>
          <cell r="BF383">
            <v>1</v>
          </cell>
          <cell r="BG383">
            <v>1</v>
          </cell>
          <cell r="BH383">
            <v>1</v>
          </cell>
          <cell r="BI383">
            <v>1</v>
          </cell>
          <cell r="BJ383">
            <v>1</v>
          </cell>
          <cell r="BK383">
            <v>1</v>
          </cell>
          <cell r="BL383">
            <v>1</v>
          </cell>
          <cell r="BM383">
            <v>1</v>
          </cell>
          <cell r="BN383">
            <v>1</v>
          </cell>
          <cell r="BO383">
            <v>1</v>
          </cell>
          <cell r="BP383">
            <v>1</v>
          </cell>
          <cell r="BQ383">
            <v>1</v>
          </cell>
          <cell r="BR383">
            <v>1</v>
          </cell>
          <cell r="BS383">
            <v>1</v>
          </cell>
        </row>
        <row r="384">
          <cell r="K384">
            <v>1</v>
          </cell>
          <cell r="L384">
            <v>1</v>
          </cell>
          <cell r="M384">
            <v>1</v>
          </cell>
          <cell r="N384">
            <v>1</v>
          </cell>
          <cell r="O384">
            <v>1</v>
          </cell>
          <cell r="P384">
            <v>1</v>
          </cell>
          <cell r="Q384">
            <v>1</v>
          </cell>
          <cell r="R384">
            <v>1</v>
          </cell>
          <cell r="S384">
            <v>1</v>
          </cell>
          <cell r="T384">
            <v>1</v>
          </cell>
          <cell r="U384">
            <v>1</v>
          </cell>
          <cell r="V384">
            <v>1</v>
          </cell>
          <cell r="W384">
            <v>1</v>
          </cell>
          <cell r="X384">
            <v>1</v>
          </cell>
          <cell r="Y384">
            <v>1</v>
          </cell>
          <cell r="Z384">
            <v>1</v>
          </cell>
          <cell r="AA384">
            <v>1</v>
          </cell>
          <cell r="AB384">
            <v>1</v>
          </cell>
          <cell r="AC384">
            <v>1</v>
          </cell>
          <cell r="AD384">
            <v>1</v>
          </cell>
          <cell r="AP384">
            <v>3</v>
          </cell>
          <cell r="AQ384">
            <v>7</v>
          </cell>
          <cell r="AR384">
            <v>7</v>
          </cell>
          <cell r="AZ384">
            <v>1</v>
          </cell>
          <cell r="BA384">
            <v>1</v>
          </cell>
          <cell r="BB384">
            <v>1</v>
          </cell>
          <cell r="BC384">
            <v>1</v>
          </cell>
          <cell r="BD384">
            <v>1</v>
          </cell>
          <cell r="BE384">
            <v>1</v>
          </cell>
          <cell r="BF384">
            <v>1</v>
          </cell>
          <cell r="BG384">
            <v>1</v>
          </cell>
          <cell r="BH384">
            <v>1</v>
          </cell>
          <cell r="BI384">
            <v>1</v>
          </cell>
          <cell r="BJ384">
            <v>1</v>
          </cell>
          <cell r="BK384">
            <v>1</v>
          </cell>
          <cell r="BL384">
            <v>1</v>
          </cell>
          <cell r="BM384">
            <v>1</v>
          </cell>
          <cell r="BN384">
            <v>1</v>
          </cell>
          <cell r="BO384">
            <v>1</v>
          </cell>
          <cell r="BP384">
            <v>1</v>
          </cell>
          <cell r="BQ384">
            <v>1</v>
          </cell>
          <cell r="BR384">
            <v>1</v>
          </cell>
          <cell r="BS384">
            <v>1</v>
          </cell>
        </row>
        <row r="385">
          <cell r="K385">
            <v>1</v>
          </cell>
          <cell r="L385">
            <v>1</v>
          </cell>
          <cell r="M385">
            <v>1</v>
          </cell>
          <cell r="N385">
            <v>1</v>
          </cell>
          <cell r="O385">
            <v>1</v>
          </cell>
          <cell r="P385">
            <v>1</v>
          </cell>
          <cell r="Q385">
            <v>1</v>
          </cell>
          <cell r="R385">
            <v>1</v>
          </cell>
          <cell r="S385">
            <v>1</v>
          </cell>
          <cell r="T385">
            <v>1</v>
          </cell>
          <cell r="U385">
            <v>1</v>
          </cell>
          <cell r="V385">
            <v>1</v>
          </cell>
          <cell r="W385">
            <v>1</v>
          </cell>
          <cell r="X385">
            <v>1</v>
          </cell>
          <cell r="Y385">
            <v>1</v>
          </cell>
          <cell r="Z385">
            <v>1</v>
          </cell>
          <cell r="AA385">
            <v>1</v>
          </cell>
          <cell r="AB385">
            <v>1</v>
          </cell>
          <cell r="AC385">
            <v>1</v>
          </cell>
          <cell r="AD385">
            <v>1</v>
          </cell>
          <cell r="AP385">
            <v>3</v>
          </cell>
          <cell r="AQ385">
            <v>7</v>
          </cell>
          <cell r="AR385">
            <v>8</v>
          </cell>
          <cell r="AZ385">
            <v>1</v>
          </cell>
          <cell r="BA385">
            <v>1</v>
          </cell>
          <cell r="BB385">
            <v>1</v>
          </cell>
          <cell r="BC385">
            <v>1</v>
          </cell>
          <cell r="BD385">
            <v>1</v>
          </cell>
          <cell r="BE385">
            <v>1</v>
          </cell>
          <cell r="BF385">
            <v>1</v>
          </cell>
          <cell r="BG385">
            <v>1</v>
          </cell>
          <cell r="BH385">
            <v>1</v>
          </cell>
          <cell r="BI385">
            <v>1</v>
          </cell>
          <cell r="BJ385">
            <v>1</v>
          </cell>
          <cell r="BK385">
            <v>1</v>
          </cell>
          <cell r="BL385">
            <v>1</v>
          </cell>
          <cell r="BM385">
            <v>1</v>
          </cell>
          <cell r="BN385">
            <v>1</v>
          </cell>
          <cell r="BO385">
            <v>1</v>
          </cell>
          <cell r="BP385">
            <v>1</v>
          </cell>
          <cell r="BQ385">
            <v>1</v>
          </cell>
          <cell r="BR385">
            <v>1</v>
          </cell>
          <cell r="BS385">
            <v>1</v>
          </cell>
        </row>
        <row r="386">
          <cell r="K386">
            <v>1</v>
          </cell>
          <cell r="L386">
            <v>1</v>
          </cell>
          <cell r="M386">
            <v>1</v>
          </cell>
          <cell r="N386">
            <v>1</v>
          </cell>
          <cell r="O386">
            <v>1</v>
          </cell>
          <cell r="P386">
            <v>1</v>
          </cell>
          <cell r="Q386">
            <v>1</v>
          </cell>
          <cell r="R386">
            <v>1</v>
          </cell>
          <cell r="S386">
            <v>1</v>
          </cell>
          <cell r="T386">
            <v>1</v>
          </cell>
          <cell r="U386">
            <v>1</v>
          </cell>
          <cell r="V386">
            <v>1</v>
          </cell>
          <cell r="W386">
            <v>1</v>
          </cell>
          <cell r="X386">
            <v>1</v>
          </cell>
          <cell r="Y386">
            <v>1</v>
          </cell>
          <cell r="Z386">
            <v>1</v>
          </cell>
          <cell r="AA386">
            <v>1</v>
          </cell>
          <cell r="AB386">
            <v>1</v>
          </cell>
          <cell r="AC386">
            <v>1</v>
          </cell>
          <cell r="AD386">
            <v>1</v>
          </cell>
          <cell r="AP386">
            <v>3</v>
          </cell>
          <cell r="AQ386">
            <v>7</v>
          </cell>
          <cell r="AR386">
            <v>9</v>
          </cell>
          <cell r="AZ386">
            <v>1</v>
          </cell>
          <cell r="BA386">
            <v>1</v>
          </cell>
          <cell r="BB386">
            <v>1</v>
          </cell>
          <cell r="BC386">
            <v>1</v>
          </cell>
          <cell r="BD386">
            <v>1</v>
          </cell>
          <cell r="BE386">
            <v>1</v>
          </cell>
          <cell r="BF386">
            <v>1</v>
          </cell>
          <cell r="BG386">
            <v>1</v>
          </cell>
          <cell r="BH386">
            <v>1</v>
          </cell>
          <cell r="BI386">
            <v>1</v>
          </cell>
          <cell r="BJ386">
            <v>1</v>
          </cell>
          <cell r="BK386">
            <v>1</v>
          </cell>
          <cell r="BL386">
            <v>1</v>
          </cell>
          <cell r="BM386">
            <v>1</v>
          </cell>
          <cell r="BN386">
            <v>1</v>
          </cell>
          <cell r="BO386">
            <v>1</v>
          </cell>
          <cell r="BP386">
            <v>1</v>
          </cell>
          <cell r="BQ386">
            <v>1</v>
          </cell>
          <cell r="BR386">
            <v>1</v>
          </cell>
          <cell r="BS386">
            <v>1</v>
          </cell>
        </row>
        <row r="387">
          <cell r="K387">
            <v>1</v>
          </cell>
          <cell r="L387">
            <v>1</v>
          </cell>
          <cell r="M387">
            <v>1</v>
          </cell>
          <cell r="N387">
            <v>1</v>
          </cell>
          <cell r="O387">
            <v>1</v>
          </cell>
          <cell r="P387">
            <v>1</v>
          </cell>
          <cell r="Q387">
            <v>1</v>
          </cell>
          <cell r="R387">
            <v>1</v>
          </cell>
          <cell r="S387">
            <v>1</v>
          </cell>
          <cell r="T387">
            <v>1</v>
          </cell>
          <cell r="U387">
            <v>1</v>
          </cell>
          <cell r="V387">
            <v>1</v>
          </cell>
          <cell r="W387">
            <v>1</v>
          </cell>
          <cell r="X387">
            <v>1</v>
          </cell>
          <cell r="Y387">
            <v>1</v>
          </cell>
          <cell r="Z387">
            <v>1</v>
          </cell>
          <cell r="AA387">
            <v>1</v>
          </cell>
          <cell r="AB387">
            <v>1</v>
          </cell>
          <cell r="AC387">
            <v>1</v>
          </cell>
          <cell r="AD387">
            <v>1</v>
          </cell>
          <cell r="AP387">
            <v>3</v>
          </cell>
          <cell r="AQ387">
            <v>7</v>
          </cell>
          <cell r="AR387">
            <v>10</v>
          </cell>
          <cell r="AZ387">
            <v>1</v>
          </cell>
          <cell r="BA387">
            <v>1</v>
          </cell>
          <cell r="BB387">
            <v>1</v>
          </cell>
          <cell r="BC387">
            <v>1</v>
          </cell>
          <cell r="BD387">
            <v>1</v>
          </cell>
          <cell r="BE387">
            <v>1</v>
          </cell>
          <cell r="BF387">
            <v>1</v>
          </cell>
          <cell r="BG387">
            <v>1</v>
          </cell>
          <cell r="BH387">
            <v>1</v>
          </cell>
          <cell r="BI387">
            <v>1</v>
          </cell>
          <cell r="BJ387">
            <v>1</v>
          </cell>
          <cell r="BK387">
            <v>1</v>
          </cell>
          <cell r="BL387">
            <v>1</v>
          </cell>
          <cell r="BM387">
            <v>1</v>
          </cell>
          <cell r="BN387">
            <v>1</v>
          </cell>
          <cell r="BO387">
            <v>1</v>
          </cell>
          <cell r="BP387">
            <v>1</v>
          </cell>
          <cell r="BQ387">
            <v>1</v>
          </cell>
          <cell r="BR387">
            <v>1</v>
          </cell>
          <cell r="BS387">
            <v>1</v>
          </cell>
        </row>
        <row r="388">
          <cell r="K388">
            <v>1</v>
          </cell>
          <cell r="L388">
            <v>1</v>
          </cell>
          <cell r="M388">
            <v>1</v>
          </cell>
          <cell r="N388">
            <v>1</v>
          </cell>
          <cell r="O388">
            <v>1</v>
          </cell>
          <cell r="P388">
            <v>1</v>
          </cell>
          <cell r="Q388">
            <v>1</v>
          </cell>
          <cell r="R388">
            <v>1</v>
          </cell>
          <cell r="S388">
            <v>1</v>
          </cell>
          <cell r="T388">
            <v>1</v>
          </cell>
          <cell r="U388">
            <v>1</v>
          </cell>
          <cell r="V388">
            <v>1</v>
          </cell>
          <cell r="W388">
            <v>1</v>
          </cell>
          <cell r="X388">
            <v>1</v>
          </cell>
          <cell r="Y388">
            <v>1</v>
          </cell>
          <cell r="Z388">
            <v>1</v>
          </cell>
          <cell r="AA388">
            <v>1</v>
          </cell>
          <cell r="AB388">
            <v>1</v>
          </cell>
          <cell r="AC388">
            <v>1</v>
          </cell>
          <cell r="AD388">
            <v>1</v>
          </cell>
          <cell r="AP388">
            <v>3</v>
          </cell>
          <cell r="AQ388">
            <v>8</v>
          </cell>
          <cell r="AR388">
            <v>1</v>
          </cell>
          <cell r="AZ388">
            <v>1</v>
          </cell>
          <cell r="BA388">
            <v>1</v>
          </cell>
          <cell r="BB388">
            <v>1</v>
          </cell>
          <cell r="BC388">
            <v>1</v>
          </cell>
          <cell r="BD388">
            <v>1</v>
          </cell>
          <cell r="BE388">
            <v>1</v>
          </cell>
          <cell r="BF388">
            <v>1</v>
          </cell>
          <cell r="BG388">
            <v>1</v>
          </cell>
          <cell r="BH388">
            <v>1</v>
          </cell>
          <cell r="BI388">
            <v>1</v>
          </cell>
          <cell r="BJ388">
            <v>1</v>
          </cell>
          <cell r="BK388">
            <v>1</v>
          </cell>
          <cell r="BL388">
            <v>1</v>
          </cell>
          <cell r="BM388">
            <v>1</v>
          </cell>
          <cell r="BN388">
            <v>1</v>
          </cell>
          <cell r="BO388">
            <v>1</v>
          </cell>
          <cell r="BP388">
            <v>1</v>
          </cell>
          <cell r="BQ388">
            <v>1</v>
          </cell>
          <cell r="BR388">
            <v>1</v>
          </cell>
          <cell r="BS388">
            <v>1</v>
          </cell>
        </row>
        <row r="389">
          <cell r="K389">
            <v>1</v>
          </cell>
          <cell r="L389">
            <v>1</v>
          </cell>
          <cell r="M389">
            <v>1</v>
          </cell>
          <cell r="N389">
            <v>1</v>
          </cell>
          <cell r="O389">
            <v>1</v>
          </cell>
          <cell r="P389">
            <v>1</v>
          </cell>
          <cell r="Q389">
            <v>1</v>
          </cell>
          <cell r="R389">
            <v>1</v>
          </cell>
          <cell r="S389">
            <v>1</v>
          </cell>
          <cell r="T389">
            <v>1</v>
          </cell>
          <cell r="U389">
            <v>1</v>
          </cell>
          <cell r="V389">
            <v>1</v>
          </cell>
          <cell r="W389">
            <v>1</v>
          </cell>
          <cell r="X389">
            <v>1</v>
          </cell>
          <cell r="Y389">
            <v>1</v>
          </cell>
          <cell r="Z389">
            <v>1</v>
          </cell>
          <cell r="AA389">
            <v>1</v>
          </cell>
          <cell r="AB389">
            <v>1</v>
          </cell>
          <cell r="AC389">
            <v>1</v>
          </cell>
          <cell r="AD389">
            <v>1</v>
          </cell>
          <cell r="AP389">
            <v>3</v>
          </cell>
          <cell r="AQ389">
            <v>8</v>
          </cell>
          <cell r="AR389">
            <v>2</v>
          </cell>
          <cell r="AZ389">
            <v>1</v>
          </cell>
          <cell r="BA389">
            <v>1</v>
          </cell>
          <cell r="BB389">
            <v>1</v>
          </cell>
          <cell r="BC389">
            <v>1</v>
          </cell>
          <cell r="BD389">
            <v>1</v>
          </cell>
          <cell r="BE389">
            <v>1</v>
          </cell>
          <cell r="BF389">
            <v>1</v>
          </cell>
          <cell r="BG389">
            <v>1</v>
          </cell>
          <cell r="BH389">
            <v>1</v>
          </cell>
          <cell r="BI389">
            <v>1</v>
          </cell>
          <cell r="BJ389">
            <v>1</v>
          </cell>
          <cell r="BK389">
            <v>1</v>
          </cell>
          <cell r="BL389">
            <v>1</v>
          </cell>
          <cell r="BM389">
            <v>1</v>
          </cell>
          <cell r="BN389">
            <v>1</v>
          </cell>
          <cell r="BO389">
            <v>1</v>
          </cell>
          <cell r="BP389">
            <v>1</v>
          </cell>
          <cell r="BQ389">
            <v>1</v>
          </cell>
          <cell r="BR389">
            <v>1</v>
          </cell>
          <cell r="BS389">
            <v>1</v>
          </cell>
        </row>
        <row r="390">
          <cell r="K390">
            <v>1</v>
          </cell>
          <cell r="L390">
            <v>1</v>
          </cell>
          <cell r="M390">
            <v>1</v>
          </cell>
          <cell r="N390">
            <v>1</v>
          </cell>
          <cell r="O390">
            <v>1</v>
          </cell>
          <cell r="P390">
            <v>1</v>
          </cell>
          <cell r="Q390">
            <v>1</v>
          </cell>
          <cell r="R390">
            <v>1</v>
          </cell>
          <cell r="S390">
            <v>1</v>
          </cell>
          <cell r="T390">
            <v>1</v>
          </cell>
          <cell r="U390">
            <v>1</v>
          </cell>
          <cell r="V390">
            <v>1</v>
          </cell>
          <cell r="W390">
            <v>1</v>
          </cell>
          <cell r="X390">
            <v>1</v>
          </cell>
          <cell r="Y390">
            <v>1</v>
          </cell>
          <cell r="Z390">
            <v>1</v>
          </cell>
          <cell r="AA390">
            <v>1</v>
          </cell>
          <cell r="AB390">
            <v>1</v>
          </cell>
          <cell r="AC390">
            <v>1</v>
          </cell>
          <cell r="AD390">
            <v>1</v>
          </cell>
          <cell r="AP390">
            <v>3</v>
          </cell>
          <cell r="AQ390">
            <v>8</v>
          </cell>
          <cell r="AR390">
            <v>3</v>
          </cell>
          <cell r="AZ390">
            <v>1</v>
          </cell>
          <cell r="BA390">
            <v>1</v>
          </cell>
          <cell r="BB390">
            <v>1</v>
          </cell>
          <cell r="BC390">
            <v>1</v>
          </cell>
          <cell r="BD390">
            <v>1</v>
          </cell>
          <cell r="BE390">
            <v>1</v>
          </cell>
          <cell r="BF390">
            <v>1</v>
          </cell>
          <cell r="BG390">
            <v>1</v>
          </cell>
          <cell r="BH390">
            <v>1</v>
          </cell>
          <cell r="BI390">
            <v>1</v>
          </cell>
          <cell r="BJ390">
            <v>1</v>
          </cell>
          <cell r="BK390">
            <v>1</v>
          </cell>
          <cell r="BL390">
            <v>1</v>
          </cell>
          <cell r="BM390">
            <v>1</v>
          </cell>
          <cell r="BN390">
            <v>1</v>
          </cell>
          <cell r="BO390">
            <v>1</v>
          </cell>
          <cell r="BP390">
            <v>1</v>
          </cell>
          <cell r="BQ390">
            <v>1</v>
          </cell>
          <cell r="BR390">
            <v>1</v>
          </cell>
          <cell r="BS390">
            <v>1</v>
          </cell>
        </row>
        <row r="391">
          <cell r="K391">
            <v>1</v>
          </cell>
          <cell r="L391">
            <v>1</v>
          </cell>
          <cell r="M391">
            <v>1</v>
          </cell>
          <cell r="N391">
            <v>1</v>
          </cell>
          <cell r="O391">
            <v>1</v>
          </cell>
          <cell r="P391">
            <v>1</v>
          </cell>
          <cell r="Q391">
            <v>1</v>
          </cell>
          <cell r="R391">
            <v>1</v>
          </cell>
          <cell r="S391">
            <v>1</v>
          </cell>
          <cell r="T391">
            <v>1</v>
          </cell>
          <cell r="U391">
            <v>1</v>
          </cell>
          <cell r="V391">
            <v>1</v>
          </cell>
          <cell r="W391">
            <v>1</v>
          </cell>
          <cell r="X391">
            <v>1</v>
          </cell>
          <cell r="Y391">
            <v>1</v>
          </cell>
          <cell r="Z391">
            <v>1</v>
          </cell>
          <cell r="AA391">
            <v>1</v>
          </cell>
          <cell r="AB391">
            <v>1</v>
          </cell>
          <cell r="AC391">
            <v>1</v>
          </cell>
          <cell r="AD391">
            <v>1</v>
          </cell>
          <cell r="AP391">
            <v>3</v>
          </cell>
          <cell r="AQ391">
            <v>8</v>
          </cell>
          <cell r="AR391">
            <v>4</v>
          </cell>
          <cell r="AZ391">
            <v>1</v>
          </cell>
          <cell r="BA391">
            <v>1</v>
          </cell>
          <cell r="BB391">
            <v>1</v>
          </cell>
          <cell r="BC391">
            <v>1</v>
          </cell>
          <cell r="BD391">
            <v>1</v>
          </cell>
          <cell r="BE391">
            <v>1</v>
          </cell>
          <cell r="BF391">
            <v>1</v>
          </cell>
          <cell r="BG391">
            <v>1</v>
          </cell>
          <cell r="BH391">
            <v>1</v>
          </cell>
          <cell r="BI391">
            <v>1</v>
          </cell>
          <cell r="BJ391">
            <v>1</v>
          </cell>
          <cell r="BK391">
            <v>1</v>
          </cell>
          <cell r="BL391">
            <v>1</v>
          </cell>
          <cell r="BM391">
            <v>1</v>
          </cell>
          <cell r="BN391">
            <v>1</v>
          </cell>
          <cell r="BO391">
            <v>1</v>
          </cell>
          <cell r="BP391">
            <v>1</v>
          </cell>
          <cell r="BQ391">
            <v>1</v>
          </cell>
          <cell r="BR391">
            <v>1</v>
          </cell>
          <cell r="BS391">
            <v>1</v>
          </cell>
        </row>
        <row r="392">
          <cell r="K392">
            <v>1</v>
          </cell>
          <cell r="L392">
            <v>1</v>
          </cell>
          <cell r="M392">
            <v>1</v>
          </cell>
          <cell r="N392">
            <v>1</v>
          </cell>
          <cell r="O392">
            <v>1</v>
          </cell>
          <cell r="P392">
            <v>1</v>
          </cell>
          <cell r="Q392">
            <v>1</v>
          </cell>
          <cell r="R392">
            <v>1</v>
          </cell>
          <cell r="S392">
            <v>1</v>
          </cell>
          <cell r="T392">
            <v>1</v>
          </cell>
          <cell r="U392">
            <v>1</v>
          </cell>
          <cell r="V392">
            <v>1</v>
          </cell>
          <cell r="W392">
            <v>1</v>
          </cell>
          <cell r="X392">
            <v>1</v>
          </cell>
          <cell r="Y392">
            <v>1</v>
          </cell>
          <cell r="Z392">
            <v>1</v>
          </cell>
          <cell r="AA392">
            <v>1</v>
          </cell>
          <cell r="AB392">
            <v>1</v>
          </cell>
          <cell r="AC392">
            <v>1</v>
          </cell>
          <cell r="AD392">
            <v>1</v>
          </cell>
          <cell r="AP392">
            <v>3</v>
          </cell>
          <cell r="AQ392">
            <v>8</v>
          </cell>
          <cell r="AR392">
            <v>5</v>
          </cell>
          <cell r="AZ392">
            <v>1</v>
          </cell>
          <cell r="BA392">
            <v>1</v>
          </cell>
          <cell r="BB392">
            <v>1</v>
          </cell>
          <cell r="BC392">
            <v>1</v>
          </cell>
          <cell r="BD392">
            <v>1</v>
          </cell>
          <cell r="BE392">
            <v>1</v>
          </cell>
          <cell r="BF392">
            <v>1</v>
          </cell>
          <cell r="BG392">
            <v>1</v>
          </cell>
          <cell r="BH392">
            <v>1</v>
          </cell>
          <cell r="BI392">
            <v>1</v>
          </cell>
          <cell r="BJ392">
            <v>1</v>
          </cell>
          <cell r="BK392">
            <v>1</v>
          </cell>
          <cell r="BL392">
            <v>1</v>
          </cell>
          <cell r="BM392">
            <v>1</v>
          </cell>
          <cell r="BN392">
            <v>1</v>
          </cell>
          <cell r="BO392">
            <v>1</v>
          </cell>
          <cell r="BP392">
            <v>1</v>
          </cell>
          <cell r="BQ392">
            <v>1</v>
          </cell>
          <cell r="BR392">
            <v>1</v>
          </cell>
          <cell r="BS392">
            <v>1</v>
          </cell>
        </row>
        <row r="393">
          <cell r="K393">
            <v>1</v>
          </cell>
          <cell r="L393">
            <v>1</v>
          </cell>
          <cell r="M393">
            <v>1</v>
          </cell>
          <cell r="N393">
            <v>1</v>
          </cell>
          <cell r="O393">
            <v>1</v>
          </cell>
          <cell r="P393">
            <v>1</v>
          </cell>
          <cell r="Q393">
            <v>1</v>
          </cell>
          <cell r="R393">
            <v>1</v>
          </cell>
          <cell r="S393">
            <v>1</v>
          </cell>
          <cell r="T393">
            <v>1</v>
          </cell>
          <cell r="U393">
            <v>1</v>
          </cell>
          <cell r="V393">
            <v>1</v>
          </cell>
          <cell r="W393">
            <v>1</v>
          </cell>
          <cell r="X393">
            <v>1</v>
          </cell>
          <cell r="Y393">
            <v>1</v>
          </cell>
          <cell r="Z393">
            <v>1</v>
          </cell>
          <cell r="AA393">
            <v>1</v>
          </cell>
          <cell r="AB393">
            <v>1</v>
          </cell>
          <cell r="AC393">
            <v>1</v>
          </cell>
          <cell r="AD393">
            <v>1</v>
          </cell>
          <cell r="AP393">
            <v>3</v>
          </cell>
          <cell r="AQ393">
            <v>8</v>
          </cell>
          <cell r="AR393">
            <v>6</v>
          </cell>
          <cell r="AZ393">
            <v>1</v>
          </cell>
          <cell r="BA393">
            <v>1</v>
          </cell>
          <cell r="BB393">
            <v>1</v>
          </cell>
          <cell r="BC393">
            <v>1</v>
          </cell>
          <cell r="BD393">
            <v>1</v>
          </cell>
          <cell r="BE393">
            <v>1</v>
          </cell>
          <cell r="BF393">
            <v>1</v>
          </cell>
          <cell r="BG393">
            <v>1</v>
          </cell>
          <cell r="BH393">
            <v>1</v>
          </cell>
          <cell r="BI393">
            <v>1</v>
          </cell>
          <cell r="BJ393">
            <v>1</v>
          </cell>
          <cell r="BK393">
            <v>1</v>
          </cell>
          <cell r="BL393">
            <v>1</v>
          </cell>
          <cell r="BM393">
            <v>1</v>
          </cell>
          <cell r="BN393">
            <v>1</v>
          </cell>
          <cell r="BO393">
            <v>1</v>
          </cell>
          <cell r="BP393">
            <v>1</v>
          </cell>
          <cell r="BQ393">
            <v>1</v>
          </cell>
          <cell r="BR393">
            <v>1</v>
          </cell>
          <cell r="BS393">
            <v>1</v>
          </cell>
        </row>
        <row r="394">
          <cell r="K394">
            <v>1</v>
          </cell>
          <cell r="L394">
            <v>1</v>
          </cell>
          <cell r="M394">
            <v>1</v>
          </cell>
          <cell r="N394">
            <v>1</v>
          </cell>
          <cell r="O394">
            <v>1</v>
          </cell>
          <cell r="P394">
            <v>1</v>
          </cell>
          <cell r="Q394">
            <v>1</v>
          </cell>
          <cell r="R394">
            <v>1</v>
          </cell>
          <cell r="S394">
            <v>1</v>
          </cell>
          <cell r="T394">
            <v>1</v>
          </cell>
          <cell r="U394">
            <v>1</v>
          </cell>
          <cell r="V394">
            <v>1</v>
          </cell>
          <cell r="W394">
            <v>1</v>
          </cell>
          <cell r="X394">
            <v>1</v>
          </cell>
          <cell r="Y394">
            <v>1</v>
          </cell>
          <cell r="Z394">
            <v>1</v>
          </cell>
          <cell r="AA394">
            <v>1</v>
          </cell>
          <cell r="AB394">
            <v>1</v>
          </cell>
          <cell r="AC394">
            <v>1</v>
          </cell>
          <cell r="AD394">
            <v>1</v>
          </cell>
          <cell r="AP394">
            <v>3</v>
          </cell>
          <cell r="AQ394">
            <v>8</v>
          </cell>
          <cell r="AR394">
            <v>7</v>
          </cell>
          <cell r="AZ394">
            <v>1</v>
          </cell>
          <cell r="BA394">
            <v>1</v>
          </cell>
          <cell r="BB394">
            <v>1</v>
          </cell>
          <cell r="BC394">
            <v>1</v>
          </cell>
          <cell r="BD394">
            <v>1</v>
          </cell>
          <cell r="BE394">
            <v>1</v>
          </cell>
          <cell r="BF394">
            <v>1</v>
          </cell>
          <cell r="BG394">
            <v>1</v>
          </cell>
          <cell r="BH394">
            <v>1</v>
          </cell>
          <cell r="BI394">
            <v>1</v>
          </cell>
          <cell r="BJ394">
            <v>1</v>
          </cell>
          <cell r="BK394">
            <v>1</v>
          </cell>
          <cell r="BL394">
            <v>1</v>
          </cell>
          <cell r="BM394">
            <v>1</v>
          </cell>
          <cell r="BN394">
            <v>1</v>
          </cell>
          <cell r="BO394">
            <v>1</v>
          </cell>
          <cell r="BP394">
            <v>1</v>
          </cell>
          <cell r="BQ394">
            <v>1</v>
          </cell>
          <cell r="BR394">
            <v>1</v>
          </cell>
          <cell r="BS394">
            <v>1</v>
          </cell>
        </row>
        <row r="395">
          <cell r="K395">
            <v>1</v>
          </cell>
          <cell r="L395">
            <v>1</v>
          </cell>
          <cell r="M395">
            <v>1</v>
          </cell>
          <cell r="N395">
            <v>1</v>
          </cell>
          <cell r="O395">
            <v>1</v>
          </cell>
          <cell r="P395">
            <v>1</v>
          </cell>
          <cell r="Q395">
            <v>1</v>
          </cell>
          <cell r="R395">
            <v>1</v>
          </cell>
          <cell r="S395">
            <v>1</v>
          </cell>
          <cell r="T395">
            <v>1</v>
          </cell>
          <cell r="U395">
            <v>1</v>
          </cell>
          <cell r="V395">
            <v>1</v>
          </cell>
          <cell r="W395">
            <v>1</v>
          </cell>
          <cell r="X395">
            <v>1</v>
          </cell>
          <cell r="Y395">
            <v>1</v>
          </cell>
          <cell r="Z395">
            <v>1</v>
          </cell>
          <cell r="AA395">
            <v>1</v>
          </cell>
          <cell r="AB395">
            <v>1</v>
          </cell>
          <cell r="AC395">
            <v>1</v>
          </cell>
          <cell r="AD395">
            <v>1</v>
          </cell>
          <cell r="AP395">
            <v>3</v>
          </cell>
          <cell r="AQ395">
            <v>8</v>
          </cell>
          <cell r="AR395">
            <v>8</v>
          </cell>
          <cell r="AZ395">
            <v>1</v>
          </cell>
          <cell r="BA395">
            <v>1</v>
          </cell>
          <cell r="BB395">
            <v>1</v>
          </cell>
          <cell r="BC395">
            <v>1</v>
          </cell>
          <cell r="BD395">
            <v>1</v>
          </cell>
          <cell r="BE395">
            <v>1</v>
          </cell>
          <cell r="BF395">
            <v>1</v>
          </cell>
          <cell r="BG395">
            <v>1</v>
          </cell>
          <cell r="BH395">
            <v>1</v>
          </cell>
          <cell r="BI395">
            <v>1</v>
          </cell>
          <cell r="BJ395">
            <v>1</v>
          </cell>
          <cell r="BK395">
            <v>1</v>
          </cell>
          <cell r="BL395">
            <v>1</v>
          </cell>
          <cell r="BM395">
            <v>1</v>
          </cell>
          <cell r="BN395">
            <v>1</v>
          </cell>
          <cell r="BO395">
            <v>1</v>
          </cell>
          <cell r="BP395">
            <v>1</v>
          </cell>
          <cell r="BQ395">
            <v>1</v>
          </cell>
          <cell r="BR395">
            <v>1</v>
          </cell>
          <cell r="BS395">
            <v>1</v>
          </cell>
        </row>
        <row r="396">
          <cell r="K396">
            <v>1</v>
          </cell>
          <cell r="L396">
            <v>1</v>
          </cell>
          <cell r="M396">
            <v>1</v>
          </cell>
          <cell r="N396">
            <v>1</v>
          </cell>
          <cell r="O396">
            <v>1</v>
          </cell>
          <cell r="P396">
            <v>1</v>
          </cell>
          <cell r="Q396">
            <v>1</v>
          </cell>
          <cell r="R396">
            <v>1</v>
          </cell>
          <cell r="S396">
            <v>1</v>
          </cell>
          <cell r="T396">
            <v>1</v>
          </cell>
          <cell r="U396">
            <v>1</v>
          </cell>
          <cell r="V396">
            <v>1</v>
          </cell>
          <cell r="W396">
            <v>1</v>
          </cell>
          <cell r="X396">
            <v>1</v>
          </cell>
          <cell r="Y396">
            <v>1</v>
          </cell>
          <cell r="Z396">
            <v>1</v>
          </cell>
          <cell r="AA396">
            <v>1</v>
          </cell>
          <cell r="AB396">
            <v>1</v>
          </cell>
          <cell r="AC396">
            <v>1</v>
          </cell>
          <cell r="AD396">
            <v>1</v>
          </cell>
          <cell r="AP396">
            <v>3</v>
          </cell>
          <cell r="AQ396">
            <v>8</v>
          </cell>
          <cell r="AR396">
            <v>9</v>
          </cell>
          <cell r="AZ396">
            <v>1</v>
          </cell>
          <cell r="BA396">
            <v>1</v>
          </cell>
          <cell r="BB396">
            <v>1</v>
          </cell>
          <cell r="BC396">
            <v>1</v>
          </cell>
          <cell r="BD396">
            <v>1</v>
          </cell>
          <cell r="BE396">
            <v>1</v>
          </cell>
          <cell r="BF396">
            <v>1</v>
          </cell>
          <cell r="BG396">
            <v>1</v>
          </cell>
          <cell r="BH396">
            <v>1</v>
          </cell>
          <cell r="BI396">
            <v>1</v>
          </cell>
          <cell r="BJ396">
            <v>1</v>
          </cell>
          <cell r="BK396">
            <v>1</v>
          </cell>
          <cell r="BL396">
            <v>1</v>
          </cell>
          <cell r="BM396">
            <v>1</v>
          </cell>
          <cell r="BN396">
            <v>1</v>
          </cell>
          <cell r="BO396">
            <v>1</v>
          </cell>
          <cell r="BP396">
            <v>1</v>
          </cell>
          <cell r="BQ396">
            <v>1</v>
          </cell>
          <cell r="BR396">
            <v>1</v>
          </cell>
          <cell r="BS396">
            <v>1</v>
          </cell>
        </row>
        <row r="397">
          <cell r="K397">
            <v>1</v>
          </cell>
          <cell r="L397">
            <v>1</v>
          </cell>
          <cell r="M397">
            <v>1</v>
          </cell>
          <cell r="N397">
            <v>1</v>
          </cell>
          <cell r="O397">
            <v>1</v>
          </cell>
          <cell r="P397">
            <v>1</v>
          </cell>
          <cell r="Q397">
            <v>1</v>
          </cell>
          <cell r="R397">
            <v>1</v>
          </cell>
          <cell r="S397">
            <v>1</v>
          </cell>
          <cell r="T397">
            <v>1</v>
          </cell>
          <cell r="U397">
            <v>1</v>
          </cell>
          <cell r="V397">
            <v>1</v>
          </cell>
          <cell r="W397">
            <v>1</v>
          </cell>
          <cell r="X397">
            <v>1</v>
          </cell>
          <cell r="Y397">
            <v>1</v>
          </cell>
          <cell r="Z397">
            <v>1</v>
          </cell>
          <cell r="AA397">
            <v>1</v>
          </cell>
          <cell r="AB397">
            <v>1</v>
          </cell>
          <cell r="AC397">
            <v>1</v>
          </cell>
          <cell r="AD397">
            <v>1</v>
          </cell>
          <cell r="AP397">
            <v>3</v>
          </cell>
          <cell r="AQ397">
            <v>8</v>
          </cell>
          <cell r="AR397">
            <v>10</v>
          </cell>
          <cell r="AZ397">
            <v>1</v>
          </cell>
          <cell r="BA397">
            <v>1</v>
          </cell>
          <cell r="BB397">
            <v>1</v>
          </cell>
          <cell r="BC397">
            <v>1</v>
          </cell>
          <cell r="BD397">
            <v>1</v>
          </cell>
          <cell r="BE397">
            <v>1</v>
          </cell>
          <cell r="BF397">
            <v>1</v>
          </cell>
          <cell r="BG397">
            <v>1</v>
          </cell>
          <cell r="BH397">
            <v>1</v>
          </cell>
          <cell r="BI397">
            <v>1</v>
          </cell>
          <cell r="BJ397">
            <v>1</v>
          </cell>
          <cell r="BK397">
            <v>1</v>
          </cell>
          <cell r="BL397">
            <v>1</v>
          </cell>
          <cell r="BM397">
            <v>1</v>
          </cell>
          <cell r="BN397">
            <v>1</v>
          </cell>
          <cell r="BO397">
            <v>1</v>
          </cell>
          <cell r="BP397">
            <v>1</v>
          </cell>
          <cell r="BQ397">
            <v>1</v>
          </cell>
          <cell r="BR397">
            <v>1</v>
          </cell>
          <cell r="BS397">
            <v>1</v>
          </cell>
        </row>
        <row r="398">
          <cell r="K398">
            <v>1</v>
          </cell>
          <cell r="L398">
            <v>1</v>
          </cell>
          <cell r="M398">
            <v>1</v>
          </cell>
          <cell r="N398">
            <v>1</v>
          </cell>
          <cell r="O398">
            <v>1</v>
          </cell>
          <cell r="P398">
            <v>1</v>
          </cell>
          <cell r="Q398">
            <v>1</v>
          </cell>
          <cell r="R398">
            <v>1</v>
          </cell>
          <cell r="S398">
            <v>1</v>
          </cell>
          <cell r="T398">
            <v>1</v>
          </cell>
          <cell r="U398">
            <v>1</v>
          </cell>
          <cell r="V398">
            <v>1</v>
          </cell>
          <cell r="W398">
            <v>1</v>
          </cell>
          <cell r="X398">
            <v>1</v>
          </cell>
          <cell r="Y398">
            <v>1</v>
          </cell>
          <cell r="Z398">
            <v>1</v>
          </cell>
          <cell r="AA398">
            <v>1</v>
          </cell>
          <cell r="AB398">
            <v>1</v>
          </cell>
          <cell r="AC398">
            <v>1</v>
          </cell>
          <cell r="AD398">
            <v>1</v>
          </cell>
          <cell r="AP398">
            <v>3</v>
          </cell>
          <cell r="AQ398">
            <v>9</v>
          </cell>
          <cell r="AR398">
            <v>1</v>
          </cell>
          <cell r="AZ398">
            <v>1</v>
          </cell>
          <cell r="BA398">
            <v>1</v>
          </cell>
          <cell r="BB398">
            <v>1</v>
          </cell>
          <cell r="BC398">
            <v>1</v>
          </cell>
          <cell r="BD398">
            <v>1</v>
          </cell>
          <cell r="BE398">
            <v>1</v>
          </cell>
          <cell r="BF398">
            <v>1</v>
          </cell>
          <cell r="BG398">
            <v>1</v>
          </cell>
          <cell r="BH398">
            <v>1</v>
          </cell>
          <cell r="BI398">
            <v>1</v>
          </cell>
          <cell r="BJ398">
            <v>1</v>
          </cell>
          <cell r="BK398">
            <v>1</v>
          </cell>
          <cell r="BL398">
            <v>1</v>
          </cell>
          <cell r="BM398">
            <v>1</v>
          </cell>
          <cell r="BN398">
            <v>1</v>
          </cell>
          <cell r="BO398">
            <v>1</v>
          </cell>
          <cell r="BP398">
            <v>1</v>
          </cell>
          <cell r="BQ398">
            <v>1</v>
          </cell>
          <cell r="BR398">
            <v>1</v>
          </cell>
          <cell r="BS398">
            <v>1</v>
          </cell>
        </row>
        <row r="399">
          <cell r="K399">
            <v>1</v>
          </cell>
          <cell r="L399">
            <v>1</v>
          </cell>
          <cell r="M399">
            <v>1</v>
          </cell>
          <cell r="N399">
            <v>1</v>
          </cell>
          <cell r="O399">
            <v>1</v>
          </cell>
          <cell r="P399">
            <v>1</v>
          </cell>
          <cell r="Q399">
            <v>1</v>
          </cell>
          <cell r="R399">
            <v>1</v>
          </cell>
          <cell r="S399">
            <v>1</v>
          </cell>
          <cell r="T399">
            <v>1</v>
          </cell>
          <cell r="U399">
            <v>1</v>
          </cell>
          <cell r="V399">
            <v>1</v>
          </cell>
          <cell r="W399">
            <v>1</v>
          </cell>
          <cell r="X399">
            <v>1</v>
          </cell>
          <cell r="Y399">
            <v>1</v>
          </cell>
          <cell r="Z399">
            <v>1</v>
          </cell>
          <cell r="AA399">
            <v>1</v>
          </cell>
          <cell r="AB399">
            <v>1</v>
          </cell>
          <cell r="AC399">
            <v>1</v>
          </cell>
          <cell r="AD399">
            <v>1</v>
          </cell>
          <cell r="AP399">
            <v>3</v>
          </cell>
          <cell r="AQ399">
            <v>9</v>
          </cell>
          <cell r="AR399">
            <v>2</v>
          </cell>
          <cell r="AZ399">
            <v>1</v>
          </cell>
          <cell r="BA399">
            <v>1</v>
          </cell>
          <cell r="BB399">
            <v>1</v>
          </cell>
          <cell r="BC399">
            <v>1</v>
          </cell>
          <cell r="BD399">
            <v>1</v>
          </cell>
          <cell r="BE399">
            <v>1</v>
          </cell>
          <cell r="BF399">
            <v>1</v>
          </cell>
          <cell r="BG399">
            <v>1</v>
          </cell>
          <cell r="BH399">
            <v>1</v>
          </cell>
          <cell r="BI399">
            <v>1</v>
          </cell>
          <cell r="BJ399">
            <v>1</v>
          </cell>
          <cell r="BK399">
            <v>1</v>
          </cell>
          <cell r="BL399">
            <v>1</v>
          </cell>
          <cell r="BM399">
            <v>1</v>
          </cell>
          <cell r="BN399">
            <v>1</v>
          </cell>
          <cell r="BO399">
            <v>1</v>
          </cell>
          <cell r="BP399">
            <v>1</v>
          </cell>
          <cell r="BQ399">
            <v>1</v>
          </cell>
          <cell r="BR399">
            <v>1</v>
          </cell>
          <cell r="BS399">
            <v>1</v>
          </cell>
        </row>
        <row r="400">
          <cell r="K400">
            <v>1</v>
          </cell>
          <cell r="L400">
            <v>1</v>
          </cell>
          <cell r="M400">
            <v>1</v>
          </cell>
          <cell r="N400">
            <v>1</v>
          </cell>
          <cell r="O400">
            <v>1</v>
          </cell>
          <cell r="P400">
            <v>1</v>
          </cell>
          <cell r="Q400">
            <v>1</v>
          </cell>
          <cell r="R400">
            <v>1</v>
          </cell>
          <cell r="S400">
            <v>1</v>
          </cell>
          <cell r="T400">
            <v>1</v>
          </cell>
          <cell r="U400">
            <v>1</v>
          </cell>
          <cell r="V400">
            <v>1</v>
          </cell>
          <cell r="W400">
            <v>1</v>
          </cell>
          <cell r="X400">
            <v>1</v>
          </cell>
          <cell r="Y400">
            <v>1</v>
          </cell>
          <cell r="Z400">
            <v>1</v>
          </cell>
          <cell r="AA400">
            <v>1</v>
          </cell>
          <cell r="AB400">
            <v>1</v>
          </cell>
          <cell r="AC400">
            <v>1</v>
          </cell>
          <cell r="AD400">
            <v>1</v>
          </cell>
          <cell r="AP400">
            <v>3</v>
          </cell>
          <cell r="AQ400">
            <v>9</v>
          </cell>
          <cell r="AR400">
            <v>3</v>
          </cell>
          <cell r="AZ400">
            <v>1</v>
          </cell>
          <cell r="BA400">
            <v>1</v>
          </cell>
          <cell r="BB400">
            <v>1</v>
          </cell>
          <cell r="BC400">
            <v>1</v>
          </cell>
          <cell r="BD400">
            <v>1</v>
          </cell>
          <cell r="BE400">
            <v>1</v>
          </cell>
          <cell r="BF400">
            <v>1</v>
          </cell>
          <cell r="BG400">
            <v>1</v>
          </cell>
          <cell r="BH400">
            <v>1</v>
          </cell>
          <cell r="BI400">
            <v>1</v>
          </cell>
          <cell r="BJ400">
            <v>1</v>
          </cell>
          <cell r="BK400">
            <v>1</v>
          </cell>
          <cell r="BL400">
            <v>1</v>
          </cell>
          <cell r="BM400">
            <v>1</v>
          </cell>
          <cell r="BN400">
            <v>1</v>
          </cell>
          <cell r="BO400">
            <v>1</v>
          </cell>
          <cell r="BP400">
            <v>1</v>
          </cell>
          <cell r="BQ400">
            <v>1</v>
          </cell>
          <cell r="BR400">
            <v>1</v>
          </cell>
          <cell r="BS400">
            <v>1</v>
          </cell>
        </row>
        <row r="401">
          <cell r="K401">
            <v>1</v>
          </cell>
          <cell r="L401">
            <v>1</v>
          </cell>
          <cell r="M401">
            <v>1</v>
          </cell>
          <cell r="N401">
            <v>1</v>
          </cell>
          <cell r="O401">
            <v>1</v>
          </cell>
          <cell r="P401">
            <v>1</v>
          </cell>
          <cell r="Q401">
            <v>1</v>
          </cell>
          <cell r="R401">
            <v>1</v>
          </cell>
          <cell r="S401">
            <v>1</v>
          </cell>
          <cell r="T401">
            <v>1</v>
          </cell>
          <cell r="U401">
            <v>1</v>
          </cell>
          <cell r="V401">
            <v>1</v>
          </cell>
          <cell r="W401">
            <v>1</v>
          </cell>
          <cell r="X401">
            <v>1</v>
          </cell>
          <cell r="Y401">
            <v>1</v>
          </cell>
          <cell r="Z401">
            <v>1</v>
          </cell>
          <cell r="AA401">
            <v>1</v>
          </cell>
          <cell r="AB401">
            <v>1</v>
          </cell>
          <cell r="AC401">
            <v>1</v>
          </cell>
          <cell r="AD401">
            <v>1</v>
          </cell>
          <cell r="AP401">
            <v>3</v>
          </cell>
          <cell r="AQ401">
            <v>9</v>
          </cell>
          <cell r="AR401">
            <v>4</v>
          </cell>
          <cell r="AZ401">
            <v>1</v>
          </cell>
          <cell r="BA401">
            <v>1</v>
          </cell>
          <cell r="BB401">
            <v>1</v>
          </cell>
          <cell r="BC401">
            <v>1</v>
          </cell>
          <cell r="BD401">
            <v>1</v>
          </cell>
          <cell r="BE401">
            <v>1</v>
          </cell>
          <cell r="BF401">
            <v>1</v>
          </cell>
          <cell r="BG401">
            <v>1</v>
          </cell>
          <cell r="BH401">
            <v>1</v>
          </cell>
          <cell r="BI401">
            <v>1</v>
          </cell>
          <cell r="BJ401">
            <v>1</v>
          </cell>
          <cell r="BK401">
            <v>1</v>
          </cell>
          <cell r="BL401">
            <v>1</v>
          </cell>
          <cell r="BM401">
            <v>1</v>
          </cell>
          <cell r="BN401">
            <v>1</v>
          </cell>
          <cell r="BO401">
            <v>1</v>
          </cell>
          <cell r="BP401">
            <v>1</v>
          </cell>
          <cell r="BQ401">
            <v>1</v>
          </cell>
          <cell r="BR401">
            <v>1</v>
          </cell>
          <cell r="BS401">
            <v>1</v>
          </cell>
        </row>
        <row r="402">
          <cell r="K402">
            <v>1</v>
          </cell>
          <cell r="L402">
            <v>1</v>
          </cell>
          <cell r="M402">
            <v>1</v>
          </cell>
          <cell r="N402">
            <v>1</v>
          </cell>
          <cell r="O402">
            <v>1</v>
          </cell>
          <cell r="P402">
            <v>1</v>
          </cell>
          <cell r="Q402">
            <v>1</v>
          </cell>
          <cell r="R402">
            <v>1</v>
          </cell>
          <cell r="S402">
            <v>1</v>
          </cell>
          <cell r="T402">
            <v>1</v>
          </cell>
          <cell r="U402">
            <v>1</v>
          </cell>
          <cell r="V402">
            <v>1</v>
          </cell>
          <cell r="W402">
            <v>1</v>
          </cell>
          <cell r="X402">
            <v>1</v>
          </cell>
          <cell r="Y402">
            <v>1</v>
          </cell>
          <cell r="Z402">
            <v>1</v>
          </cell>
          <cell r="AA402">
            <v>1</v>
          </cell>
          <cell r="AB402">
            <v>1</v>
          </cell>
          <cell r="AC402">
            <v>1</v>
          </cell>
          <cell r="AD402">
            <v>1</v>
          </cell>
          <cell r="AP402">
            <v>3</v>
          </cell>
          <cell r="AQ402">
            <v>9</v>
          </cell>
          <cell r="AR402">
            <v>5</v>
          </cell>
          <cell r="AZ402">
            <v>1</v>
          </cell>
          <cell r="BA402">
            <v>1</v>
          </cell>
          <cell r="BB402">
            <v>1</v>
          </cell>
          <cell r="BC402">
            <v>1</v>
          </cell>
          <cell r="BD402">
            <v>1</v>
          </cell>
          <cell r="BE402">
            <v>1</v>
          </cell>
          <cell r="BF402">
            <v>1</v>
          </cell>
          <cell r="BG402">
            <v>1</v>
          </cell>
          <cell r="BH402">
            <v>1</v>
          </cell>
          <cell r="BI402">
            <v>1</v>
          </cell>
          <cell r="BJ402">
            <v>1</v>
          </cell>
          <cell r="BK402">
            <v>1</v>
          </cell>
          <cell r="BL402">
            <v>1</v>
          </cell>
          <cell r="BM402">
            <v>1</v>
          </cell>
          <cell r="BN402">
            <v>1</v>
          </cell>
          <cell r="BO402">
            <v>1</v>
          </cell>
          <cell r="BP402">
            <v>1</v>
          </cell>
          <cell r="BQ402">
            <v>1</v>
          </cell>
          <cell r="BR402">
            <v>1</v>
          </cell>
          <cell r="BS402">
            <v>1</v>
          </cell>
        </row>
        <row r="403">
          <cell r="K403">
            <v>1</v>
          </cell>
          <cell r="L403">
            <v>1</v>
          </cell>
          <cell r="M403">
            <v>1</v>
          </cell>
          <cell r="N403">
            <v>1</v>
          </cell>
          <cell r="O403">
            <v>1</v>
          </cell>
          <cell r="P403">
            <v>1</v>
          </cell>
          <cell r="Q403">
            <v>1</v>
          </cell>
          <cell r="R403">
            <v>1</v>
          </cell>
          <cell r="S403">
            <v>1</v>
          </cell>
          <cell r="T403">
            <v>1</v>
          </cell>
          <cell r="U403">
            <v>1</v>
          </cell>
          <cell r="V403">
            <v>1</v>
          </cell>
          <cell r="W403">
            <v>1</v>
          </cell>
          <cell r="X403">
            <v>1</v>
          </cell>
          <cell r="Y403">
            <v>1</v>
          </cell>
          <cell r="Z403">
            <v>1</v>
          </cell>
          <cell r="AA403">
            <v>1</v>
          </cell>
          <cell r="AB403">
            <v>1</v>
          </cell>
          <cell r="AC403">
            <v>1</v>
          </cell>
          <cell r="AD403">
            <v>1</v>
          </cell>
          <cell r="AP403">
            <v>3</v>
          </cell>
          <cell r="AQ403">
            <v>9</v>
          </cell>
          <cell r="AR403">
            <v>6</v>
          </cell>
          <cell r="AZ403">
            <v>1</v>
          </cell>
          <cell r="BA403">
            <v>1</v>
          </cell>
          <cell r="BB403">
            <v>1</v>
          </cell>
          <cell r="BC403">
            <v>1</v>
          </cell>
          <cell r="BD403">
            <v>1</v>
          </cell>
          <cell r="BE403">
            <v>1</v>
          </cell>
          <cell r="BF403">
            <v>1</v>
          </cell>
          <cell r="BG403">
            <v>1</v>
          </cell>
          <cell r="BH403">
            <v>1</v>
          </cell>
          <cell r="BI403">
            <v>1</v>
          </cell>
          <cell r="BJ403">
            <v>1</v>
          </cell>
          <cell r="BK403">
            <v>1</v>
          </cell>
          <cell r="BL403">
            <v>1</v>
          </cell>
          <cell r="BM403">
            <v>1</v>
          </cell>
          <cell r="BN403">
            <v>1</v>
          </cell>
          <cell r="BO403">
            <v>1</v>
          </cell>
          <cell r="BP403">
            <v>1</v>
          </cell>
          <cell r="BQ403">
            <v>1</v>
          </cell>
          <cell r="BR403">
            <v>1</v>
          </cell>
          <cell r="BS403">
            <v>1</v>
          </cell>
        </row>
        <row r="404">
          <cell r="K404">
            <v>1</v>
          </cell>
          <cell r="L404">
            <v>1</v>
          </cell>
          <cell r="M404">
            <v>1</v>
          </cell>
          <cell r="N404">
            <v>1</v>
          </cell>
          <cell r="O404">
            <v>1</v>
          </cell>
          <cell r="P404">
            <v>1</v>
          </cell>
          <cell r="Q404">
            <v>1</v>
          </cell>
          <cell r="R404">
            <v>1</v>
          </cell>
          <cell r="S404">
            <v>1</v>
          </cell>
          <cell r="T404">
            <v>1</v>
          </cell>
          <cell r="U404">
            <v>1</v>
          </cell>
          <cell r="V404">
            <v>1</v>
          </cell>
          <cell r="W404">
            <v>1</v>
          </cell>
          <cell r="X404">
            <v>1</v>
          </cell>
          <cell r="Y404">
            <v>1</v>
          </cell>
          <cell r="Z404">
            <v>1</v>
          </cell>
          <cell r="AA404">
            <v>1</v>
          </cell>
          <cell r="AB404">
            <v>1</v>
          </cell>
          <cell r="AC404">
            <v>1</v>
          </cell>
          <cell r="AD404">
            <v>1</v>
          </cell>
          <cell r="AP404">
            <v>3</v>
          </cell>
          <cell r="AQ404">
            <v>9</v>
          </cell>
          <cell r="AR404">
            <v>7</v>
          </cell>
          <cell r="AZ404">
            <v>1</v>
          </cell>
          <cell r="BA404">
            <v>1</v>
          </cell>
          <cell r="BB404">
            <v>1</v>
          </cell>
          <cell r="BC404">
            <v>1</v>
          </cell>
          <cell r="BD404">
            <v>1</v>
          </cell>
          <cell r="BE404">
            <v>1</v>
          </cell>
          <cell r="BF404">
            <v>1</v>
          </cell>
          <cell r="BG404">
            <v>1</v>
          </cell>
          <cell r="BH404">
            <v>1</v>
          </cell>
          <cell r="BI404">
            <v>1</v>
          </cell>
          <cell r="BJ404">
            <v>1</v>
          </cell>
          <cell r="BK404">
            <v>1</v>
          </cell>
          <cell r="BL404">
            <v>1</v>
          </cell>
          <cell r="BM404">
            <v>1</v>
          </cell>
          <cell r="BN404">
            <v>1</v>
          </cell>
          <cell r="BO404">
            <v>1</v>
          </cell>
          <cell r="BP404">
            <v>1</v>
          </cell>
          <cell r="BQ404">
            <v>1</v>
          </cell>
          <cell r="BR404">
            <v>1</v>
          </cell>
          <cell r="BS404">
            <v>1</v>
          </cell>
        </row>
        <row r="405">
          <cell r="K405">
            <v>1</v>
          </cell>
          <cell r="L405">
            <v>1</v>
          </cell>
          <cell r="M405">
            <v>1</v>
          </cell>
          <cell r="N405">
            <v>1</v>
          </cell>
          <cell r="O405">
            <v>1</v>
          </cell>
          <cell r="P405">
            <v>1</v>
          </cell>
          <cell r="Q405">
            <v>1</v>
          </cell>
          <cell r="R405">
            <v>1</v>
          </cell>
          <cell r="S405">
            <v>1</v>
          </cell>
          <cell r="T405">
            <v>1</v>
          </cell>
          <cell r="U405">
            <v>1</v>
          </cell>
          <cell r="V405">
            <v>1</v>
          </cell>
          <cell r="W405">
            <v>1</v>
          </cell>
          <cell r="X405">
            <v>1</v>
          </cell>
          <cell r="Y405">
            <v>1</v>
          </cell>
          <cell r="Z405">
            <v>1</v>
          </cell>
          <cell r="AA405">
            <v>1</v>
          </cell>
          <cell r="AB405">
            <v>1</v>
          </cell>
          <cell r="AC405">
            <v>1</v>
          </cell>
          <cell r="AD405">
            <v>1</v>
          </cell>
          <cell r="AP405">
            <v>3</v>
          </cell>
          <cell r="AQ405">
            <v>9</v>
          </cell>
          <cell r="AR405">
            <v>8</v>
          </cell>
          <cell r="AZ405">
            <v>1</v>
          </cell>
          <cell r="BA405">
            <v>1</v>
          </cell>
          <cell r="BB405">
            <v>1</v>
          </cell>
          <cell r="BC405">
            <v>1</v>
          </cell>
          <cell r="BD405">
            <v>1</v>
          </cell>
          <cell r="BE405">
            <v>1</v>
          </cell>
          <cell r="BF405">
            <v>1</v>
          </cell>
          <cell r="BG405">
            <v>1</v>
          </cell>
          <cell r="BH405">
            <v>1</v>
          </cell>
          <cell r="BI405">
            <v>1</v>
          </cell>
          <cell r="BJ405">
            <v>1</v>
          </cell>
          <cell r="BK405">
            <v>1</v>
          </cell>
          <cell r="BL405">
            <v>1</v>
          </cell>
          <cell r="BM405">
            <v>1</v>
          </cell>
          <cell r="BN405">
            <v>1</v>
          </cell>
          <cell r="BO405">
            <v>1</v>
          </cell>
          <cell r="BP405">
            <v>1</v>
          </cell>
          <cell r="BQ405">
            <v>1</v>
          </cell>
          <cell r="BR405">
            <v>1</v>
          </cell>
          <cell r="BS405">
            <v>1</v>
          </cell>
        </row>
        <row r="406">
          <cell r="K406">
            <v>1</v>
          </cell>
          <cell r="L406">
            <v>1</v>
          </cell>
          <cell r="M406">
            <v>1</v>
          </cell>
          <cell r="N406">
            <v>1</v>
          </cell>
          <cell r="O406">
            <v>1</v>
          </cell>
          <cell r="P406">
            <v>1</v>
          </cell>
          <cell r="Q406">
            <v>1</v>
          </cell>
          <cell r="R406">
            <v>1</v>
          </cell>
          <cell r="S406">
            <v>1</v>
          </cell>
          <cell r="T406">
            <v>1</v>
          </cell>
          <cell r="U406">
            <v>1</v>
          </cell>
          <cell r="V406">
            <v>1</v>
          </cell>
          <cell r="W406">
            <v>1</v>
          </cell>
          <cell r="X406">
            <v>1</v>
          </cell>
          <cell r="Y406">
            <v>1</v>
          </cell>
          <cell r="Z406">
            <v>1</v>
          </cell>
          <cell r="AA406">
            <v>1</v>
          </cell>
          <cell r="AB406">
            <v>1</v>
          </cell>
          <cell r="AC406">
            <v>1</v>
          </cell>
          <cell r="AD406">
            <v>1</v>
          </cell>
          <cell r="AP406">
            <v>3</v>
          </cell>
          <cell r="AQ406">
            <v>9</v>
          </cell>
          <cell r="AR406">
            <v>9</v>
          </cell>
          <cell r="AZ406">
            <v>1</v>
          </cell>
          <cell r="BA406">
            <v>1</v>
          </cell>
          <cell r="BB406">
            <v>1</v>
          </cell>
          <cell r="BC406">
            <v>1</v>
          </cell>
          <cell r="BD406">
            <v>1</v>
          </cell>
          <cell r="BE406">
            <v>1</v>
          </cell>
          <cell r="BF406">
            <v>1</v>
          </cell>
          <cell r="BG406">
            <v>1</v>
          </cell>
          <cell r="BH406">
            <v>1</v>
          </cell>
          <cell r="BI406">
            <v>1</v>
          </cell>
          <cell r="BJ406">
            <v>1</v>
          </cell>
          <cell r="BK406">
            <v>1</v>
          </cell>
          <cell r="BL406">
            <v>1</v>
          </cell>
          <cell r="BM406">
            <v>1</v>
          </cell>
          <cell r="BN406">
            <v>1</v>
          </cell>
          <cell r="BO406">
            <v>1</v>
          </cell>
          <cell r="BP406">
            <v>1</v>
          </cell>
          <cell r="BQ406">
            <v>1</v>
          </cell>
          <cell r="BR406">
            <v>1</v>
          </cell>
          <cell r="BS406">
            <v>1</v>
          </cell>
        </row>
        <row r="407">
          <cell r="K407">
            <v>1</v>
          </cell>
          <cell r="L407">
            <v>1</v>
          </cell>
          <cell r="M407">
            <v>1</v>
          </cell>
          <cell r="N407">
            <v>1</v>
          </cell>
          <cell r="O407">
            <v>1</v>
          </cell>
          <cell r="P407">
            <v>1</v>
          </cell>
          <cell r="Q407">
            <v>1</v>
          </cell>
          <cell r="R407">
            <v>1</v>
          </cell>
          <cell r="S407">
            <v>1</v>
          </cell>
          <cell r="T407">
            <v>1</v>
          </cell>
          <cell r="U407">
            <v>1</v>
          </cell>
          <cell r="V407">
            <v>1</v>
          </cell>
          <cell r="W407">
            <v>1</v>
          </cell>
          <cell r="X407">
            <v>1</v>
          </cell>
          <cell r="Y407">
            <v>1</v>
          </cell>
          <cell r="Z407">
            <v>1</v>
          </cell>
          <cell r="AA407">
            <v>1</v>
          </cell>
          <cell r="AB407">
            <v>1</v>
          </cell>
          <cell r="AC407">
            <v>1</v>
          </cell>
          <cell r="AD407">
            <v>1</v>
          </cell>
          <cell r="AP407">
            <v>3</v>
          </cell>
          <cell r="AQ407">
            <v>9</v>
          </cell>
          <cell r="AR407">
            <v>10</v>
          </cell>
          <cell r="AZ407">
            <v>1</v>
          </cell>
          <cell r="BA407">
            <v>1</v>
          </cell>
          <cell r="BB407">
            <v>1</v>
          </cell>
          <cell r="BC407">
            <v>1</v>
          </cell>
          <cell r="BD407">
            <v>1</v>
          </cell>
          <cell r="BE407">
            <v>1</v>
          </cell>
          <cell r="BF407">
            <v>1</v>
          </cell>
          <cell r="BG407">
            <v>1</v>
          </cell>
          <cell r="BH407">
            <v>1</v>
          </cell>
          <cell r="BI407">
            <v>1</v>
          </cell>
          <cell r="BJ407">
            <v>1</v>
          </cell>
          <cell r="BK407">
            <v>1</v>
          </cell>
          <cell r="BL407">
            <v>1</v>
          </cell>
          <cell r="BM407">
            <v>1</v>
          </cell>
          <cell r="BN407">
            <v>1</v>
          </cell>
          <cell r="BO407">
            <v>1</v>
          </cell>
          <cell r="BP407">
            <v>1</v>
          </cell>
          <cell r="BQ407">
            <v>1</v>
          </cell>
          <cell r="BR407">
            <v>1</v>
          </cell>
          <cell r="BS407">
            <v>1</v>
          </cell>
        </row>
        <row r="408">
          <cell r="K408">
            <v>1</v>
          </cell>
          <cell r="L408">
            <v>1</v>
          </cell>
          <cell r="M408">
            <v>1</v>
          </cell>
          <cell r="N408">
            <v>1</v>
          </cell>
          <cell r="O408">
            <v>1</v>
          </cell>
          <cell r="P408">
            <v>1</v>
          </cell>
          <cell r="Q408">
            <v>1</v>
          </cell>
          <cell r="R408">
            <v>1</v>
          </cell>
          <cell r="S408">
            <v>1</v>
          </cell>
          <cell r="T408">
            <v>1</v>
          </cell>
          <cell r="U408">
            <v>1</v>
          </cell>
          <cell r="V408">
            <v>1</v>
          </cell>
          <cell r="W408">
            <v>1</v>
          </cell>
          <cell r="X408">
            <v>1</v>
          </cell>
          <cell r="Y408">
            <v>1</v>
          </cell>
          <cell r="Z408">
            <v>1</v>
          </cell>
          <cell r="AA408">
            <v>1</v>
          </cell>
          <cell r="AB408">
            <v>1</v>
          </cell>
          <cell r="AC408">
            <v>1</v>
          </cell>
          <cell r="AD408">
            <v>1</v>
          </cell>
          <cell r="AP408">
            <v>3</v>
          </cell>
          <cell r="AQ408">
            <v>10</v>
          </cell>
          <cell r="AR408">
            <v>1</v>
          </cell>
          <cell r="AZ408">
            <v>1</v>
          </cell>
          <cell r="BA408">
            <v>1</v>
          </cell>
          <cell r="BB408">
            <v>1</v>
          </cell>
          <cell r="BC408">
            <v>1</v>
          </cell>
          <cell r="BD408">
            <v>1</v>
          </cell>
          <cell r="BE408">
            <v>1</v>
          </cell>
          <cell r="BF408">
            <v>1</v>
          </cell>
          <cell r="BG408">
            <v>1</v>
          </cell>
          <cell r="BH408">
            <v>1</v>
          </cell>
          <cell r="BI408">
            <v>1</v>
          </cell>
          <cell r="BJ408">
            <v>1</v>
          </cell>
          <cell r="BK408">
            <v>1</v>
          </cell>
          <cell r="BL408">
            <v>1</v>
          </cell>
          <cell r="BM408">
            <v>1</v>
          </cell>
          <cell r="BN408">
            <v>1</v>
          </cell>
          <cell r="BO408">
            <v>1</v>
          </cell>
          <cell r="BP408">
            <v>1</v>
          </cell>
          <cell r="BQ408">
            <v>1</v>
          </cell>
          <cell r="BR408">
            <v>1</v>
          </cell>
          <cell r="BS408">
            <v>1</v>
          </cell>
        </row>
        <row r="409">
          <cell r="K409">
            <v>1</v>
          </cell>
          <cell r="L409">
            <v>1</v>
          </cell>
          <cell r="M409">
            <v>1</v>
          </cell>
          <cell r="N409">
            <v>1</v>
          </cell>
          <cell r="O409">
            <v>1</v>
          </cell>
          <cell r="P409">
            <v>1</v>
          </cell>
          <cell r="Q409">
            <v>1</v>
          </cell>
          <cell r="R409">
            <v>1</v>
          </cell>
          <cell r="S409">
            <v>1</v>
          </cell>
          <cell r="T409">
            <v>1</v>
          </cell>
          <cell r="U409">
            <v>1</v>
          </cell>
          <cell r="V409">
            <v>1</v>
          </cell>
          <cell r="W409">
            <v>1</v>
          </cell>
          <cell r="X409">
            <v>1</v>
          </cell>
          <cell r="Y409">
            <v>1</v>
          </cell>
          <cell r="Z409">
            <v>1</v>
          </cell>
          <cell r="AA409">
            <v>1</v>
          </cell>
          <cell r="AB409">
            <v>1</v>
          </cell>
          <cell r="AC409">
            <v>1</v>
          </cell>
          <cell r="AD409">
            <v>1</v>
          </cell>
          <cell r="AP409">
            <v>3</v>
          </cell>
          <cell r="AQ409">
            <v>10</v>
          </cell>
          <cell r="AR409">
            <v>2</v>
          </cell>
          <cell r="AZ409">
            <v>1</v>
          </cell>
          <cell r="BA409">
            <v>1</v>
          </cell>
          <cell r="BB409">
            <v>1</v>
          </cell>
          <cell r="BC409">
            <v>1</v>
          </cell>
          <cell r="BD409">
            <v>1</v>
          </cell>
          <cell r="BE409">
            <v>1</v>
          </cell>
          <cell r="BF409">
            <v>1</v>
          </cell>
          <cell r="BG409">
            <v>1</v>
          </cell>
          <cell r="BH409">
            <v>1</v>
          </cell>
          <cell r="BI409">
            <v>1</v>
          </cell>
          <cell r="BJ409">
            <v>1</v>
          </cell>
          <cell r="BK409">
            <v>1</v>
          </cell>
          <cell r="BL409">
            <v>1</v>
          </cell>
          <cell r="BM409">
            <v>1</v>
          </cell>
          <cell r="BN409">
            <v>1</v>
          </cell>
          <cell r="BO409">
            <v>1</v>
          </cell>
          <cell r="BP409">
            <v>1</v>
          </cell>
          <cell r="BQ409">
            <v>1</v>
          </cell>
          <cell r="BR409">
            <v>1</v>
          </cell>
          <cell r="BS409">
            <v>1</v>
          </cell>
        </row>
        <row r="410">
          <cell r="K410">
            <v>1</v>
          </cell>
          <cell r="L410">
            <v>1</v>
          </cell>
          <cell r="M410">
            <v>1</v>
          </cell>
          <cell r="N410">
            <v>1</v>
          </cell>
          <cell r="O410">
            <v>1</v>
          </cell>
          <cell r="P410">
            <v>1</v>
          </cell>
          <cell r="Q410">
            <v>1</v>
          </cell>
          <cell r="R410">
            <v>1</v>
          </cell>
          <cell r="S410">
            <v>1</v>
          </cell>
          <cell r="T410">
            <v>1</v>
          </cell>
          <cell r="U410">
            <v>1</v>
          </cell>
          <cell r="V410">
            <v>1</v>
          </cell>
          <cell r="W410">
            <v>1</v>
          </cell>
          <cell r="X410">
            <v>1</v>
          </cell>
          <cell r="Y410">
            <v>1</v>
          </cell>
          <cell r="Z410">
            <v>1</v>
          </cell>
          <cell r="AA410">
            <v>1</v>
          </cell>
          <cell r="AB410">
            <v>1</v>
          </cell>
          <cell r="AC410">
            <v>1</v>
          </cell>
          <cell r="AD410">
            <v>1</v>
          </cell>
          <cell r="AP410">
            <v>3</v>
          </cell>
          <cell r="AQ410">
            <v>10</v>
          </cell>
          <cell r="AR410">
            <v>3</v>
          </cell>
          <cell r="AZ410">
            <v>1</v>
          </cell>
          <cell r="BA410">
            <v>1</v>
          </cell>
          <cell r="BB410">
            <v>1</v>
          </cell>
          <cell r="BC410">
            <v>1</v>
          </cell>
          <cell r="BD410">
            <v>1</v>
          </cell>
          <cell r="BE410">
            <v>1</v>
          </cell>
          <cell r="BF410">
            <v>1</v>
          </cell>
          <cell r="BG410">
            <v>1</v>
          </cell>
          <cell r="BH410">
            <v>1</v>
          </cell>
          <cell r="BI410">
            <v>1</v>
          </cell>
          <cell r="BJ410">
            <v>1</v>
          </cell>
          <cell r="BK410">
            <v>1</v>
          </cell>
          <cell r="BL410">
            <v>1</v>
          </cell>
          <cell r="BM410">
            <v>1</v>
          </cell>
          <cell r="BN410">
            <v>1</v>
          </cell>
          <cell r="BO410">
            <v>1</v>
          </cell>
          <cell r="BP410">
            <v>1</v>
          </cell>
          <cell r="BQ410">
            <v>1</v>
          </cell>
          <cell r="BR410">
            <v>1</v>
          </cell>
          <cell r="BS410">
            <v>1</v>
          </cell>
        </row>
        <row r="411">
          <cell r="K411">
            <v>1</v>
          </cell>
          <cell r="L411">
            <v>1</v>
          </cell>
          <cell r="M411">
            <v>1</v>
          </cell>
          <cell r="N411">
            <v>1</v>
          </cell>
          <cell r="O411">
            <v>1</v>
          </cell>
          <cell r="P411">
            <v>1</v>
          </cell>
          <cell r="Q411">
            <v>1</v>
          </cell>
          <cell r="R411">
            <v>1</v>
          </cell>
          <cell r="S411">
            <v>1</v>
          </cell>
          <cell r="T411">
            <v>1</v>
          </cell>
          <cell r="U411">
            <v>1</v>
          </cell>
          <cell r="V411">
            <v>1</v>
          </cell>
          <cell r="W411">
            <v>1</v>
          </cell>
          <cell r="X411">
            <v>1</v>
          </cell>
          <cell r="Y411">
            <v>1</v>
          </cell>
          <cell r="Z411">
            <v>1</v>
          </cell>
          <cell r="AA411">
            <v>1</v>
          </cell>
          <cell r="AB411">
            <v>1</v>
          </cell>
          <cell r="AC411">
            <v>1</v>
          </cell>
          <cell r="AD411">
            <v>1</v>
          </cell>
          <cell r="AP411">
            <v>3</v>
          </cell>
          <cell r="AQ411">
            <v>10</v>
          </cell>
          <cell r="AR411">
            <v>4</v>
          </cell>
          <cell r="AZ411">
            <v>1</v>
          </cell>
          <cell r="BA411">
            <v>1</v>
          </cell>
          <cell r="BB411">
            <v>1</v>
          </cell>
          <cell r="BC411">
            <v>1</v>
          </cell>
          <cell r="BD411">
            <v>1</v>
          </cell>
          <cell r="BE411">
            <v>1</v>
          </cell>
          <cell r="BF411">
            <v>1</v>
          </cell>
          <cell r="BG411">
            <v>1</v>
          </cell>
          <cell r="BH411">
            <v>1</v>
          </cell>
          <cell r="BI411">
            <v>1</v>
          </cell>
          <cell r="BJ411">
            <v>1</v>
          </cell>
          <cell r="BK411">
            <v>1</v>
          </cell>
          <cell r="BL411">
            <v>1</v>
          </cell>
          <cell r="BM411">
            <v>1</v>
          </cell>
          <cell r="BN411">
            <v>1</v>
          </cell>
          <cell r="BO411">
            <v>1</v>
          </cell>
          <cell r="BP411">
            <v>1</v>
          </cell>
          <cell r="BQ411">
            <v>1</v>
          </cell>
          <cell r="BR411">
            <v>1</v>
          </cell>
          <cell r="BS411">
            <v>1</v>
          </cell>
        </row>
        <row r="412">
          <cell r="K412">
            <v>1</v>
          </cell>
          <cell r="L412">
            <v>1</v>
          </cell>
          <cell r="M412">
            <v>1</v>
          </cell>
          <cell r="N412">
            <v>1</v>
          </cell>
          <cell r="O412">
            <v>1</v>
          </cell>
          <cell r="P412">
            <v>1</v>
          </cell>
          <cell r="Q412">
            <v>1</v>
          </cell>
          <cell r="R412">
            <v>1</v>
          </cell>
          <cell r="S412">
            <v>1</v>
          </cell>
          <cell r="T412">
            <v>1</v>
          </cell>
          <cell r="U412">
            <v>1</v>
          </cell>
          <cell r="V412">
            <v>1</v>
          </cell>
          <cell r="W412">
            <v>1</v>
          </cell>
          <cell r="X412">
            <v>1</v>
          </cell>
          <cell r="Y412">
            <v>1</v>
          </cell>
          <cell r="Z412">
            <v>1</v>
          </cell>
          <cell r="AA412">
            <v>1</v>
          </cell>
          <cell r="AB412">
            <v>1</v>
          </cell>
          <cell r="AC412">
            <v>1</v>
          </cell>
          <cell r="AD412">
            <v>1</v>
          </cell>
          <cell r="AP412">
            <v>3</v>
          </cell>
          <cell r="AQ412">
            <v>10</v>
          </cell>
          <cell r="AR412">
            <v>5</v>
          </cell>
          <cell r="AZ412">
            <v>1</v>
          </cell>
          <cell r="BA412">
            <v>1</v>
          </cell>
          <cell r="BB412">
            <v>1</v>
          </cell>
          <cell r="BC412">
            <v>1</v>
          </cell>
          <cell r="BD412">
            <v>1</v>
          </cell>
          <cell r="BE412">
            <v>1</v>
          </cell>
          <cell r="BF412">
            <v>1</v>
          </cell>
          <cell r="BG412">
            <v>1</v>
          </cell>
          <cell r="BH412">
            <v>1</v>
          </cell>
          <cell r="BI412">
            <v>1</v>
          </cell>
          <cell r="BJ412">
            <v>1</v>
          </cell>
          <cell r="BK412">
            <v>1</v>
          </cell>
          <cell r="BL412">
            <v>1</v>
          </cell>
          <cell r="BM412">
            <v>1</v>
          </cell>
          <cell r="BN412">
            <v>1</v>
          </cell>
          <cell r="BO412">
            <v>1</v>
          </cell>
          <cell r="BP412">
            <v>1</v>
          </cell>
          <cell r="BQ412">
            <v>1</v>
          </cell>
          <cell r="BR412">
            <v>1</v>
          </cell>
          <cell r="BS412">
            <v>1</v>
          </cell>
        </row>
        <row r="413">
          <cell r="K413">
            <v>1</v>
          </cell>
          <cell r="L413">
            <v>1</v>
          </cell>
          <cell r="M413">
            <v>1</v>
          </cell>
          <cell r="N413">
            <v>1</v>
          </cell>
          <cell r="O413">
            <v>1</v>
          </cell>
          <cell r="P413">
            <v>1</v>
          </cell>
          <cell r="Q413">
            <v>1</v>
          </cell>
          <cell r="R413">
            <v>1</v>
          </cell>
          <cell r="S413">
            <v>1</v>
          </cell>
          <cell r="T413">
            <v>1</v>
          </cell>
          <cell r="U413">
            <v>1</v>
          </cell>
          <cell r="V413">
            <v>1</v>
          </cell>
          <cell r="W413">
            <v>1</v>
          </cell>
          <cell r="X413">
            <v>1</v>
          </cell>
          <cell r="Y413">
            <v>1</v>
          </cell>
          <cell r="Z413">
            <v>1</v>
          </cell>
          <cell r="AA413">
            <v>1</v>
          </cell>
          <cell r="AB413">
            <v>1</v>
          </cell>
          <cell r="AC413">
            <v>1</v>
          </cell>
          <cell r="AD413">
            <v>1</v>
          </cell>
          <cell r="AP413">
            <v>3</v>
          </cell>
          <cell r="AQ413">
            <v>10</v>
          </cell>
          <cell r="AR413">
            <v>6</v>
          </cell>
          <cell r="AZ413">
            <v>1</v>
          </cell>
          <cell r="BA413">
            <v>1</v>
          </cell>
          <cell r="BB413">
            <v>1</v>
          </cell>
          <cell r="BC413">
            <v>1</v>
          </cell>
          <cell r="BD413">
            <v>1</v>
          </cell>
          <cell r="BE413">
            <v>1</v>
          </cell>
          <cell r="BF413">
            <v>1</v>
          </cell>
          <cell r="BG413">
            <v>1</v>
          </cell>
          <cell r="BH413">
            <v>1</v>
          </cell>
          <cell r="BI413">
            <v>1</v>
          </cell>
          <cell r="BJ413">
            <v>1</v>
          </cell>
          <cell r="BK413">
            <v>1</v>
          </cell>
          <cell r="BL413">
            <v>1</v>
          </cell>
          <cell r="BM413">
            <v>1</v>
          </cell>
          <cell r="BN413">
            <v>1</v>
          </cell>
          <cell r="BO413">
            <v>1</v>
          </cell>
          <cell r="BP413">
            <v>1</v>
          </cell>
          <cell r="BQ413">
            <v>1</v>
          </cell>
          <cell r="BR413">
            <v>1</v>
          </cell>
          <cell r="BS413">
            <v>1</v>
          </cell>
        </row>
        <row r="414">
          <cell r="K414">
            <v>1</v>
          </cell>
          <cell r="L414">
            <v>1</v>
          </cell>
          <cell r="M414">
            <v>1</v>
          </cell>
          <cell r="N414">
            <v>1</v>
          </cell>
          <cell r="O414">
            <v>1</v>
          </cell>
          <cell r="P414">
            <v>1</v>
          </cell>
          <cell r="Q414">
            <v>1</v>
          </cell>
          <cell r="R414">
            <v>1</v>
          </cell>
          <cell r="S414">
            <v>1</v>
          </cell>
          <cell r="T414">
            <v>1</v>
          </cell>
          <cell r="U414">
            <v>1</v>
          </cell>
          <cell r="V414">
            <v>1</v>
          </cell>
          <cell r="W414">
            <v>1</v>
          </cell>
          <cell r="X414">
            <v>1</v>
          </cell>
          <cell r="Y414">
            <v>1</v>
          </cell>
          <cell r="Z414">
            <v>1</v>
          </cell>
          <cell r="AA414">
            <v>1</v>
          </cell>
          <cell r="AB414">
            <v>1</v>
          </cell>
          <cell r="AC414">
            <v>1</v>
          </cell>
          <cell r="AD414">
            <v>1</v>
          </cell>
          <cell r="AP414">
            <v>3</v>
          </cell>
          <cell r="AQ414">
            <v>10</v>
          </cell>
          <cell r="AR414">
            <v>7</v>
          </cell>
          <cell r="AZ414">
            <v>1</v>
          </cell>
          <cell r="BA414">
            <v>1</v>
          </cell>
          <cell r="BB414">
            <v>1</v>
          </cell>
          <cell r="BC414">
            <v>1</v>
          </cell>
          <cell r="BD414">
            <v>1</v>
          </cell>
          <cell r="BE414">
            <v>1</v>
          </cell>
          <cell r="BF414">
            <v>1</v>
          </cell>
          <cell r="BG414">
            <v>1</v>
          </cell>
          <cell r="BH414">
            <v>1</v>
          </cell>
          <cell r="BI414">
            <v>1</v>
          </cell>
          <cell r="BJ414">
            <v>1</v>
          </cell>
          <cell r="BK414">
            <v>1</v>
          </cell>
          <cell r="BL414">
            <v>1</v>
          </cell>
          <cell r="BM414">
            <v>1</v>
          </cell>
          <cell r="BN414">
            <v>1</v>
          </cell>
          <cell r="BO414">
            <v>1</v>
          </cell>
          <cell r="BP414">
            <v>1</v>
          </cell>
          <cell r="BQ414">
            <v>1</v>
          </cell>
          <cell r="BR414">
            <v>1</v>
          </cell>
          <cell r="BS414">
            <v>1</v>
          </cell>
        </row>
        <row r="415">
          <cell r="K415">
            <v>1</v>
          </cell>
          <cell r="L415">
            <v>1</v>
          </cell>
          <cell r="M415">
            <v>1</v>
          </cell>
          <cell r="N415">
            <v>1</v>
          </cell>
          <cell r="O415">
            <v>1</v>
          </cell>
          <cell r="P415">
            <v>1</v>
          </cell>
          <cell r="Q415">
            <v>1</v>
          </cell>
          <cell r="R415">
            <v>1</v>
          </cell>
          <cell r="S415">
            <v>1</v>
          </cell>
          <cell r="T415">
            <v>1</v>
          </cell>
          <cell r="U415">
            <v>1</v>
          </cell>
          <cell r="V415">
            <v>1</v>
          </cell>
          <cell r="W415">
            <v>1</v>
          </cell>
          <cell r="X415">
            <v>1</v>
          </cell>
          <cell r="Y415">
            <v>1</v>
          </cell>
          <cell r="Z415">
            <v>1</v>
          </cell>
          <cell r="AA415">
            <v>1</v>
          </cell>
          <cell r="AB415">
            <v>1</v>
          </cell>
          <cell r="AC415">
            <v>1</v>
          </cell>
          <cell r="AD415">
            <v>1</v>
          </cell>
          <cell r="AP415">
            <v>3</v>
          </cell>
          <cell r="AQ415">
            <v>10</v>
          </cell>
          <cell r="AR415">
            <v>8</v>
          </cell>
          <cell r="AZ415">
            <v>1</v>
          </cell>
          <cell r="BA415">
            <v>1</v>
          </cell>
          <cell r="BB415">
            <v>1</v>
          </cell>
          <cell r="BC415">
            <v>1</v>
          </cell>
          <cell r="BD415">
            <v>1</v>
          </cell>
          <cell r="BE415">
            <v>1</v>
          </cell>
          <cell r="BF415">
            <v>1</v>
          </cell>
          <cell r="BG415">
            <v>1</v>
          </cell>
          <cell r="BH415">
            <v>1</v>
          </cell>
          <cell r="BI415">
            <v>1</v>
          </cell>
          <cell r="BJ415">
            <v>1</v>
          </cell>
          <cell r="BK415">
            <v>1</v>
          </cell>
          <cell r="BL415">
            <v>1</v>
          </cell>
          <cell r="BM415">
            <v>1</v>
          </cell>
          <cell r="BN415">
            <v>1</v>
          </cell>
          <cell r="BO415">
            <v>1</v>
          </cell>
          <cell r="BP415">
            <v>1</v>
          </cell>
          <cell r="BQ415">
            <v>1</v>
          </cell>
          <cell r="BR415">
            <v>1</v>
          </cell>
          <cell r="BS415">
            <v>1</v>
          </cell>
        </row>
        <row r="416">
          <cell r="K416">
            <v>1</v>
          </cell>
          <cell r="L416">
            <v>1</v>
          </cell>
          <cell r="M416">
            <v>1</v>
          </cell>
          <cell r="N416">
            <v>1</v>
          </cell>
          <cell r="O416">
            <v>1</v>
          </cell>
          <cell r="P416">
            <v>1</v>
          </cell>
          <cell r="Q416">
            <v>1</v>
          </cell>
          <cell r="R416">
            <v>1</v>
          </cell>
          <cell r="S416">
            <v>1</v>
          </cell>
          <cell r="T416">
            <v>1</v>
          </cell>
          <cell r="U416">
            <v>1</v>
          </cell>
          <cell r="V416">
            <v>1</v>
          </cell>
          <cell r="W416">
            <v>1</v>
          </cell>
          <cell r="X416">
            <v>1</v>
          </cell>
          <cell r="Y416">
            <v>1</v>
          </cell>
          <cell r="Z416">
            <v>1</v>
          </cell>
          <cell r="AA416">
            <v>1</v>
          </cell>
          <cell r="AB416">
            <v>1</v>
          </cell>
          <cell r="AC416">
            <v>1</v>
          </cell>
          <cell r="AD416">
            <v>1</v>
          </cell>
          <cell r="AP416">
            <v>3</v>
          </cell>
          <cell r="AQ416">
            <v>10</v>
          </cell>
          <cell r="AR416">
            <v>9</v>
          </cell>
          <cell r="AZ416">
            <v>1</v>
          </cell>
          <cell r="BA416">
            <v>1</v>
          </cell>
          <cell r="BB416">
            <v>1</v>
          </cell>
          <cell r="BC416">
            <v>1</v>
          </cell>
          <cell r="BD416">
            <v>1</v>
          </cell>
          <cell r="BE416">
            <v>1</v>
          </cell>
          <cell r="BF416">
            <v>1</v>
          </cell>
          <cell r="BG416">
            <v>1</v>
          </cell>
          <cell r="BH416">
            <v>1</v>
          </cell>
          <cell r="BI416">
            <v>1</v>
          </cell>
          <cell r="BJ416">
            <v>1</v>
          </cell>
          <cell r="BK416">
            <v>1</v>
          </cell>
          <cell r="BL416">
            <v>1</v>
          </cell>
          <cell r="BM416">
            <v>1</v>
          </cell>
          <cell r="BN416">
            <v>1</v>
          </cell>
          <cell r="BO416">
            <v>1</v>
          </cell>
          <cell r="BP416">
            <v>1</v>
          </cell>
          <cell r="BQ416">
            <v>1</v>
          </cell>
          <cell r="BR416">
            <v>1</v>
          </cell>
          <cell r="BS416">
            <v>1</v>
          </cell>
        </row>
        <row r="417">
          <cell r="K417">
            <v>1</v>
          </cell>
          <cell r="L417">
            <v>1</v>
          </cell>
          <cell r="M417">
            <v>1</v>
          </cell>
          <cell r="N417">
            <v>1</v>
          </cell>
          <cell r="O417">
            <v>1</v>
          </cell>
          <cell r="P417">
            <v>1</v>
          </cell>
          <cell r="Q417">
            <v>1</v>
          </cell>
          <cell r="R417">
            <v>1</v>
          </cell>
          <cell r="S417">
            <v>1</v>
          </cell>
          <cell r="T417">
            <v>1</v>
          </cell>
          <cell r="U417">
            <v>1</v>
          </cell>
          <cell r="V417">
            <v>1</v>
          </cell>
          <cell r="W417">
            <v>1</v>
          </cell>
          <cell r="X417">
            <v>1</v>
          </cell>
          <cell r="Y417">
            <v>1</v>
          </cell>
          <cell r="Z417">
            <v>1</v>
          </cell>
          <cell r="AA417">
            <v>1</v>
          </cell>
          <cell r="AB417">
            <v>1</v>
          </cell>
          <cell r="AC417">
            <v>1</v>
          </cell>
          <cell r="AD417">
            <v>1</v>
          </cell>
          <cell r="AP417">
            <v>3</v>
          </cell>
          <cell r="AQ417">
            <v>10</v>
          </cell>
          <cell r="AR417">
            <v>10</v>
          </cell>
          <cell r="AZ417">
            <v>1</v>
          </cell>
          <cell r="BA417">
            <v>1</v>
          </cell>
          <cell r="BB417">
            <v>1</v>
          </cell>
          <cell r="BC417">
            <v>1</v>
          </cell>
          <cell r="BD417">
            <v>1</v>
          </cell>
          <cell r="BE417">
            <v>1</v>
          </cell>
          <cell r="BF417">
            <v>1</v>
          </cell>
          <cell r="BG417">
            <v>1</v>
          </cell>
          <cell r="BH417">
            <v>1</v>
          </cell>
          <cell r="BI417">
            <v>1</v>
          </cell>
          <cell r="BJ417">
            <v>1</v>
          </cell>
          <cell r="BK417">
            <v>1</v>
          </cell>
          <cell r="BL417">
            <v>1</v>
          </cell>
          <cell r="BM417">
            <v>1</v>
          </cell>
          <cell r="BN417">
            <v>1</v>
          </cell>
          <cell r="BO417">
            <v>1</v>
          </cell>
          <cell r="BP417">
            <v>1</v>
          </cell>
          <cell r="BQ417">
            <v>1</v>
          </cell>
          <cell r="BR417">
            <v>1</v>
          </cell>
          <cell r="BS417">
            <v>1</v>
          </cell>
        </row>
        <row r="418">
          <cell r="K418">
            <v>1</v>
          </cell>
          <cell r="L418">
            <v>1</v>
          </cell>
          <cell r="M418">
            <v>1</v>
          </cell>
          <cell r="N418">
            <v>1</v>
          </cell>
          <cell r="O418">
            <v>1</v>
          </cell>
          <cell r="P418">
            <v>1</v>
          </cell>
          <cell r="Q418">
            <v>1</v>
          </cell>
          <cell r="R418">
            <v>1</v>
          </cell>
          <cell r="S418">
            <v>1</v>
          </cell>
          <cell r="T418">
            <v>1</v>
          </cell>
          <cell r="U418">
            <v>1</v>
          </cell>
          <cell r="V418">
            <v>1</v>
          </cell>
          <cell r="W418">
            <v>1</v>
          </cell>
          <cell r="X418">
            <v>1</v>
          </cell>
          <cell r="Y418">
            <v>1</v>
          </cell>
          <cell r="Z418">
            <v>1</v>
          </cell>
          <cell r="AA418">
            <v>1</v>
          </cell>
          <cell r="AB418">
            <v>1</v>
          </cell>
          <cell r="AC418">
            <v>1</v>
          </cell>
          <cell r="AD418">
            <v>1</v>
          </cell>
          <cell r="AP418">
            <v>3</v>
          </cell>
          <cell r="AQ418">
            <v>11</v>
          </cell>
          <cell r="AR418">
            <v>1</v>
          </cell>
          <cell r="AZ418">
            <v>1</v>
          </cell>
          <cell r="BA418">
            <v>1</v>
          </cell>
          <cell r="BB418">
            <v>1</v>
          </cell>
          <cell r="BC418">
            <v>1</v>
          </cell>
          <cell r="BD418">
            <v>1</v>
          </cell>
          <cell r="BE418">
            <v>1</v>
          </cell>
          <cell r="BF418">
            <v>1</v>
          </cell>
          <cell r="BG418">
            <v>1</v>
          </cell>
          <cell r="BH418">
            <v>1</v>
          </cell>
          <cell r="BI418">
            <v>1</v>
          </cell>
          <cell r="BJ418">
            <v>1</v>
          </cell>
          <cell r="BK418">
            <v>1</v>
          </cell>
          <cell r="BL418">
            <v>1</v>
          </cell>
          <cell r="BM418">
            <v>1</v>
          </cell>
          <cell r="BN418">
            <v>1</v>
          </cell>
          <cell r="BO418">
            <v>1</v>
          </cell>
          <cell r="BP418">
            <v>1</v>
          </cell>
          <cell r="BQ418">
            <v>1</v>
          </cell>
          <cell r="BR418">
            <v>1</v>
          </cell>
          <cell r="BS418">
            <v>1</v>
          </cell>
        </row>
        <row r="419">
          <cell r="K419">
            <v>1</v>
          </cell>
          <cell r="L419">
            <v>1</v>
          </cell>
          <cell r="M419">
            <v>1</v>
          </cell>
          <cell r="N419">
            <v>1</v>
          </cell>
          <cell r="O419">
            <v>1</v>
          </cell>
          <cell r="P419">
            <v>1</v>
          </cell>
          <cell r="Q419">
            <v>1</v>
          </cell>
          <cell r="R419">
            <v>1</v>
          </cell>
          <cell r="S419">
            <v>1</v>
          </cell>
          <cell r="T419">
            <v>1</v>
          </cell>
          <cell r="U419">
            <v>1</v>
          </cell>
          <cell r="V419">
            <v>1</v>
          </cell>
          <cell r="W419">
            <v>1</v>
          </cell>
          <cell r="X419">
            <v>1</v>
          </cell>
          <cell r="Y419">
            <v>1</v>
          </cell>
          <cell r="Z419">
            <v>1</v>
          </cell>
          <cell r="AA419">
            <v>1</v>
          </cell>
          <cell r="AB419">
            <v>1</v>
          </cell>
          <cell r="AC419">
            <v>1</v>
          </cell>
          <cell r="AD419">
            <v>1</v>
          </cell>
          <cell r="AP419">
            <v>3</v>
          </cell>
          <cell r="AQ419">
            <v>11</v>
          </cell>
          <cell r="AR419">
            <v>2</v>
          </cell>
          <cell r="AZ419">
            <v>1</v>
          </cell>
          <cell r="BA419">
            <v>1</v>
          </cell>
          <cell r="BB419">
            <v>1</v>
          </cell>
          <cell r="BC419">
            <v>1</v>
          </cell>
          <cell r="BD419">
            <v>1</v>
          </cell>
          <cell r="BE419">
            <v>1</v>
          </cell>
          <cell r="BF419">
            <v>1</v>
          </cell>
          <cell r="BG419">
            <v>1</v>
          </cell>
          <cell r="BH419">
            <v>1</v>
          </cell>
          <cell r="BI419">
            <v>1</v>
          </cell>
          <cell r="BJ419">
            <v>1</v>
          </cell>
          <cell r="BK419">
            <v>1</v>
          </cell>
          <cell r="BL419">
            <v>1</v>
          </cell>
          <cell r="BM419">
            <v>1</v>
          </cell>
          <cell r="BN419">
            <v>1</v>
          </cell>
          <cell r="BO419">
            <v>1</v>
          </cell>
          <cell r="BP419">
            <v>1</v>
          </cell>
          <cell r="BQ419">
            <v>1</v>
          </cell>
          <cell r="BR419">
            <v>1</v>
          </cell>
          <cell r="BS419">
            <v>1</v>
          </cell>
        </row>
        <row r="420">
          <cell r="K420">
            <v>1</v>
          </cell>
          <cell r="L420">
            <v>1</v>
          </cell>
          <cell r="M420">
            <v>1</v>
          </cell>
          <cell r="N420">
            <v>1</v>
          </cell>
          <cell r="O420">
            <v>1</v>
          </cell>
          <cell r="P420">
            <v>1</v>
          </cell>
          <cell r="Q420">
            <v>1</v>
          </cell>
          <cell r="R420">
            <v>1</v>
          </cell>
          <cell r="S420">
            <v>1</v>
          </cell>
          <cell r="T420">
            <v>1</v>
          </cell>
          <cell r="U420">
            <v>1</v>
          </cell>
          <cell r="V420">
            <v>1</v>
          </cell>
          <cell r="W420">
            <v>1</v>
          </cell>
          <cell r="X420">
            <v>1</v>
          </cell>
          <cell r="Y420">
            <v>1</v>
          </cell>
          <cell r="Z420">
            <v>1</v>
          </cell>
          <cell r="AA420">
            <v>1</v>
          </cell>
          <cell r="AB420">
            <v>1</v>
          </cell>
          <cell r="AC420">
            <v>1</v>
          </cell>
          <cell r="AD420">
            <v>1</v>
          </cell>
          <cell r="AP420">
            <v>3</v>
          </cell>
          <cell r="AQ420">
            <v>11</v>
          </cell>
          <cell r="AR420">
            <v>3</v>
          </cell>
          <cell r="AZ420">
            <v>1</v>
          </cell>
          <cell r="BA420">
            <v>1</v>
          </cell>
          <cell r="BB420">
            <v>1</v>
          </cell>
          <cell r="BC420">
            <v>1</v>
          </cell>
          <cell r="BD420">
            <v>1</v>
          </cell>
          <cell r="BE420">
            <v>1</v>
          </cell>
          <cell r="BF420">
            <v>1</v>
          </cell>
          <cell r="BG420">
            <v>1</v>
          </cell>
          <cell r="BH420">
            <v>1</v>
          </cell>
          <cell r="BI420">
            <v>1</v>
          </cell>
          <cell r="BJ420">
            <v>1</v>
          </cell>
          <cell r="BK420">
            <v>1</v>
          </cell>
          <cell r="BL420">
            <v>1</v>
          </cell>
          <cell r="BM420">
            <v>1</v>
          </cell>
          <cell r="BN420">
            <v>1</v>
          </cell>
          <cell r="BO420">
            <v>1</v>
          </cell>
          <cell r="BP420">
            <v>1</v>
          </cell>
          <cell r="BQ420">
            <v>1</v>
          </cell>
          <cell r="BR420">
            <v>1</v>
          </cell>
          <cell r="BS420">
            <v>1</v>
          </cell>
        </row>
        <row r="421">
          <cell r="K421">
            <v>1</v>
          </cell>
          <cell r="L421">
            <v>1</v>
          </cell>
          <cell r="M421">
            <v>1</v>
          </cell>
          <cell r="N421">
            <v>1</v>
          </cell>
          <cell r="O421">
            <v>1</v>
          </cell>
          <cell r="P421">
            <v>1</v>
          </cell>
          <cell r="Q421">
            <v>1</v>
          </cell>
          <cell r="R421">
            <v>1</v>
          </cell>
          <cell r="S421">
            <v>1</v>
          </cell>
          <cell r="T421">
            <v>1</v>
          </cell>
          <cell r="U421">
            <v>1</v>
          </cell>
          <cell r="V421">
            <v>1</v>
          </cell>
          <cell r="W421">
            <v>1</v>
          </cell>
          <cell r="X421">
            <v>1</v>
          </cell>
          <cell r="Y421">
            <v>1</v>
          </cell>
          <cell r="Z421">
            <v>1</v>
          </cell>
          <cell r="AA421">
            <v>1</v>
          </cell>
          <cell r="AB421">
            <v>1</v>
          </cell>
          <cell r="AC421">
            <v>1</v>
          </cell>
          <cell r="AD421">
            <v>1</v>
          </cell>
          <cell r="AP421">
            <v>3</v>
          </cell>
          <cell r="AQ421">
            <v>11</v>
          </cell>
          <cell r="AR421">
            <v>4</v>
          </cell>
          <cell r="AZ421">
            <v>1</v>
          </cell>
          <cell r="BA421">
            <v>1</v>
          </cell>
          <cell r="BB421">
            <v>1</v>
          </cell>
          <cell r="BC421">
            <v>1</v>
          </cell>
          <cell r="BD421">
            <v>1</v>
          </cell>
          <cell r="BE421">
            <v>1</v>
          </cell>
          <cell r="BF421">
            <v>1</v>
          </cell>
          <cell r="BG421">
            <v>1</v>
          </cell>
          <cell r="BH421">
            <v>1</v>
          </cell>
          <cell r="BI421">
            <v>1</v>
          </cell>
          <cell r="BJ421">
            <v>1</v>
          </cell>
          <cell r="BK421">
            <v>1</v>
          </cell>
          <cell r="BL421">
            <v>1</v>
          </cell>
          <cell r="BM421">
            <v>1</v>
          </cell>
          <cell r="BN421">
            <v>1</v>
          </cell>
          <cell r="BO421">
            <v>1</v>
          </cell>
          <cell r="BP421">
            <v>1</v>
          </cell>
          <cell r="BQ421">
            <v>1</v>
          </cell>
          <cell r="BR421">
            <v>1</v>
          </cell>
          <cell r="BS421">
            <v>1</v>
          </cell>
        </row>
        <row r="422">
          <cell r="K422">
            <v>1</v>
          </cell>
          <cell r="L422">
            <v>1</v>
          </cell>
          <cell r="M422">
            <v>1</v>
          </cell>
          <cell r="N422">
            <v>1</v>
          </cell>
          <cell r="O422">
            <v>1</v>
          </cell>
          <cell r="P422">
            <v>1</v>
          </cell>
          <cell r="Q422">
            <v>1</v>
          </cell>
          <cell r="R422">
            <v>1</v>
          </cell>
          <cell r="S422">
            <v>1</v>
          </cell>
          <cell r="T422">
            <v>1</v>
          </cell>
          <cell r="U422">
            <v>1</v>
          </cell>
          <cell r="V422">
            <v>1</v>
          </cell>
          <cell r="W422">
            <v>1</v>
          </cell>
          <cell r="X422">
            <v>1</v>
          </cell>
          <cell r="Y422">
            <v>1</v>
          </cell>
          <cell r="Z422">
            <v>1</v>
          </cell>
          <cell r="AA422">
            <v>1</v>
          </cell>
          <cell r="AB422">
            <v>1</v>
          </cell>
          <cell r="AC422">
            <v>1</v>
          </cell>
          <cell r="AD422">
            <v>1</v>
          </cell>
          <cell r="AP422">
            <v>3</v>
          </cell>
          <cell r="AQ422">
            <v>11</v>
          </cell>
          <cell r="AR422">
            <v>5</v>
          </cell>
          <cell r="AZ422">
            <v>1</v>
          </cell>
          <cell r="BA422">
            <v>1</v>
          </cell>
          <cell r="BB422">
            <v>1</v>
          </cell>
          <cell r="BC422">
            <v>1</v>
          </cell>
          <cell r="BD422">
            <v>1</v>
          </cell>
          <cell r="BE422">
            <v>1</v>
          </cell>
          <cell r="BF422">
            <v>1</v>
          </cell>
          <cell r="BG422">
            <v>1</v>
          </cell>
          <cell r="BH422">
            <v>1</v>
          </cell>
          <cell r="BI422">
            <v>1</v>
          </cell>
          <cell r="BJ422">
            <v>1</v>
          </cell>
          <cell r="BK422">
            <v>1</v>
          </cell>
          <cell r="BL422">
            <v>1</v>
          </cell>
          <cell r="BM422">
            <v>1</v>
          </cell>
          <cell r="BN422">
            <v>1</v>
          </cell>
          <cell r="BO422">
            <v>1</v>
          </cell>
          <cell r="BP422">
            <v>1</v>
          </cell>
          <cell r="BQ422">
            <v>1</v>
          </cell>
          <cell r="BR422">
            <v>1</v>
          </cell>
          <cell r="BS422">
            <v>1</v>
          </cell>
        </row>
        <row r="423">
          <cell r="K423">
            <v>1</v>
          </cell>
          <cell r="L423">
            <v>1</v>
          </cell>
          <cell r="M423">
            <v>1</v>
          </cell>
          <cell r="N423">
            <v>1</v>
          </cell>
          <cell r="O423">
            <v>1</v>
          </cell>
          <cell r="P423">
            <v>1</v>
          </cell>
          <cell r="Q423">
            <v>1</v>
          </cell>
          <cell r="R423">
            <v>1</v>
          </cell>
          <cell r="S423">
            <v>1</v>
          </cell>
          <cell r="T423">
            <v>1</v>
          </cell>
          <cell r="U423">
            <v>1</v>
          </cell>
          <cell r="V423">
            <v>1</v>
          </cell>
          <cell r="W423">
            <v>1</v>
          </cell>
          <cell r="X423">
            <v>1</v>
          </cell>
          <cell r="Y423">
            <v>1</v>
          </cell>
          <cell r="Z423">
            <v>0.9</v>
          </cell>
          <cell r="AA423">
            <v>0.7</v>
          </cell>
          <cell r="AB423">
            <v>0.7</v>
          </cell>
          <cell r="AC423">
            <v>0.7</v>
          </cell>
          <cell r="AD423">
            <v>0.7</v>
          </cell>
          <cell r="AP423">
            <v>3</v>
          </cell>
          <cell r="AQ423">
            <v>11</v>
          </cell>
          <cell r="AR423">
            <v>6</v>
          </cell>
          <cell r="AZ423">
            <v>1</v>
          </cell>
          <cell r="BA423">
            <v>1</v>
          </cell>
          <cell r="BB423">
            <v>1</v>
          </cell>
          <cell r="BC423">
            <v>1</v>
          </cell>
          <cell r="BD423">
            <v>1</v>
          </cell>
          <cell r="BE423">
            <v>1</v>
          </cell>
          <cell r="BF423">
            <v>1</v>
          </cell>
          <cell r="BG423">
            <v>1</v>
          </cell>
          <cell r="BH423">
            <v>1</v>
          </cell>
          <cell r="BI423">
            <v>1</v>
          </cell>
          <cell r="BJ423">
            <v>1</v>
          </cell>
          <cell r="BK423">
            <v>1</v>
          </cell>
          <cell r="BL423">
            <v>1</v>
          </cell>
          <cell r="BM423">
            <v>1</v>
          </cell>
          <cell r="BN423">
            <v>1</v>
          </cell>
          <cell r="BO423">
            <v>1</v>
          </cell>
          <cell r="BP423">
            <v>1</v>
          </cell>
          <cell r="BQ423">
            <v>1</v>
          </cell>
          <cell r="BR423">
            <v>1</v>
          </cell>
          <cell r="BS423">
            <v>1</v>
          </cell>
        </row>
        <row r="424">
          <cell r="K424">
            <v>1</v>
          </cell>
          <cell r="L424">
            <v>1</v>
          </cell>
          <cell r="M424">
            <v>1</v>
          </cell>
          <cell r="N424">
            <v>1</v>
          </cell>
          <cell r="O424">
            <v>1</v>
          </cell>
          <cell r="P424">
            <v>1</v>
          </cell>
          <cell r="Q424">
            <v>1</v>
          </cell>
          <cell r="R424">
            <v>1</v>
          </cell>
          <cell r="S424">
            <v>1</v>
          </cell>
          <cell r="T424">
            <v>1</v>
          </cell>
          <cell r="U424">
            <v>1</v>
          </cell>
          <cell r="V424">
            <v>1</v>
          </cell>
          <cell r="W424">
            <v>1</v>
          </cell>
          <cell r="X424">
            <v>1</v>
          </cell>
          <cell r="Y424">
            <v>1</v>
          </cell>
          <cell r="Z424">
            <v>0.9</v>
          </cell>
          <cell r="AA424">
            <v>0.7</v>
          </cell>
          <cell r="AB424">
            <v>0.7</v>
          </cell>
          <cell r="AC424">
            <v>0.7</v>
          </cell>
          <cell r="AD424">
            <v>0.7</v>
          </cell>
          <cell r="AP424">
            <v>3</v>
          </cell>
          <cell r="AQ424">
            <v>11</v>
          </cell>
          <cell r="AR424">
            <v>7</v>
          </cell>
          <cell r="AZ424">
            <v>1</v>
          </cell>
          <cell r="BA424">
            <v>1</v>
          </cell>
          <cell r="BB424">
            <v>1</v>
          </cell>
          <cell r="BC424">
            <v>1</v>
          </cell>
          <cell r="BD424">
            <v>1</v>
          </cell>
          <cell r="BE424">
            <v>1</v>
          </cell>
          <cell r="BF424">
            <v>1</v>
          </cell>
          <cell r="BG424">
            <v>1</v>
          </cell>
          <cell r="BH424">
            <v>1</v>
          </cell>
          <cell r="BI424">
            <v>1</v>
          </cell>
          <cell r="BJ424">
            <v>1</v>
          </cell>
          <cell r="BK424">
            <v>1</v>
          </cell>
          <cell r="BL424">
            <v>1</v>
          </cell>
          <cell r="BM424">
            <v>1</v>
          </cell>
          <cell r="BN424">
            <v>1</v>
          </cell>
          <cell r="BO424">
            <v>1</v>
          </cell>
          <cell r="BP424">
            <v>1</v>
          </cell>
          <cell r="BQ424">
            <v>1</v>
          </cell>
          <cell r="BR424">
            <v>1</v>
          </cell>
          <cell r="BS424">
            <v>1</v>
          </cell>
        </row>
        <row r="425">
          <cell r="K425">
            <v>1</v>
          </cell>
          <cell r="L425">
            <v>1</v>
          </cell>
          <cell r="M425">
            <v>1</v>
          </cell>
          <cell r="N425">
            <v>1</v>
          </cell>
          <cell r="O425">
            <v>1</v>
          </cell>
          <cell r="P425">
            <v>1</v>
          </cell>
          <cell r="Q425">
            <v>1</v>
          </cell>
          <cell r="R425">
            <v>1</v>
          </cell>
          <cell r="S425">
            <v>1</v>
          </cell>
          <cell r="T425">
            <v>1</v>
          </cell>
          <cell r="U425">
            <v>1</v>
          </cell>
          <cell r="V425">
            <v>1</v>
          </cell>
          <cell r="W425">
            <v>1</v>
          </cell>
          <cell r="X425">
            <v>1</v>
          </cell>
          <cell r="Y425">
            <v>1</v>
          </cell>
          <cell r="Z425">
            <v>0.9</v>
          </cell>
          <cell r="AA425">
            <v>0.7</v>
          </cell>
          <cell r="AB425">
            <v>0.7</v>
          </cell>
          <cell r="AC425">
            <v>0.7</v>
          </cell>
          <cell r="AD425">
            <v>0.7</v>
          </cell>
          <cell r="AP425">
            <v>3</v>
          </cell>
          <cell r="AQ425">
            <v>11</v>
          </cell>
          <cell r="AR425">
            <v>8</v>
          </cell>
          <cell r="AZ425">
            <v>1</v>
          </cell>
          <cell r="BA425">
            <v>1</v>
          </cell>
          <cell r="BB425">
            <v>1</v>
          </cell>
          <cell r="BC425">
            <v>1</v>
          </cell>
          <cell r="BD425">
            <v>1</v>
          </cell>
          <cell r="BE425">
            <v>1</v>
          </cell>
          <cell r="BF425">
            <v>1</v>
          </cell>
          <cell r="BG425">
            <v>1</v>
          </cell>
          <cell r="BH425">
            <v>1</v>
          </cell>
          <cell r="BI425">
            <v>1</v>
          </cell>
          <cell r="BJ425">
            <v>1</v>
          </cell>
          <cell r="BK425">
            <v>1</v>
          </cell>
          <cell r="BL425">
            <v>1</v>
          </cell>
          <cell r="BM425">
            <v>1</v>
          </cell>
          <cell r="BN425">
            <v>1</v>
          </cell>
          <cell r="BO425">
            <v>1</v>
          </cell>
          <cell r="BP425">
            <v>1</v>
          </cell>
          <cell r="BQ425">
            <v>1</v>
          </cell>
          <cell r="BR425">
            <v>1</v>
          </cell>
          <cell r="BS425">
            <v>1</v>
          </cell>
        </row>
        <row r="426">
          <cell r="K426">
            <v>1</v>
          </cell>
          <cell r="L426">
            <v>1</v>
          </cell>
          <cell r="M426">
            <v>1</v>
          </cell>
          <cell r="N426">
            <v>1</v>
          </cell>
          <cell r="O426">
            <v>1</v>
          </cell>
          <cell r="P426">
            <v>1</v>
          </cell>
          <cell r="Q426">
            <v>1</v>
          </cell>
          <cell r="R426">
            <v>1</v>
          </cell>
          <cell r="S426">
            <v>1</v>
          </cell>
          <cell r="T426">
            <v>1</v>
          </cell>
          <cell r="U426">
            <v>1</v>
          </cell>
          <cell r="V426">
            <v>1</v>
          </cell>
          <cell r="W426">
            <v>1</v>
          </cell>
          <cell r="X426">
            <v>1</v>
          </cell>
          <cell r="Y426">
            <v>1</v>
          </cell>
          <cell r="Z426">
            <v>0.9</v>
          </cell>
          <cell r="AA426">
            <v>0.7</v>
          </cell>
          <cell r="AB426">
            <v>0.7</v>
          </cell>
          <cell r="AC426">
            <v>0.7</v>
          </cell>
          <cell r="AD426">
            <v>0.7</v>
          </cell>
          <cell r="AP426">
            <v>3</v>
          </cell>
          <cell r="AQ426">
            <v>11</v>
          </cell>
          <cell r="AR426">
            <v>9</v>
          </cell>
          <cell r="AZ426">
            <v>1</v>
          </cell>
          <cell r="BA426">
            <v>1</v>
          </cell>
          <cell r="BB426">
            <v>1</v>
          </cell>
          <cell r="BC426">
            <v>1</v>
          </cell>
          <cell r="BD426">
            <v>1</v>
          </cell>
          <cell r="BE426">
            <v>1</v>
          </cell>
          <cell r="BF426">
            <v>1</v>
          </cell>
          <cell r="BG426">
            <v>1</v>
          </cell>
          <cell r="BH426">
            <v>1</v>
          </cell>
          <cell r="BI426">
            <v>1</v>
          </cell>
          <cell r="BJ426">
            <v>1</v>
          </cell>
          <cell r="BK426">
            <v>1</v>
          </cell>
          <cell r="BL426">
            <v>1</v>
          </cell>
          <cell r="BM426">
            <v>1</v>
          </cell>
          <cell r="BN426">
            <v>1</v>
          </cell>
          <cell r="BO426">
            <v>1</v>
          </cell>
          <cell r="BP426">
            <v>1</v>
          </cell>
          <cell r="BQ426">
            <v>1</v>
          </cell>
          <cell r="BR426">
            <v>1</v>
          </cell>
          <cell r="BS426">
            <v>1</v>
          </cell>
        </row>
        <row r="427">
          <cell r="K427">
            <v>1</v>
          </cell>
          <cell r="L427">
            <v>1</v>
          </cell>
          <cell r="M427">
            <v>1</v>
          </cell>
          <cell r="N427">
            <v>1</v>
          </cell>
          <cell r="O427">
            <v>1</v>
          </cell>
          <cell r="P427">
            <v>1</v>
          </cell>
          <cell r="Q427">
            <v>1</v>
          </cell>
          <cell r="R427">
            <v>1</v>
          </cell>
          <cell r="S427">
            <v>1</v>
          </cell>
          <cell r="T427">
            <v>1</v>
          </cell>
          <cell r="U427">
            <v>1</v>
          </cell>
          <cell r="V427">
            <v>1</v>
          </cell>
          <cell r="W427">
            <v>1</v>
          </cell>
          <cell r="X427">
            <v>1</v>
          </cell>
          <cell r="Y427">
            <v>1</v>
          </cell>
          <cell r="Z427">
            <v>0.9</v>
          </cell>
          <cell r="AA427">
            <v>0.7</v>
          </cell>
          <cell r="AB427">
            <v>0.7</v>
          </cell>
          <cell r="AC427">
            <v>0.7</v>
          </cell>
          <cell r="AD427">
            <v>0.7</v>
          </cell>
          <cell r="AP427">
            <v>3</v>
          </cell>
          <cell r="AQ427">
            <v>11</v>
          </cell>
          <cell r="AR427">
            <v>10</v>
          </cell>
          <cell r="AZ427">
            <v>1</v>
          </cell>
          <cell r="BA427">
            <v>1</v>
          </cell>
          <cell r="BB427">
            <v>1</v>
          </cell>
          <cell r="BC427">
            <v>1</v>
          </cell>
          <cell r="BD427">
            <v>1</v>
          </cell>
          <cell r="BE427">
            <v>1</v>
          </cell>
          <cell r="BF427">
            <v>1</v>
          </cell>
          <cell r="BG427">
            <v>1</v>
          </cell>
          <cell r="BH427">
            <v>1</v>
          </cell>
          <cell r="BI427">
            <v>1</v>
          </cell>
          <cell r="BJ427">
            <v>1</v>
          </cell>
          <cell r="BK427">
            <v>1</v>
          </cell>
          <cell r="BL427">
            <v>1</v>
          </cell>
          <cell r="BM427">
            <v>1</v>
          </cell>
          <cell r="BN427">
            <v>1</v>
          </cell>
          <cell r="BO427">
            <v>1</v>
          </cell>
          <cell r="BP427">
            <v>1</v>
          </cell>
          <cell r="BQ427">
            <v>1</v>
          </cell>
          <cell r="BR427">
            <v>1</v>
          </cell>
          <cell r="BS427">
            <v>1</v>
          </cell>
        </row>
        <row r="428">
          <cell r="K428">
            <v>1</v>
          </cell>
          <cell r="L428">
            <v>1</v>
          </cell>
          <cell r="M428">
            <v>1</v>
          </cell>
          <cell r="N428">
            <v>1</v>
          </cell>
          <cell r="O428">
            <v>1</v>
          </cell>
          <cell r="P428">
            <v>1</v>
          </cell>
          <cell r="Q428">
            <v>1</v>
          </cell>
          <cell r="R428">
            <v>1</v>
          </cell>
          <cell r="S428">
            <v>1</v>
          </cell>
          <cell r="T428">
            <v>1</v>
          </cell>
          <cell r="U428">
            <v>1</v>
          </cell>
          <cell r="V428">
            <v>1</v>
          </cell>
          <cell r="W428">
            <v>1</v>
          </cell>
          <cell r="X428">
            <v>1</v>
          </cell>
          <cell r="Y428">
            <v>1</v>
          </cell>
          <cell r="Z428">
            <v>0.9</v>
          </cell>
          <cell r="AA428">
            <v>0.7</v>
          </cell>
          <cell r="AB428">
            <v>0.7</v>
          </cell>
          <cell r="AC428">
            <v>0.7</v>
          </cell>
          <cell r="AD428">
            <v>0.7</v>
          </cell>
          <cell r="AP428">
            <v>3</v>
          </cell>
          <cell r="AQ428">
            <v>12</v>
          </cell>
          <cell r="AR428">
            <v>1</v>
          </cell>
          <cell r="AZ428">
            <v>1</v>
          </cell>
          <cell r="BA428">
            <v>1</v>
          </cell>
          <cell r="BB428">
            <v>1</v>
          </cell>
          <cell r="BC428">
            <v>1</v>
          </cell>
          <cell r="BD428">
            <v>1</v>
          </cell>
          <cell r="BE428">
            <v>1</v>
          </cell>
          <cell r="BF428">
            <v>1</v>
          </cell>
          <cell r="BG428">
            <v>1</v>
          </cell>
          <cell r="BH428">
            <v>1</v>
          </cell>
          <cell r="BI428">
            <v>1</v>
          </cell>
          <cell r="BJ428">
            <v>1</v>
          </cell>
          <cell r="BK428">
            <v>1</v>
          </cell>
          <cell r="BL428">
            <v>1</v>
          </cell>
          <cell r="BM428">
            <v>1</v>
          </cell>
          <cell r="BN428">
            <v>1</v>
          </cell>
          <cell r="BO428">
            <v>1</v>
          </cell>
          <cell r="BP428">
            <v>1</v>
          </cell>
          <cell r="BQ428">
            <v>1</v>
          </cell>
          <cell r="BR428">
            <v>1</v>
          </cell>
          <cell r="BS428">
            <v>1</v>
          </cell>
        </row>
        <row r="429">
          <cell r="K429">
            <v>1</v>
          </cell>
          <cell r="L429">
            <v>1</v>
          </cell>
          <cell r="M429">
            <v>1</v>
          </cell>
          <cell r="N429">
            <v>1</v>
          </cell>
          <cell r="O429">
            <v>1</v>
          </cell>
          <cell r="P429">
            <v>1</v>
          </cell>
          <cell r="Q429">
            <v>1</v>
          </cell>
          <cell r="R429">
            <v>1</v>
          </cell>
          <cell r="S429">
            <v>1</v>
          </cell>
          <cell r="T429">
            <v>1</v>
          </cell>
          <cell r="U429">
            <v>1</v>
          </cell>
          <cell r="V429">
            <v>1</v>
          </cell>
          <cell r="W429">
            <v>1</v>
          </cell>
          <cell r="X429">
            <v>1</v>
          </cell>
          <cell r="Y429">
            <v>1</v>
          </cell>
          <cell r="Z429">
            <v>0.9</v>
          </cell>
          <cell r="AA429">
            <v>0.7</v>
          </cell>
          <cell r="AB429">
            <v>0.7</v>
          </cell>
          <cell r="AC429">
            <v>0.7</v>
          </cell>
          <cell r="AD429">
            <v>0.7</v>
          </cell>
          <cell r="AP429">
            <v>3</v>
          </cell>
          <cell r="AQ429">
            <v>12</v>
          </cell>
          <cell r="AR429">
            <v>2</v>
          </cell>
          <cell r="AZ429">
            <v>1</v>
          </cell>
          <cell r="BA429">
            <v>1</v>
          </cell>
          <cell r="BB429">
            <v>1</v>
          </cell>
          <cell r="BC429">
            <v>1</v>
          </cell>
          <cell r="BD429">
            <v>1</v>
          </cell>
          <cell r="BE429">
            <v>1</v>
          </cell>
          <cell r="BF429">
            <v>1</v>
          </cell>
          <cell r="BG429">
            <v>1</v>
          </cell>
          <cell r="BH429">
            <v>1</v>
          </cell>
          <cell r="BI429">
            <v>1</v>
          </cell>
          <cell r="BJ429">
            <v>1</v>
          </cell>
          <cell r="BK429">
            <v>1</v>
          </cell>
          <cell r="BL429">
            <v>1</v>
          </cell>
          <cell r="BM429">
            <v>1</v>
          </cell>
          <cell r="BN429">
            <v>1</v>
          </cell>
          <cell r="BO429">
            <v>1</v>
          </cell>
          <cell r="BP429">
            <v>1</v>
          </cell>
          <cell r="BQ429">
            <v>1</v>
          </cell>
          <cell r="BR429">
            <v>1</v>
          </cell>
          <cell r="BS429">
            <v>1</v>
          </cell>
        </row>
        <row r="430">
          <cell r="K430">
            <v>1</v>
          </cell>
          <cell r="L430">
            <v>1</v>
          </cell>
          <cell r="M430">
            <v>1</v>
          </cell>
          <cell r="N430">
            <v>1</v>
          </cell>
          <cell r="O430">
            <v>1</v>
          </cell>
          <cell r="P430">
            <v>1</v>
          </cell>
          <cell r="Q430">
            <v>1</v>
          </cell>
          <cell r="R430">
            <v>1</v>
          </cell>
          <cell r="S430">
            <v>1</v>
          </cell>
          <cell r="T430">
            <v>1</v>
          </cell>
          <cell r="U430">
            <v>1</v>
          </cell>
          <cell r="V430">
            <v>1</v>
          </cell>
          <cell r="W430">
            <v>1</v>
          </cell>
          <cell r="X430">
            <v>1</v>
          </cell>
          <cell r="Y430">
            <v>1</v>
          </cell>
          <cell r="Z430">
            <v>0.9</v>
          </cell>
          <cell r="AA430">
            <v>0.7</v>
          </cell>
          <cell r="AB430">
            <v>0.7</v>
          </cell>
          <cell r="AC430">
            <v>0.7</v>
          </cell>
          <cell r="AD430">
            <v>0.7</v>
          </cell>
          <cell r="AP430">
            <v>3</v>
          </cell>
          <cell r="AQ430">
            <v>12</v>
          </cell>
          <cell r="AR430">
            <v>3</v>
          </cell>
          <cell r="AZ430">
            <v>1</v>
          </cell>
          <cell r="BA430">
            <v>1</v>
          </cell>
          <cell r="BB430">
            <v>1</v>
          </cell>
          <cell r="BC430">
            <v>1</v>
          </cell>
          <cell r="BD430">
            <v>1</v>
          </cell>
          <cell r="BE430">
            <v>1</v>
          </cell>
          <cell r="BF430">
            <v>1</v>
          </cell>
          <cell r="BG430">
            <v>1</v>
          </cell>
          <cell r="BH430">
            <v>1</v>
          </cell>
          <cell r="BI430">
            <v>1</v>
          </cell>
          <cell r="BJ430">
            <v>1</v>
          </cell>
          <cell r="BK430">
            <v>1</v>
          </cell>
          <cell r="BL430">
            <v>1</v>
          </cell>
          <cell r="BM430">
            <v>1</v>
          </cell>
          <cell r="BN430">
            <v>1</v>
          </cell>
          <cell r="BO430">
            <v>1</v>
          </cell>
          <cell r="BP430">
            <v>1</v>
          </cell>
          <cell r="BQ430">
            <v>1</v>
          </cell>
          <cell r="BR430">
            <v>1</v>
          </cell>
          <cell r="BS430">
            <v>1</v>
          </cell>
        </row>
        <row r="431">
          <cell r="K431">
            <v>1</v>
          </cell>
          <cell r="L431">
            <v>1</v>
          </cell>
          <cell r="M431">
            <v>1</v>
          </cell>
          <cell r="N431">
            <v>1</v>
          </cell>
          <cell r="O431">
            <v>1</v>
          </cell>
          <cell r="P431">
            <v>1</v>
          </cell>
          <cell r="Q431">
            <v>1</v>
          </cell>
          <cell r="R431">
            <v>1</v>
          </cell>
          <cell r="S431">
            <v>1</v>
          </cell>
          <cell r="T431">
            <v>1</v>
          </cell>
          <cell r="U431">
            <v>1</v>
          </cell>
          <cell r="V431">
            <v>1</v>
          </cell>
          <cell r="W431">
            <v>1</v>
          </cell>
          <cell r="X431">
            <v>1</v>
          </cell>
          <cell r="Y431">
            <v>1</v>
          </cell>
          <cell r="Z431">
            <v>0.9</v>
          </cell>
          <cell r="AA431">
            <v>0.7</v>
          </cell>
          <cell r="AB431">
            <v>0.7</v>
          </cell>
          <cell r="AC431">
            <v>0.7</v>
          </cell>
          <cell r="AD431">
            <v>0.7</v>
          </cell>
          <cell r="AP431">
            <v>3</v>
          </cell>
          <cell r="AQ431">
            <v>12</v>
          </cell>
          <cell r="AR431">
            <v>4</v>
          </cell>
          <cell r="AZ431">
            <v>1</v>
          </cell>
          <cell r="BA431">
            <v>1</v>
          </cell>
          <cell r="BB431">
            <v>1</v>
          </cell>
          <cell r="BC431">
            <v>1</v>
          </cell>
          <cell r="BD431">
            <v>1</v>
          </cell>
          <cell r="BE431">
            <v>1</v>
          </cell>
          <cell r="BF431">
            <v>1</v>
          </cell>
          <cell r="BG431">
            <v>1</v>
          </cell>
          <cell r="BH431">
            <v>1</v>
          </cell>
          <cell r="BI431">
            <v>1</v>
          </cell>
          <cell r="BJ431">
            <v>1</v>
          </cell>
          <cell r="BK431">
            <v>1</v>
          </cell>
          <cell r="BL431">
            <v>1</v>
          </cell>
          <cell r="BM431">
            <v>1</v>
          </cell>
          <cell r="BN431">
            <v>1</v>
          </cell>
          <cell r="BO431">
            <v>1</v>
          </cell>
          <cell r="BP431">
            <v>1</v>
          </cell>
          <cell r="BQ431">
            <v>1</v>
          </cell>
          <cell r="BR431">
            <v>1</v>
          </cell>
          <cell r="BS431">
            <v>1</v>
          </cell>
        </row>
        <row r="432">
          <cell r="K432">
            <v>1</v>
          </cell>
          <cell r="L432">
            <v>1</v>
          </cell>
          <cell r="M432">
            <v>1</v>
          </cell>
          <cell r="N432">
            <v>1</v>
          </cell>
          <cell r="O432">
            <v>1</v>
          </cell>
          <cell r="P432">
            <v>1</v>
          </cell>
          <cell r="Q432">
            <v>1</v>
          </cell>
          <cell r="R432">
            <v>1</v>
          </cell>
          <cell r="S432">
            <v>1</v>
          </cell>
          <cell r="T432">
            <v>1</v>
          </cell>
          <cell r="U432">
            <v>1</v>
          </cell>
          <cell r="V432">
            <v>1</v>
          </cell>
          <cell r="W432">
            <v>1</v>
          </cell>
          <cell r="X432">
            <v>1</v>
          </cell>
          <cell r="Y432">
            <v>1</v>
          </cell>
          <cell r="Z432">
            <v>1</v>
          </cell>
          <cell r="AA432">
            <v>1</v>
          </cell>
          <cell r="AB432">
            <v>1</v>
          </cell>
          <cell r="AC432">
            <v>1</v>
          </cell>
          <cell r="AD432">
            <v>1</v>
          </cell>
          <cell r="AP432">
            <v>3</v>
          </cell>
          <cell r="AQ432">
            <v>12</v>
          </cell>
          <cell r="AR432">
            <v>5</v>
          </cell>
          <cell r="AZ432">
            <v>1</v>
          </cell>
          <cell r="BA432">
            <v>1</v>
          </cell>
          <cell r="BB432">
            <v>1</v>
          </cell>
          <cell r="BC432">
            <v>1</v>
          </cell>
          <cell r="BD432">
            <v>1</v>
          </cell>
          <cell r="BE432">
            <v>1</v>
          </cell>
          <cell r="BF432">
            <v>1</v>
          </cell>
          <cell r="BG432">
            <v>1</v>
          </cell>
          <cell r="BH432">
            <v>1</v>
          </cell>
          <cell r="BI432">
            <v>1</v>
          </cell>
          <cell r="BJ432">
            <v>1</v>
          </cell>
          <cell r="BK432">
            <v>1</v>
          </cell>
          <cell r="BL432">
            <v>1</v>
          </cell>
          <cell r="BM432">
            <v>1</v>
          </cell>
          <cell r="BN432">
            <v>1</v>
          </cell>
          <cell r="BO432">
            <v>1</v>
          </cell>
          <cell r="BP432">
            <v>1</v>
          </cell>
          <cell r="BQ432">
            <v>1</v>
          </cell>
          <cell r="BR432">
            <v>1</v>
          </cell>
          <cell r="BS432">
            <v>1</v>
          </cell>
        </row>
        <row r="433">
          <cell r="K433">
            <v>1</v>
          </cell>
          <cell r="L433">
            <v>1</v>
          </cell>
          <cell r="M433">
            <v>1</v>
          </cell>
          <cell r="N433">
            <v>1</v>
          </cell>
          <cell r="O433">
            <v>1</v>
          </cell>
          <cell r="P433">
            <v>1</v>
          </cell>
          <cell r="Q433">
            <v>1</v>
          </cell>
          <cell r="R433">
            <v>1</v>
          </cell>
          <cell r="S433">
            <v>1</v>
          </cell>
          <cell r="T433">
            <v>1</v>
          </cell>
          <cell r="U433">
            <v>1</v>
          </cell>
          <cell r="V433">
            <v>1</v>
          </cell>
          <cell r="W433">
            <v>1</v>
          </cell>
          <cell r="X433">
            <v>1</v>
          </cell>
          <cell r="Y433">
            <v>1</v>
          </cell>
          <cell r="Z433">
            <v>1</v>
          </cell>
          <cell r="AA433">
            <v>1</v>
          </cell>
          <cell r="AB433">
            <v>1</v>
          </cell>
          <cell r="AC433">
            <v>1</v>
          </cell>
          <cell r="AD433">
            <v>1</v>
          </cell>
          <cell r="AP433">
            <v>3</v>
          </cell>
          <cell r="AQ433">
            <v>12</v>
          </cell>
          <cell r="AR433">
            <v>6</v>
          </cell>
          <cell r="AZ433">
            <v>1</v>
          </cell>
          <cell r="BA433">
            <v>1</v>
          </cell>
          <cell r="BB433">
            <v>1</v>
          </cell>
          <cell r="BC433">
            <v>1</v>
          </cell>
          <cell r="BD433">
            <v>1</v>
          </cell>
          <cell r="BE433">
            <v>1</v>
          </cell>
          <cell r="BF433">
            <v>1</v>
          </cell>
          <cell r="BG433">
            <v>1</v>
          </cell>
          <cell r="BH433">
            <v>1</v>
          </cell>
          <cell r="BI433">
            <v>1</v>
          </cell>
          <cell r="BJ433">
            <v>1</v>
          </cell>
          <cell r="BK433">
            <v>1</v>
          </cell>
          <cell r="BL433">
            <v>1</v>
          </cell>
          <cell r="BM433">
            <v>1</v>
          </cell>
          <cell r="BN433">
            <v>1</v>
          </cell>
          <cell r="BO433">
            <v>1</v>
          </cell>
          <cell r="BP433">
            <v>1</v>
          </cell>
          <cell r="BQ433">
            <v>1</v>
          </cell>
          <cell r="BR433">
            <v>1</v>
          </cell>
          <cell r="BS433">
            <v>1</v>
          </cell>
        </row>
        <row r="434">
          <cell r="K434">
            <v>1</v>
          </cell>
          <cell r="L434">
            <v>1</v>
          </cell>
          <cell r="M434">
            <v>1</v>
          </cell>
          <cell r="N434">
            <v>1</v>
          </cell>
          <cell r="O434">
            <v>1</v>
          </cell>
          <cell r="P434">
            <v>1</v>
          </cell>
          <cell r="Q434">
            <v>1</v>
          </cell>
          <cell r="R434">
            <v>1</v>
          </cell>
          <cell r="S434">
            <v>1</v>
          </cell>
          <cell r="T434">
            <v>1</v>
          </cell>
          <cell r="U434">
            <v>1</v>
          </cell>
          <cell r="V434">
            <v>1</v>
          </cell>
          <cell r="W434">
            <v>1</v>
          </cell>
          <cell r="X434">
            <v>1</v>
          </cell>
          <cell r="Y434">
            <v>1</v>
          </cell>
          <cell r="Z434">
            <v>1</v>
          </cell>
          <cell r="AA434">
            <v>1</v>
          </cell>
          <cell r="AB434">
            <v>1</v>
          </cell>
          <cell r="AC434">
            <v>1</v>
          </cell>
          <cell r="AD434">
            <v>1</v>
          </cell>
          <cell r="AP434">
            <v>3</v>
          </cell>
          <cell r="AQ434">
            <v>12</v>
          </cell>
          <cell r="AR434">
            <v>7</v>
          </cell>
          <cell r="AZ434">
            <v>1</v>
          </cell>
          <cell r="BA434">
            <v>1</v>
          </cell>
          <cell r="BB434">
            <v>1</v>
          </cell>
          <cell r="BC434">
            <v>1</v>
          </cell>
          <cell r="BD434">
            <v>1</v>
          </cell>
          <cell r="BE434">
            <v>1</v>
          </cell>
          <cell r="BF434">
            <v>1</v>
          </cell>
          <cell r="BG434">
            <v>1</v>
          </cell>
          <cell r="BH434">
            <v>1</v>
          </cell>
          <cell r="BI434">
            <v>1</v>
          </cell>
          <cell r="BJ434">
            <v>1</v>
          </cell>
          <cell r="BK434">
            <v>1</v>
          </cell>
          <cell r="BL434">
            <v>1</v>
          </cell>
          <cell r="BM434">
            <v>1</v>
          </cell>
          <cell r="BN434">
            <v>1</v>
          </cell>
          <cell r="BO434">
            <v>1</v>
          </cell>
          <cell r="BP434">
            <v>1</v>
          </cell>
          <cell r="BQ434">
            <v>1</v>
          </cell>
          <cell r="BR434">
            <v>1</v>
          </cell>
          <cell r="BS434">
            <v>1</v>
          </cell>
        </row>
        <row r="435">
          <cell r="K435">
            <v>1</v>
          </cell>
          <cell r="L435">
            <v>1</v>
          </cell>
          <cell r="M435">
            <v>1</v>
          </cell>
          <cell r="N435">
            <v>1</v>
          </cell>
          <cell r="O435">
            <v>1</v>
          </cell>
          <cell r="P435">
            <v>1</v>
          </cell>
          <cell r="Q435">
            <v>1</v>
          </cell>
          <cell r="R435">
            <v>1</v>
          </cell>
          <cell r="S435">
            <v>1</v>
          </cell>
          <cell r="T435">
            <v>1</v>
          </cell>
          <cell r="U435">
            <v>1</v>
          </cell>
          <cell r="V435">
            <v>1</v>
          </cell>
          <cell r="W435">
            <v>1</v>
          </cell>
          <cell r="X435">
            <v>1</v>
          </cell>
          <cell r="Y435">
            <v>1</v>
          </cell>
          <cell r="Z435">
            <v>1</v>
          </cell>
          <cell r="AA435">
            <v>1</v>
          </cell>
          <cell r="AB435">
            <v>1</v>
          </cell>
          <cell r="AC435">
            <v>1</v>
          </cell>
          <cell r="AD435">
            <v>1</v>
          </cell>
          <cell r="AP435">
            <v>3</v>
          </cell>
          <cell r="AQ435">
            <v>12</v>
          </cell>
          <cell r="AR435">
            <v>8</v>
          </cell>
          <cell r="AZ435">
            <v>1</v>
          </cell>
          <cell r="BA435">
            <v>1</v>
          </cell>
          <cell r="BB435">
            <v>1</v>
          </cell>
          <cell r="BC435">
            <v>1</v>
          </cell>
          <cell r="BD435">
            <v>1</v>
          </cell>
          <cell r="BE435">
            <v>1</v>
          </cell>
          <cell r="BF435">
            <v>1</v>
          </cell>
          <cell r="BG435">
            <v>1</v>
          </cell>
          <cell r="BH435">
            <v>1</v>
          </cell>
          <cell r="BI435">
            <v>1</v>
          </cell>
          <cell r="BJ435">
            <v>1</v>
          </cell>
          <cell r="BK435">
            <v>1</v>
          </cell>
          <cell r="BL435">
            <v>1</v>
          </cell>
          <cell r="BM435">
            <v>1</v>
          </cell>
          <cell r="BN435">
            <v>1</v>
          </cell>
          <cell r="BO435">
            <v>1</v>
          </cell>
          <cell r="BP435">
            <v>1</v>
          </cell>
          <cell r="BQ435">
            <v>1</v>
          </cell>
          <cell r="BR435">
            <v>1</v>
          </cell>
          <cell r="BS435">
            <v>1</v>
          </cell>
        </row>
        <row r="436">
          <cell r="K436">
            <v>1</v>
          </cell>
          <cell r="L436">
            <v>1</v>
          </cell>
          <cell r="M436">
            <v>1</v>
          </cell>
          <cell r="N436">
            <v>1</v>
          </cell>
          <cell r="O436">
            <v>1</v>
          </cell>
          <cell r="P436">
            <v>1</v>
          </cell>
          <cell r="Q436">
            <v>1</v>
          </cell>
          <cell r="R436">
            <v>1</v>
          </cell>
          <cell r="S436">
            <v>1</v>
          </cell>
          <cell r="T436">
            <v>1</v>
          </cell>
          <cell r="U436">
            <v>1</v>
          </cell>
          <cell r="V436">
            <v>1</v>
          </cell>
          <cell r="W436">
            <v>1</v>
          </cell>
          <cell r="X436">
            <v>1</v>
          </cell>
          <cell r="Y436">
            <v>1</v>
          </cell>
          <cell r="Z436">
            <v>1</v>
          </cell>
          <cell r="AA436">
            <v>1</v>
          </cell>
          <cell r="AB436">
            <v>1</v>
          </cell>
          <cell r="AC436">
            <v>1</v>
          </cell>
          <cell r="AD436">
            <v>1</v>
          </cell>
          <cell r="AP436">
            <v>3</v>
          </cell>
          <cell r="AQ436">
            <v>12</v>
          </cell>
          <cell r="AR436">
            <v>9</v>
          </cell>
          <cell r="AZ436">
            <v>1</v>
          </cell>
          <cell r="BA436">
            <v>1</v>
          </cell>
          <cell r="BB436">
            <v>1</v>
          </cell>
          <cell r="BC436">
            <v>1</v>
          </cell>
          <cell r="BD436">
            <v>1</v>
          </cell>
          <cell r="BE436">
            <v>1</v>
          </cell>
          <cell r="BF436">
            <v>1</v>
          </cell>
          <cell r="BG436">
            <v>1</v>
          </cell>
          <cell r="BH436">
            <v>1</v>
          </cell>
          <cell r="BI436">
            <v>1</v>
          </cell>
          <cell r="BJ436">
            <v>1</v>
          </cell>
          <cell r="BK436">
            <v>1</v>
          </cell>
          <cell r="BL436">
            <v>1</v>
          </cell>
          <cell r="BM436">
            <v>1</v>
          </cell>
          <cell r="BN436">
            <v>1</v>
          </cell>
          <cell r="BO436">
            <v>1</v>
          </cell>
          <cell r="BP436">
            <v>1</v>
          </cell>
          <cell r="BQ436">
            <v>1</v>
          </cell>
          <cell r="BR436">
            <v>1</v>
          </cell>
          <cell r="BS436">
            <v>1</v>
          </cell>
        </row>
        <row r="437">
          <cell r="K437">
            <v>1</v>
          </cell>
          <cell r="L437">
            <v>1</v>
          </cell>
          <cell r="M437">
            <v>1</v>
          </cell>
          <cell r="N437">
            <v>1</v>
          </cell>
          <cell r="O437">
            <v>1</v>
          </cell>
          <cell r="P437">
            <v>1</v>
          </cell>
          <cell r="Q437">
            <v>1</v>
          </cell>
          <cell r="R437">
            <v>1</v>
          </cell>
          <cell r="S437">
            <v>1</v>
          </cell>
          <cell r="T437">
            <v>1</v>
          </cell>
          <cell r="U437">
            <v>1</v>
          </cell>
          <cell r="V437">
            <v>1</v>
          </cell>
          <cell r="W437">
            <v>1</v>
          </cell>
          <cell r="X437">
            <v>1</v>
          </cell>
          <cell r="Y437">
            <v>1</v>
          </cell>
          <cell r="Z437">
            <v>1</v>
          </cell>
          <cell r="AA437">
            <v>1</v>
          </cell>
          <cell r="AB437">
            <v>1</v>
          </cell>
          <cell r="AC437">
            <v>1</v>
          </cell>
          <cell r="AD437">
            <v>1</v>
          </cell>
          <cell r="AP437">
            <v>3</v>
          </cell>
          <cell r="AQ437">
            <v>12</v>
          </cell>
          <cell r="AR437">
            <v>10</v>
          </cell>
          <cell r="AZ437">
            <v>1</v>
          </cell>
          <cell r="BA437">
            <v>1</v>
          </cell>
          <cell r="BB437">
            <v>1</v>
          </cell>
          <cell r="BC437">
            <v>1</v>
          </cell>
          <cell r="BD437">
            <v>1</v>
          </cell>
          <cell r="BE437">
            <v>1</v>
          </cell>
          <cell r="BF437">
            <v>1</v>
          </cell>
          <cell r="BG437">
            <v>1</v>
          </cell>
          <cell r="BH437">
            <v>1</v>
          </cell>
          <cell r="BI437">
            <v>1</v>
          </cell>
          <cell r="BJ437">
            <v>1</v>
          </cell>
          <cell r="BK437">
            <v>1</v>
          </cell>
          <cell r="BL437">
            <v>1</v>
          </cell>
          <cell r="BM437">
            <v>1</v>
          </cell>
          <cell r="BN437">
            <v>1</v>
          </cell>
          <cell r="BO437">
            <v>1</v>
          </cell>
          <cell r="BP437">
            <v>1</v>
          </cell>
          <cell r="BQ437">
            <v>1</v>
          </cell>
          <cell r="BR437">
            <v>1</v>
          </cell>
          <cell r="BS437">
            <v>1</v>
          </cell>
        </row>
        <row r="438">
          <cell r="K438">
            <v>1</v>
          </cell>
          <cell r="L438">
            <v>1</v>
          </cell>
          <cell r="M438">
            <v>1</v>
          </cell>
          <cell r="N438">
            <v>1</v>
          </cell>
          <cell r="O438">
            <v>1</v>
          </cell>
          <cell r="P438">
            <v>1</v>
          </cell>
          <cell r="Q438">
            <v>1</v>
          </cell>
          <cell r="R438">
            <v>1</v>
          </cell>
          <cell r="S438">
            <v>1</v>
          </cell>
          <cell r="T438">
            <v>1</v>
          </cell>
          <cell r="U438">
            <v>1</v>
          </cell>
          <cell r="V438">
            <v>1</v>
          </cell>
          <cell r="W438">
            <v>1</v>
          </cell>
          <cell r="X438">
            <v>1</v>
          </cell>
          <cell r="Y438">
            <v>1</v>
          </cell>
          <cell r="Z438">
            <v>1</v>
          </cell>
          <cell r="AA438">
            <v>1</v>
          </cell>
          <cell r="AB438">
            <v>1</v>
          </cell>
          <cell r="AC438">
            <v>1</v>
          </cell>
          <cell r="AD438">
            <v>1</v>
          </cell>
          <cell r="AP438">
            <v>3</v>
          </cell>
          <cell r="AQ438">
            <v>13</v>
          </cell>
          <cell r="AR438">
            <v>1</v>
          </cell>
          <cell r="AZ438">
            <v>1</v>
          </cell>
          <cell r="BA438">
            <v>1</v>
          </cell>
          <cell r="BB438">
            <v>1</v>
          </cell>
          <cell r="BC438">
            <v>1</v>
          </cell>
          <cell r="BD438">
            <v>1</v>
          </cell>
          <cell r="BE438">
            <v>1</v>
          </cell>
          <cell r="BF438">
            <v>1</v>
          </cell>
          <cell r="BG438">
            <v>1</v>
          </cell>
          <cell r="BH438">
            <v>1</v>
          </cell>
          <cell r="BI438">
            <v>1</v>
          </cell>
          <cell r="BJ438">
            <v>1</v>
          </cell>
          <cell r="BK438">
            <v>1</v>
          </cell>
          <cell r="BL438">
            <v>1</v>
          </cell>
          <cell r="BM438">
            <v>1</v>
          </cell>
          <cell r="BN438">
            <v>1</v>
          </cell>
          <cell r="BO438">
            <v>1</v>
          </cell>
          <cell r="BP438">
            <v>1</v>
          </cell>
          <cell r="BQ438">
            <v>1</v>
          </cell>
          <cell r="BR438">
            <v>1</v>
          </cell>
          <cell r="BS438">
            <v>1</v>
          </cell>
        </row>
        <row r="439">
          <cell r="K439">
            <v>1</v>
          </cell>
          <cell r="L439">
            <v>1</v>
          </cell>
          <cell r="M439">
            <v>1</v>
          </cell>
          <cell r="N439">
            <v>1</v>
          </cell>
          <cell r="O439">
            <v>1</v>
          </cell>
          <cell r="P439">
            <v>1</v>
          </cell>
          <cell r="Q439">
            <v>1</v>
          </cell>
          <cell r="R439">
            <v>1</v>
          </cell>
          <cell r="S439">
            <v>1</v>
          </cell>
          <cell r="T439">
            <v>1</v>
          </cell>
          <cell r="U439">
            <v>1</v>
          </cell>
          <cell r="V439">
            <v>1</v>
          </cell>
          <cell r="W439">
            <v>1</v>
          </cell>
          <cell r="X439">
            <v>1</v>
          </cell>
          <cell r="Y439">
            <v>1</v>
          </cell>
          <cell r="Z439">
            <v>1</v>
          </cell>
          <cell r="AA439">
            <v>1</v>
          </cell>
          <cell r="AB439">
            <v>1</v>
          </cell>
          <cell r="AC439">
            <v>1</v>
          </cell>
          <cell r="AD439">
            <v>1</v>
          </cell>
          <cell r="AP439">
            <v>3</v>
          </cell>
          <cell r="AQ439">
            <v>13</v>
          </cell>
          <cell r="AR439">
            <v>2</v>
          </cell>
          <cell r="AZ439">
            <v>1</v>
          </cell>
          <cell r="BA439">
            <v>1</v>
          </cell>
          <cell r="BB439">
            <v>1</v>
          </cell>
          <cell r="BC439">
            <v>1</v>
          </cell>
          <cell r="BD439">
            <v>1</v>
          </cell>
          <cell r="BE439">
            <v>1</v>
          </cell>
          <cell r="BF439">
            <v>1</v>
          </cell>
          <cell r="BG439">
            <v>1</v>
          </cell>
          <cell r="BH439">
            <v>1</v>
          </cell>
          <cell r="BI439">
            <v>1</v>
          </cell>
          <cell r="BJ439">
            <v>1</v>
          </cell>
          <cell r="BK439">
            <v>1</v>
          </cell>
          <cell r="BL439">
            <v>1</v>
          </cell>
          <cell r="BM439">
            <v>1</v>
          </cell>
          <cell r="BN439">
            <v>1</v>
          </cell>
          <cell r="BO439">
            <v>1</v>
          </cell>
          <cell r="BP439">
            <v>1</v>
          </cell>
          <cell r="BQ439">
            <v>1</v>
          </cell>
          <cell r="BR439">
            <v>1</v>
          </cell>
          <cell r="BS439">
            <v>1</v>
          </cell>
        </row>
        <row r="440">
          <cell r="K440">
            <v>1</v>
          </cell>
          <cell r="L440">
            <v>1</v>
          </cell>
          <cell r="M440">
            <v>1</v>
          </cell>
          <cell r="N440">
            <v>1</v>
          </cell>
          <cell r="O440">
            <v>1</v>
          </cell>
          <cell r="P440">
            <v>1</v>
          </cell>
          <cell r="Q440">
            <v>1</v>
          </cell>
          <cell r="R440">
            <v>1</v>
          </cell>
          <cell r="S440">
            <v>1</v>
          </cell>
          <cell r="T440">
            <v>1</v>
          </cell>
          <cell r="U440">
            <v>1</v>
          </cell>
          <cell r="V440">
            <v>1</v>
          </cell>
          <cell r="W440">
            <v>1</v>
          </cell>
          <cell r="X440">
            <v>1</v>
          </cell>
          <cell r="Y440">
            <v>1</v>
          </cell>
          <cell r="Z440">
            <v>1</v>
          </cell>
          <cell r="AA440">
            <v>1</v>
          </cell>
          <cell r="AB440">
            <v>1</v>
          </cell>
          <cell r="AC440">
            <v>1</v>
          </cell>
          <cell r="AD440">
            <v>1</v>
          </cell>
          <cell r="AP440">
            <v>3</v>
          </cell>
          <cell r="AQ440">
            <v>13</v>
          </cell>
          <cell r="AR440">
            <v>3</v>
          </cell>
          <cell r="AZ440">
            <v>1</v>
          </cell>
          <cell r="BA440">
            <v>1</v>
          </cell>
          <cell r="BB440">
            <v>1</v>
          </cell>
          <cell r="BC440">
            <v>1</v>
          </cell>
          <cell r="BD440">
            <v>1</v>
          </cell>
          <cell r="BE440">
            <v>1</v>
          </cell>
          <cell r="BF440">
            <v>1</v>
          </cell>
          <cell r="BG440">
            <v>1</v>
          </cell>
          <cell r="BH440">
            <v>1</v>
          </cell>
          <cell r="BI440">
            <v>1</v>
          </cell>
          <cell r="BJ440">
            <v>1</v>
          </cell>
          <cell r="BK440">
            <v>1</v>
          </cell>
          <cell r="BL440">
            <v>1</v>
          </cell>
          <cell r="BM440">
            <v>1</v>
          </cell>
          <cell r="BN440">
            <v>1</v>
          </cell>
          <cell r="BO440">
            <v>1</v>
          </cell>
          <cell r="BP440">
            <v>1</v>
          </cell>
          <cell r="BQ440">
            <v>1</v>
          </cell>
          <cell r="BR440">
            <v>1</v>
          </cell>
          <cell r="BS440">
            <v>1</v>
          </cell>
        </row>
        <row r="441">
          <cell r="K441">
            <v>1</v>
          </cell>
          <cell r="L441">
            <v>1</v>
          </cell>
          <cell r="M441">
            <v>1</v>
          </cell>
          <cell r="N441">
            <v>1</v>
          </cell>
          <cell r="O441">
            <v>1</v>
          </cell>
          <cell r="P441">
            <v>1</v>
          </cell>
          <cell r="Q441">
            <v>1</v>
          </cell>
          <cell r="R441">
            <v>1</v>
          </cell>
          <cell r="S441">
            <v>1</v>
          </cell>
          <cell r="T441">
            <v>1</v>
          </cell>
          <cell r="U441">
            <v>1</v>
          </cell>
          <cell r="V441">
            <v>1</v>
          </cell>
          <cell r="W441">
            <v>1</v>
          </cell>
          <cell r="X441">
            <v>1</v>
          </cell>
          <cell r="Y441">
            <v>1</v>
          </cell>
          <cell r="Z441">
            <v>1</v>
          </cell>
          <cell r="AA441">
            <v>1</v>
          </cell>
          <cell r="AB441">
            <v>1</v>
          </cell>
          <cell r="AC441">
            <v>1</v>
          </cell>
          <cell r="AD441">
            <v>1</v>
          </cell>
          <cell r="AP441">
            <v>3</v>
          </cell>
          <cell r="AQ441">
            <v>13</v>
          </cell>
          <cell r="AR441">
            <v>4</v>
          </cell>
          <cell r="AZ441">
            <v>1</v>
          </cell>
          <cell r="BA441">
            <v>1</v>
          </cell>
          <cell r="BB441">
            <v>1</v>
          </cell>
          <cell r="BC441">
            <v>1</v>
          </cell>
          <cell r="BD441">
            <v>1</v>
          </cell>
          <cell r="BE441">
            <v>1</v>
          </cell>
          <cell r="BF441">
            <v>1</v>
          </cell>
          <cell r="BG441">
            <v>1</v>
          </cell>
          <cell r="BH441">
            <v>1</v>
          </cell>
          <cell r="BI441">
            <v>1</v>
          </cell>
          <cell r="BJ441">
            <v>1</v>
          </cell>
          <cell r="BK441">
            <v>1</v>
          </cell>
          <cell r="BL441">
            <v>1</v>
          </cell>
          <cell r="BM441">
            <v>1</v>
          </cell>
          <cell r="BN441">
            <v>1</v>
          </cell>
          <cell r="BO441">
            <v>1</v>
          </cell>
          <cell r="BP441">
            <v>1</v>
          </cell>
          <cell r="BQ441">
            <v>1</v>
          </cell>
          <cell r="BR441">
            <v>1</v>
          </cell>
          <cell r="BS441">
            <v>1</v>
          </cell>
        </row>
        <row r="442">
          <cell r="K442">
            <v>1</v>
          </cell>
          <cell r="L442">
            <v>1</v>
          </cell>
          <cell r="M442">
            <v>1</v>
          </cell>
          <cell r="N442">
            <v>1</v>
          </cell>
          <cell r="O442">
            <v>1</v>
          </cell>
          <cell r="P442">
            <v>1</v>
          </cell>
          <cell r="Q442">
            <v>1</v>
          </cell>
          <cell r="R442">
            <v>1</v>
          </cell>
          <cell r="S442">
            <v>1</v>
          </cell>
          <cell r="T442">
            <v>1</v>
          </cell>
          <cell r="U442">
            <v>1</v>
          </cell>
          <cell r="V442">
            <v>1</v>
          </cell>
          <cell r="W442">
            <v>1</v>
          </cell>
          <cell r="X442">
            <v>1</v>
          </cell>
          <cell r="Y442">
            <v>1</v>
          </cell>
          <cell r="Z442">
            <v>1</v>
          </cell>
          <cell r="AA442">
            <v>1</v>
          </cell>
          <cell r="AB442">
            <v>1</v>
          </cell>
          <cell r="AC442">
            <v>1</v>
          </cell>
          <cell r="AD442">
            <v>1</v>
          </cell>
          <cell r="AP442">
            <v>3</v>
          </cell>
          <cell r="AQ442">
            <v>13</v>
          </cell>
          <cell r="AR442">
            <v>5</v>
          </cell>
          <cell r="AZ442">
            <v>1</v>
          </cell>
          <cell r="BA442">
            <v>1</v>
          </cell>
          <cell r="BB442">
            <v>1</v>
          </cell>
          <cell r="BC442">
            <v>1</v>
          </cell>
          <cell r="BD442">
            <v>1</v>
          </cell>
          <cell r="BE442">
            <v>1</v>
          </cell>
          <cell r="BF442">
            <v>1</v>
          </cell>
          <cell r="BG442">
            <v>1</v>
          </cell>
          <cell r="BH442">
            <v>1</v>
          </cell>
          <cell r="BI442">
            <v>1</v>
          </cell>
          <cell r="BJ442">
            <v>1</v>
          </cell>
          <cell r="BK442">
            <v>1</v>
          </cell>
          <cell r="BL442">
            <v>1</v>
          </cell>
          <cell r="BM442">
            <v>1</v>
          </cell>
          <cell r="BN442">
            <v>1</v>
          </cell>
          <cell r="BO442">
            <v>1</v>
          </cell>
          <cell r="BP442">
            <v>1</v>
          </cell>
          <cell r="BQ442">
            <v>1</v>
          </cell>
          <cell r="BR442">
            <v>1</v>
          </cell>
          <cell r="BS442">
            <v>1</v>
          </cell>
        </row>
        <row r="443">
          <cell r="K443">
            <v>1</v>
          </cell>
          <cell r="L443">
            <v>1</v>
          </cell>
          <cell r="M443">
            <v>1</v>
          </cell>
          <cell r="N443">
            <v>1</v>
          </cell>
          <cell r="O443">
            <v>1</v>
          </cell>
          <cell r="P443">
            <v>1</v>
          </cell>
          <cell r="Q443">
            <v>1</v>
          </cell>
          <cell r="R443">
            <v>1</v>
          </cell>
          <cell r="S443">
            <v>1</v>
          </cell>
          <cell r="T443">
            <v>1</v>
          </cell>
          <cell r="U443">
            <v>1</v>
          </cell>
          <cell r="V443">
            <v>1</v>
          </cell>
          <cell r="W443">
            <v>1</v>
          </cell>
          <cell r="X443">
            <v>1</v>
          </cell>
          <cell r="Y443">
            <v>1</v>
          </cell>
          <cell r="Z443">
            <v>1</v>
          </cell>
          <cell r="AA443">
            <v>1</v>
          </cell>
          <cell r="AB443">
            <v>1</v>
          </cell>
          <cell r="AC443">
            <v>1</v>
          </cell>
          <cell r="AD443">
            <v>1</v>
          </cell>
          <cell r="AP443">
            <v>3</v>
          </cell>
          <cell r="AQ443">
            <v>13</v>
          </cell>
          <cell r="AR443">
            <v>6</v>
          </cell>
          <cell r="AZ443">
            <v>1</v>
          </cell>
          <cell r="BA443">
            <v>1</v>
          </cell>
          <cell r="BB443">
            <v>1</v>
          </cell>
          <cell r="BC443">
            <v>1</v>
          </cell>
          <cell r="BD443">
            <v>1</v>
          </cell>
          <cell r="BE443">
            <v>1</v>
          </cell>
          <cell r="BF443">
            <v>1</v>
          </cell>
          <cell r="BG443">
            <v>1</v>
          </cell>
          <cell r="BH443">
            <v>1</v>
          </cell>
          <cell r="BI443">
            <v>1</v>
          </cell>
          <cell r="BJ443">
            <v>1</v>
          </cell>
          <cell r="BK443">
            <v>1</v>
          </cell>
          <cell r="BL443">
            <v>1</v>
          </cell>
          <cell r="BM443">
            <v>1</v>
          </cell>
          <cell r="BN443">
            <v>1</v>
          </cell>
          <cell r="BO443">
            <v>1</v>
          </cell>
          <cell r="BP443">
            <v>1</v>
          </cell>
          <cell r="BQ443">
            <v>1</v>
          </cell>
          <cell r="BR443">
            <v>1</v>
          </cell>
          <cell r="BS443">
            <v>1</v>
          </cell>
        </row>
        <row r="444">
          <cell r="K444">
            <v>1</v>
          </cell>
          <cell r="L444">
            <v>1</v>
          </cell>
          <cell r="M444">
            <v>1</v>
          </cell>
          <cell r="N444">
            <v>1</v>
          </cell>
          <cell r="O444">
            <v>1</v>
          </cell>
          <cell r="P444">
            <v>1</v>
          </cell>
          <cell r="Q444">
            <v>1</v>
          </cell>
          <cell r="R444">
            <v>1</v>
          </cell>
          <cell r="S444">
            <v>1</v>
          </cell>
          <cell r="T444">
            <v>1</v>
          </cell>
          <cell r="U444">
            <v>1</v>
          </cell>
          <cell r="V444">
            <v>1</v>
          </cell>
          <cell r="W444">
            <v>1</v>
          </cell>
          <cell r="X444">
            <v>1</v>
          </cell>
          <cell r="Y444">
            <v>1</v>
          </cell>
          <cell r="Z444">
            <v>1</v>
          </cell>
          <cell r="AA444">
            <v>1</v>
          </cell>
          <cell r="AB444">
            <v>1</v>
          </cell>
          <cell r="AC444">
            <v>1</v>
          </cell>
          <cell r="AD444">
            <v>1</v>
          </cell>
          <cell r="AP444">
            <v>3</v>
          </cell>
          <cell r="AQ444">
            <v>13</v>
          </cell>
          <cell r="AR444">
            <v>7</v>
          </cell>
          <cell r="AZ444">
            <v>1</v>
          </cell>
          <cell r="BA444">
            <v>1</v>
          </cell>
          <cell r="BB444">
            <v>1</v>
          </cell>
          <cell r="BC444">
            <v>1</v>
          </cell>
          <cell r="BD444">
            <v>1</v>
          </cell>
          <cell r="BE444">
            <v>1</v>
          </cell>
          <cell r="BF444">
            <v>1</v>
          </cell>
          <cell r="BG444">
            <v>1</v>
          </cell>
          <cell r="BH444">
            <v>1</v>
          </cell>
          <cell r="BI444">
            <v>1</v>
          </cell>
          <cell r="BJ444">
            <v>1</v>
          </cell>
          <cell r="BK444">
            <v>1</v>
          </cell>
          <cell r="BL444">
            <v>1</v>
          </cell>
          <cell r="BM444">
            <v>1</v>
          </cell>
          <cell r="BN444">
            <v>1</v>
          </cell>
          <cell r="BO444">
            <v>1</v>
          </cell>
          <cell r="BP444">
            <v>1</v>
          </cell>
          <cell r="BQ444">
            <v>1</v>
          </cell>
          <cell r="BR444">
            <v>1</v>
          </cell>
          <cell r="BS444">
            <v>1</v>
          </cell>
        </row>
        <row r="445">
          <cell r="K445">
            <v>1</v>
          </cell>
          <cell r="L445">
            <v>1</v>
          </cell>
          <cell r="M445">
            <v>1</v>
          </cell>
          <cell r="N445">
            <v>1</v>
          </cell>
          <cell r="O445">
            <v>1</v>
          </cell>
          <cell r="P445">
            <v>1</v>
          </cell>
          <cell r="Q445">
            <v>1</v>
          </cell>
          <cell r="R445">
            <v>1</v>
          </cell>
          <cell r="S445">
            <v>1</v>
          </cell>
          <cell r="T445">
            <v>1</v>
          </cell>
          <cell r="U445">
            <v>1</v>
          </cell>
          <cell r="V445">
            <v>1</v>
          </cell>
          <cell r="W445">
            <v>1</v>
          </cell>
          <cell r="X445">
            <v>1</v>
          </cell>
          <cell r="Y445">
            <v>1</v>
          </cell>
          <cell r="Z445">
            <v>1</v>
          </cell>
          <cell r="AA445">
            <v>1</v>
          </cell>
          <cell r="AB445">
            <v>1</v>
          </cell>
          <cell r="AC445">
            <v>1</v>
          </cell>
          <cell r="AD445">
            <v>1</v>
          </cell>
          <cell r="AP445">
            <v>3</v>
          </cell>
          <cell r="AQ445">
            <v>13</v>
          </cell>
          <cell r="AR445">
            <v>8</v>
          </cell>
          <cell r="AZ445">
            <v>1</v>
          </cell>
          <cell r="BA445">
            <v>1</v>
          </cell>
          <cell r="BB445">
            <v>1</v>
          </cell>
          <cell r="BC445">
            <v>1</v>
          </cell>
          <cell r="BD445">
            <v>1</v>
          </cell>
          <cell r="BE445">
            <v>1</v>
          </cell>
          <cell r="BF445">
            <v>1</v>
          </cell>
          <cell r="BG445">
            <v>1</v>
          </cell>
          <cell r="BH445">
            <v>1</v>
          </cell>
          <cell r="BI445">
            <v>1</v>
          </cell>
          <cell r="BJ445">
            <v>1</v>
          </cell>
          <cell r="BK445">
            <v>1</v>
          </cell>
          <cell r="BL445">
            <v>1</v>
          </cell>
          <cell r="BM445">
            <v>1</v>
          </cell>
          <cell r="BN445">
            <v>1</v>
          </cell>
          <cell r="BO445">
            <v>1</v>
          </cell>
          <cell r="BP445">
            <v>1</v>
          </cell>
          <cell r="BQ445">
            <v>1</v>
          </cell>
          <cell r="BR445">
            <v>1</v>
          </cell>
          <cell r="BS445">
            <v>1</v>
          </cell>
        </row>
        <row r="446">
          <cell r="K446">
            <v>1</v>
          </cell>
          <cell r="L446">
            <v>1</v>
          </cell>
          <cell r="M446">
            <v>1</v>
          </cell>
          <cell r="N446">
            <v>1</v>
          </cell>
          <cell r="O446">
            <v>1</v>
          </cell>
          <cell r="P446">
            <v>1</v>
          </cell>
          <cell r="Q446">
            <v>1</v>
          </cell>
          <cell r="R446">
            <v>1</v>
          </cell>
          <cell r="S446">
            <v>1</v>
          </cell>
          <cell r="T446">
            <v>1</v>
          </cell>
          <cell r="U446">
            <v>1</v>
          </cell>
          <cell r="V446">
            <v>1</v>
          </cell>
          <cell r="W446">
            <v>1</v>
          </cell>
          <cell r="X446">
            <v>1</v>
          </cell>
          <cell r="Y446">
            <v>1</v>
          </cell>
          <cell r="Z446">
            <v>1</v>
          </cell>
          <cell r="AA446">
            <v>1</v>
          </cell>
          <cell r="AB446">
            <v>1</v>
          </cell>
          <cell r="AC446">
            <v>1</v>
          </cell>
          <cell r="AD446">
            <v>1</v>
          </cell>
          <cell r="AP446">
            <v>3</v>
          </cell>
          <cell r="AQ446">
            <v>13</v>
          </cell>
          <cell r="AR446">
            <v>9</v>
          </cell>
          <cell r="AZ446">
            <v>1</v>
          </cell>
          <cell r="BA446">
            <v>1</v>
          </cell>
          <cell r="BB446">
            <v>1</v>
          </cell>
          <cell r="BC446">
            <v>1</v>
          </cell>
          <cell r="BD446">
            <v>1</v>
          </cell>
          <cell r="BE446">
            <v>1</v>
          </cell>
          <cell r="BF446">
            <v>1</v>
          </cell>
          <cell r="BG446">
            <v>1</v>
          </cell>
          <cell r="BH446">
            <v>1</v>
          </cell>
          <cell r="BI446">
            <v>1</v>
          </cell>
          <cell r="BJ446">
            <v>1</v>
          </cell>
          <cell r="BK446">
            <v>1</v>
          </cell>
          <cell r="BL446">
            <v>1</v>
          </cell>
          <cell r="BM446">
            <v>1</v>
          </cell>
          <cell r="BN446">
            <v>1</v>
          </cell>
          <cell r="BO446">
            <v>1</v>
          </cell>
          <cell r="BP446">
            <v>1</v>
          </cell>
          <cell r="BQ446">
            <v>1</v>
          </cell>
          <cell r="BR446">
            <v>1</v>
          </cell>
          <cell r="BS446">
            <v>1</v>
          </cell>
        </row>
        <row r="447">
          <cell r="K447">
            <v>1</v>
          </cell>
          <cell r="L447">
            <v>1</v>
          </cell>
          <cell r="M447">
            <v>1</v>
          </cell>
          <cell r="N447">
            <v>1</v>
          </cell>
          <cell r="O447">
            <v>1</v>
          </cell>
          <cell r="P447">
            <v>1</v>
          </cell>
          <cell r="Q447">
            <v>1</v>
          </cell>
          <cell r="R447">
            <v>1</v>
          </cell>
          <cell r="S447">
            <v>1</v>
          </cell>
          <cell r="T447">
            <v>1</v>
          </cell>
          <cell r="U447">
            <v>1</v>
          </cell>
          <cell r="V447">
            <v>1</v>
          </cell>
          <cell r="W447">
            <v>1</v>
          </cell>
          <cell r="X447">
            <v>1</v>
          </cell>
          <cell r="Y447">
            <v>1</v>
          </cell>
          <cell r="Z447">
            <v>1</v>
          </cell>
          <cell r="AA447">
            <v>1</v>
          </cell>
          <cell r="AB447">
            <v>1</v>
          </cell>
          <cell r="AC447">
            <v>1</v>
          </cell>
          <cell r="AD447">
            <v>1</v>
          </cell>
          <cell r="AP447">
            <v>3</v>
          </cell>
          <cell r="AQ447">
            <v>13</v>
          </cell>
          <cell r="AR447">
            <v>10</v>
          </cell>
          <cell r="AZ447">
            <v>1</v>
          </cell>
          <cell r="BA447">
            <v>1</v>
          </cell>
          <cell r="BB447">
            <v>1</v>
          </cell>
          <cell r="BC447">
            <v>1</v>
          </cell>
          <cell r="BD447">
            <v>1</v>
          </cell>
          <cell r="BE447">
            <v>1</v>
          </cell>
          <cell r="BF447">
            <v>1</v>
          </cell>
          <cell r="BG447">
            <v>1</v>
          </cell>
          <cell r="BH447">
            <v>1</v>
          </cell>
          <cell r="BI447">
            <v>1</v>
          </cell>
          <cell r="BJ447">
            <v>1</v>
          </cell>
          <cell r="BK447">
            <v>1</v>
          </cell>
          <cell r="BL447">
            <v>1</v>
          </cell>
          <cell r="BM447">
            <v>1</v>
          </cell>
          <cell r="BN447">
            <v>1</v>
          </cell>
          <cell r="BO447">
            <v>1</v>
          </cell>
          <cell r="BP447">
            <v>1</v>
          </cell>
          <cell r="BQ447">
            <v>1</v>
          </cell>
          <cell r="BR447">
            <v>1</v>
          </cell>
          <cell r="BS447">
            <v>1</v>
          </cell>
        </row>
        <row r="448">
          <cell r="K448">
            <v>1</v>
          </cell>
          <cell r="L448">
            <v>1</v>
          </cell>
          <cell r="M448">
            <v>1</v>
          </cell>
          <cell r="N448">
            <v>1</v>
          </cell>
          <cell r="O448">
            <v>1</v>
          </cell>
          <cell r="P448">
            <v>1</v>
          </cell>
          <cell r="Q448">
            <v>1</v>
          </cell>
          <cell r="R448">
            <v>1</v>
          </cell>
          <cell r="S448">
            <v>1</v>
          </cell>
          <cell r="T448">
            <v>1</v>
          </cell>
          <cell r="U448">
            <v>1</v>
          </cell>
          <cell r="V448">
            <v>1</v>
          </cell>
          <cell r="W448">
            <v>1</v>
          </cell>
          <cell r="X448">
            <v>1</v>
          </cell>
          <cell r="Y448">
            <v>1</v>
          </cell>
          <cell r="Z448">
            <v>1</v>
          </cell>
          <cell r="AA448">
            <v>1</v>
          </cell>
          <cell r="AB448">
            <v>1</v>
          </cell>
          <cell r="AC448">
            <v>1</v>
          </cell>
          <cell r="AD448">
            <v>1</v>
          </cell>
          <cell r="AP448">
            <v>3</v>
          </cell>
          <cell r="AQ448">
            <v>14</v>
          </cell>
          <cell r="AR448">
            <v>1</v>
          </cell>
          <cell r="AZ448">
            <v>1</v>
          </cell>
          <cell r="BA448">
            <v>1</v>
          </cell>
          <cell r="BB448">
            <v>1</v>
          </cell>
          <cell r="BC448">
            <v>1</v>
          </cell>
          <cell r="BD448">
            <v>1</v>
          </cell>
          <cell r="BE448">
            <v>1</v>
          </cell>
          <cell r="BF448">
            <v>1</v>
          </cell>
          <cell r="BG448">
            <v>1</v>
          </cell>
          <cell r="BH448">
            <v>1</v>
          </cell>
          <cell r="BI448">
            <v>1</v>
          </cell>
          <cell r="BJ448">
            <v>1</v>
          </cell>
          <cell r="BK448">
            <v>1</v>
          </cell>
          <cell r="BL448">
            <v>1</v>
          </cell>
          <cell r="BM448">
            <v>1</v>
          </cell>
          <cell r="BN448">
            <v>1</v>
          </cell>
          <cell r="BO448">
            <v>1</v>
          </cell>
          <cell r="BP448">
            <v>1</v>
          </cell>
          <cell r="BQ448">
            <v>1</v>
          </cell>
          <cell r="BR448">
            <v>1</v>
          </cell>
          <cell r="BS448">
            <v>1</v>
          </cell>
        </row>
        <row r="449">
          <cell r="K449">
            <v>1</v>
          </cell>
          <cell r="L449">
            <v>1</v>
          </cell>
          <cell r="M449">
            <v>1</v>
          </cell>
          <cell r="N449">
            <v>1</v>
          </cell>
          <cell r="O449">
            <v>1</v>
          </cell>
          <cell r="P449">
            <v>1</v>
          </cell>
          <cell r="Q449">
            <v>1</v>
          </cell>
          <cell r="R449">
            <v>1</v>
          </cell>
          <cell r="S449">
            <v>1</v>
          </cell>
          <cell r="T449">
            <v>1</v>
          </cell>
          <cell r="U449">
            <v>1</v>
          </cell>
          <cell r="V449">
            <v>1</v>
          </cell>
          <cell r="W449">
            <v>1</v>
          </cell>
          <cell r="X449">
            <v>1</v>
          </cell>
          <cell r="Y449">
            <v>1</v>
          </cell>
          <cell r="Z449">
            <v>1</v>
          </cell>
          <cell r="AA449">
            <v>1</v>
          </cell>
          <cell r="AB449">
            <v>1</v>
          </cell>
          <cell r="AC449">
            <v>1</v>
          </cell>
          <cell r="AD449">
            <v>1</v>
          </cell>
          <cell r="AP449">
            <v>3</v>
          </cell>
          <cell r="AQ449">
            <v>14</v>
          </cell>
          <cell r="AR449">
            <v>2</v>
          </cell>
          <cell r="AZ449">
            <v>1</v>
          </cell>
          <cell r="BA449">
            <v>1</v>
          </cell>
          <cell r="BB449">
            <v>1</v>
          </cell>
          <cell r="BC449">
            <v>1</v>
          </cell>
          <cell r="BD449">
            <v>1</v>
          </cell>
          <cell r="BE449">
            <v>1</v>
          </cell>
          <cell r="BF449">
            <v>1</v>
          </cell>
          <cell r="BG449">
            <v>1</v>
          </cell>
          <cell r="BH449">
            <v>1</v>
          </cell>
          <cell r="BI449">
            <v>1</v>
          </cell>
          <cell r="BJ449">
            <v>1</v>
          </cell>
          <cell r="BK449">
            <v>1</v>
          </cell>
          <cell r="BL449">
            <v>1</v>
          </cell>
          <cell r="BM449">
            <v>1</v>
          </cell>
          <cell r="BN449">
            <v>1</v>
          </cell>
          <cell r="BO449">
            <v>1</v>
          </cell>
          <cell r="BP449">
            <v>1</v>
          </cell>
          <cell r="BQ449">
            <v>1</v>
          </cell>
          <cell r="BR449">
            <v>1</v>
          </cell>
          <cell r="BS449">
            <v>1</v>
          </cell>
        </row>
        <row r="450">
          <cell r="K450">
            <v>1</v>
          </cell>
          <cell r="L450">
            <v>1</v>
          </cell>
          <cell r="M450">
            <v>1</v>
          </cell>
          <cell r="N450">
            <v>1</v>
          </cell>
          <cell r="O450">
            <v>1</v>
          </cell>
          <cell r="P450">
            <v>1</v>
          </cell>
          <cell r="Q450">
            <v>1</v>
          </cell>
          <cell r="R450">
            <v>1</v>
          </cell>
          <cell r="S450">
            <v>1</v>
          </cell>
          <cell r="T450">
            <v>1</v>
          </cell>
          <cell r="U450">
            <v>1</v>
          </cell>
          <cell r="V450">
            <v>1</v>
          </cell>
          <cell r="W450">
            <v>1</v>
          </cell>
          <cell r="X450">
            <v>1</v>
          </cell>
          <cell r="Y450">
            <v>1</v>
          </cell>
          <cell r="Z450">
            <v>1</v>
          </cell>
          <cell r="AA450">
            <v>1</v>
          </cell>
          <cell r="AB450">
            <v>1</v>
          </cell>
          <cell r="AC450">
            <v>1</v>
          </cell>
          <cell r="AD450">
            <v>1</v>
          </cell>
          <cell r="AP450">
            <v>3</v>
          </cell>
          <cell r="AQ450">
            <v>14</v>
          </cell>
          <cell r="AR450">
            <v>3</v>
          </cell>
          <cell r="AZ450">
            <v>1</v>
          </cell>
          <cell r="BA450">
            <v>1</v>
          </cell>
          <cell r="BB450">
            <v>1</v>
          </cell>
          <cell r="BC450">
            <v>1</v>
          </cell>
          <cell r="BD450">
            <v>1</v>
          </cell>
          <cell r="BE450">
            <v>1</v>
          </cell>
          <cell r="BF450">
            <v>1</v>
          </cell>
          <cell r="BG450">
            <v>1</v>
          </cell>
          <cell r="BH450">
            <v>1</v>
          </cell>
          <cell r="BI450">
            <v>1</v>
          </cell>
          <cell r="BJ450">
            <v>1</v>
          </cell>
          <cell r="BK450">
            <v>1</v>
          </cell>
          <cell r="BL450">
            <v>1</v>
          </cell>
          <cell r="BM450">
            <v>1</v>
          </cell>
          <cell r="BN450">
            <v>1</v>
          </cell>
          <cell r="BO450">
            <v>1</v>
          </cell>
          <cell r="BP450">
            <v>1</v>
          </cell>
          <cell r="BQ450">
            <v>1</v>
          </cell>
          <cell r="BR450">
            <v>1</v>
          </cell>
          <cell r="BS450">
            <v>1</v>
          </cell>
        </row>
        <row r="451">
          <cell r="K451">
            <v>1</v>
          </cell>
          <cell r="L451">
            <v>1</v>
          </cell>
          <cell r="M451">
            <v>1</v>
          </cell>
          <cell r="N451">
            <v>1</v>
          </cell>
          <cell r="O451">
            <v>1</v>
          </cell>
          <cell r="P451">
            <v>1</v>
          </cell>
          <cell r="Q451">
            <v>1</v>
          </cell>
          <cell r="R451">
            <v>1</v>
          </cell>
          <cell r="S451">
            <v>1</v>
          </cell>
          <cell r="T451">
            <v>1</v>
          </cell>
          <cell r="U451">
            <v>1</v>
          </cell>
          <cell r="V451">
            <v>1</v>
          </cell>
          <cell r="W451">
            <v>1</v>
          </cell>
          <cell r="X451">
            <v>1</v>
          </cell>
          <cell r="Y451">
            <v>1</v>
          </cell>
          <cell r="Z451">
            <v>1</v>
          </cell>
          <cell r="AA451">
            <v>1</v>
          </cell>
          <cell r="AB451">
            <v>1</v>
          </cell>
          <cell r="AC451">
            <v>1</v>
          </cell>
          <cell r="AD451">
            <v>1</v>
          </cell>
          <cell r="AP451">
            <v>3</v>
          </cell>
          <cell r="AQ451">
            <v>14</v>
          </cell>
          <cell r="AR451">
            <v>4</v>
          </cell>
          <cell r="AZ451">
            <v>1</v>
          </cell>
          <cell r="BA451">
            <v>1</v>
          </cell>
          <cell r="BB451">
            <v>1</v>
          </cell>
          <cell r="BC451">
            <v>1</v>
          </cell>
          <cell r="BD451">
            <v>1</v>
          </cell>
          <cell r="BE451">
            <v>1</v>
          </cell>
          <cell r="BF451">
            <v>1</v>
          </cell>
          <cell r="BG451">
            <v>1</v>
          </cell>
          <cell r="BH451">
            <v>1</v>
          </cell>
          <cell r="BI451">
            <v>1</v>
          </cell>
          <cell r="BJ451">
            <v>1</v>
          </cell>
          <cell r="BK451">
            <v>1</v>
          </cell>
          <cell r="BL451">
            <v>1</v>
          </cell>
          <cell r="BM451">
            <v>1</v>
          </cell>
          <cell r="BN451">
            <v>1</v>
          </cell>
          <cell r="BO451">
            <v>1</v>
          </cell>
          <cell r="BP451">
            <v>1</v>
          </cell>
          <cell r="BQ451">
            <v>1</v>
          </cell>
          <cell r="BR451">
            <v>1</v>
          </cell>
          <cell r="BS451">
            <v>1</v>
          </cell>
        </row>
        <row r="452">
          <cell r="K452">
            <v>1</v>
          </cell>
          <cell r="L452">
            <v>1</v>
          </cell>
          <cell r="M452">
            <v>1</v>
          </cell>
          <cell r="N452">
            <v>1</v>
          </cell>
          <cell r="O452">
            <v>1</v>
          </cell>
          <cell r="P452">
            <v>1</v>
          </cell>
          <cell r="Q452">
            <v>1</v>
          </cell>
          <cell r="R452">
            <v>1</v>
          </cell>
          <cell r="S452">
            <v>1</v>
          </cell>
          <cell r="T452">
            <v>1</v>
          </cell>
          <cell r="U452">
            <v>1</v>
          </cell>
          <cell r="V452">
            <v>1</v>
          </cell>
          <cell r="W452">
            <v>1</v>
          </cell>
          <cell r="X452">
            <v>1</v>
          </cell>
          <cell r="Y452">
            <v>1</v>
          </cell>
          <cell r="Z452">
            <v>1</v>
          </cell>
          <cell r="AA452">
            <v>1</v>
          </cell>
          <cell r="AB452">
            <v>1</v>
          </cell>
          <cell r="AC452">
            <v>1</v>
          </cell>
          <cell r="AD452">
            <v>1</v>
          </cell>
          <cell r="AP452">
            <v>3</v>
          </cell>
          <cell r="AQ452">
            <v>14</v>
          </cell>
          <cell r="AR452">
            <v>5</v>
          </cell>
          <cell r="AZ452">
            <v>1</v>
          </cell>
          <cell r="BA452">
            <v>1</v>
          </cell>
          <cell r="BB452">
            <v>1</v>
          </cell>
          <cell r="BC452">
            <v>1</v>
          </cell>
          <cell r="BD452">
            <v>1</v>
          </cell>
          <cell r="BE452">
            <v>1</v>
          </cell>
          <cell r="BF452">
            <v>1</v>
          </cell>
          <cell r="BG452">
            <v>1</v>
          </cell>
          <cell r="BH452">
            <v>1</v>
          </cell>
          <cell r="BI452">
            <v>1</v>
          </cell>
          <cell r="BJ452">
            <v>1</v>
          </cell>
          <cell r="BK452">
            <v>1</v>
          </cell>
          <cell r="BL452">
            <v>1</v>
          </cell>
          <cell r="BM452">
            <v>1</v>
          </cell>
          <cell r="BN452">
            <v>1</v>
          </cell>
          <cell r="BO452">
            <v>1</v>
          </cell>
          <cell r="BP452">
            <v>1</v>
          </cell>
          <cell r="BQ452">
            <v>1</v>
          </cell>
          <cell r="BR452">
            <v>1</v>
          </cell>
          <cell r="BS452">
            <v>1</v>
          </cell>
        </row>
        <row r="453">
          <cell r="K453">
            <v>1</v>
          </cell>
          <cell r="L453">
            <v>1</v>
          </cell>
          <cell r="M453">
            <v>1</v>
          </cell>
          <cell r="N453">
            <v>1</v>
          </cell>
          <cell r="O453">
            <v>1</v>
          </cell>
          <cell r="P453">
            <v>1</v>
          </cell>
          <cell r="Q453">
            <v>1</v>
          </cell>
          <cell r="R453">
            <v>1</v>
          </cell>
          <cell r="S453">
            <v>1</v>
          </cell>
          <cell r="T453">
            <v>1</v>
          </cell>
          <cell r="U453">
            <v>1</v>
          </cell>
          <cell r="V453">
            <v>1</v>
          </cell>
          <cell r="W453">
            <v>1</v>
          </cell>
          <cell r="X453">
            <v>1</v>
          </cell>
          <cell r="Y453">
            <v>1</v>
          </cell>
          <cell r="Z453">
            <v>1</v>
          </cell>
          <cell r="AA453">
            <v>1</v>
          </cell>
          <cell r="AB453">
            <v>1</v>
          </cell>
          <cell r="AC453">
            <v>1</v>
          </cell>
          <cell r="AD453">
            <v>1</v>
          </cell>
          <cell r="AP453">
            <v>3</v>
          </cell>
          <cell r="AQ453">
            <v>14</v>
          </cell>
          <cell r="AR453">
            <v>6</v>
          </cell>
          <cell r="AZ453">
            <v>1</v>
          </cell>
          <cell r="BA453">
            <v>1</v>
          </cell>
          <cell r="BB453">
            <v>1</v>
          </cell>
          <cell r="BC453">
            <v>1</v>
          </cell>
          <cell r="BD453">
            <v>1</v>
          </cell>
          <cell r="BE453">
            <v>1</v>
          </cell>
          <cell r="BF453">
            <v>1</v>
          </cell>
          <cell r="BG453">
            <v>1</v>
          </cell>
          <cell r="BH453">
            <v>1</v>
          </cell>
          <cell r="BI453">
            <v>1</v>
          </cell>
          <cell r="BJ453">
            <v>1</v>
          </cell>
          <cell r="BK453">
            <v>1</v>
          </cell>
          <cell r="BL453">
            <v>1</v>
          </cell>
          <cell r="BM453">
            <v>1</v>
          </cell>
          <cell r="BN453">
            <v>1</v>
          </cell>
          <cell r="BO453">
            <v>1</v>
          </cell>
          <cell r="BP453">
            <v>1</v>
          </cell>
          <cell r="BQ453">
            <v>1</v>
          </cell>
          <cell r="BR453">
            <v>1</v>
          </cell>
          <cell r="BS453">
            <v>1</v>
          </cell>
        </row>
        <row r="454">
          <cell r="K454">
            <v>1</v>
          </cell>
          <cell r="L454">
            <v>1</v>
          </cell>
          <cell r="M454">
            <v>1</v>
          </cell>
          <cell r="N454">
            <v>1</v>
          </cell>
          <cell r="O454">
            <v>1</v>
          </cell>
          <cell r="P454">
            <v>1</v>
          </cell>
          <cell r="Q454">
            <v>1</v>
          </cell>
          <cell r="R454">
            <v>1</v>
          </cell>
          <cell r="S454">
            <v>1</v>
          </cell>
          <cell r="T454">
            <v>1</v>
          </cell>
          <cell r="U454">
            <v>1</v>
          </cell>
          <cell r="V454">
            <v>1</v>
          </cell>
          <cell r="W454">
            <v>1</v>
          </cell>
          <cell r="X454">
            <v>1</v>
          </cell>
          <cell r="Y454">
            <v>1</v>
          </cell>
          <cell r="Z454">
            <v>1</v>
          </cell>
          <cell r="AA454">
            <v>1</v>
          </cell>
          <cell r="AB454">
            <v>1</v>
          </cell>
          <cell r="AC454">
            <v>1</v>
          </cell>
          <cell r="AD454">
            <v>1</v>
          </cell>
          <cell r="AP454">
            <v>3</v>
          </cell>
          <cell r="AQ454">
            <v>14</v>
          </cell>
          <cell r="AR454">
            <v>7</v>
          </cell>
          <cell r="AZ454">
            <v>1</v>
          </cell>
          <cell r="BA454">
            <v>1</v>
          </cell>
          <cell r="BB454">
            <v>1</v>
          </cell>
          <cell r="BC454">
            <v>1</v>
          </cell>
          <cell r="BD454">
            <v>1</v>
          </cell>
          <cell r="BE454">
            <v>1</v>
          </cell>
          <cell r="BF454">
            <v>1</v>
          </cell>
          <cell r="BG454">
            <v>1</v>
          </cell>
          <cell r="BH454">
            <v>1</v>
          </cell>
          <cell r="BI454">
            <v>1</v>
          </cell>
          <cell r="BJ454">
            <v>1</v>
          </cell>
          <cell r="BK454">
            <v>1</v>
          </cell>
          <cell r="BL454">
            <v>1</v>
          </cell>
          <cell r="BM454">
            <v>1</v>
          </cell>
          <cell r="BN454">
            <v>1</v>
          </cell>
          <cell r="BO454">
            <v>1</v>
          </cell>
          <cell r="BP454">
            <v>1</v>
          </cell>
          <cell r="BQ454">
            <v>1</v>
          </cell>
          <cell r="BR454">
            <v>1</v>
          </cell>
          <cell r="BS454">
            <v>1</v>
          </cell>
        </row>
        <row r="455">
          <cell r="K455">
            <v>1</v>
          </cell>
          <cell r="L455">
            <v>1</v>
          </cell>
          <cell r="M455">
            <v>1</v>
          </cell>
          <cell r="N455">
            <v>1</v>
          </cell>
          <cell r="O455">
            <v>1</v>
          </cell>
          <cell r="P455">
            <v>1</v>
          </cell>
          <cell r="Q455">
            <v>1</v>
          </cell>
          <cell r="R455">
            <v>1</v>
          </cell>
          <cell r="S455">
            <v>1</v>
          </cell>
          <cell r="T455">
            <v>1</v>
          </cell>
          <cell r="U455">
            <v>1</v>
          </cell>
          <cell r="V455">
            <v>1</v>
          </cell>
          <cell r="W455">
            <v>1</v>
          </cell>
          <cell r="X455">
            <v>1</v>
          </cell>
          <cell r="Y455">
            <v>1</v>
          </cell>
          <cell r="Z455">
            <v>1</v>
          </cell>
          <cell r="AA455">
            <v>1</v>
          </cell>
          <cell r="AB455">
            <v>1</v>
          </cell>
          <cell r="AC455">
            <v>1</v>
          </cell>
          <cell r="AD455">
            <v>1</v>
          </cell>
          <cell r="AP455">
            <v>3</v>
          </cell>
          <cell r="AQ455">
            <v>14</v>
          </cell>
          <cell r="AR455">
            <v>8</v>
          </cell>
          <cell r="AZ455">
            <v>1</v>
          </cell>
          <cell r="BA455">
            <v>1</v>
          </cell>
          <cell r="BB455">
            <v>1</v>
          </cell>
          <cell r="BC455">
            <v>1</v>
          </cell>
          <cell r="BD455">
            <v>1</v>
          </cell>
          <cell r="BE455">
            <v>1</v>
          </cell>
          <cell r="BF455">
            <v>1</v>
          </cell>
          <cell r="BG455">
            <v>1</v>
          </cell>
          <cell r="BH455">
            <v>1</v>
          </cell>
          <cell r="BI455">
            <v>1</v>
          </cell>
          <cell r="BJ455">
            <v>1</v>
          </cell>
          <cell r="BK455">
            <v>1</v>
          </cell>
          <cell r="BL455">
            <v>1</v>
          </cell>
          <cell r="BM455">
            <v>1</v>
          </cell>
          <cell r="BN455">
            <v>1</v>
          </cell>
          <cell r="BO455">
            <v>1</v>
          </cell>
          <cell r="BP455">
            <v>1</v>
          </cell>
          <cell r="BQ455">
            <v>1</v>
          </cell>
          <cell r="BR455">
            <v>1</v>
          </cell>
          <cell r="BS455">
            <v>1</v>
          </cell>
        </row>
        <row r="456">
          <cell r="K456">
            <v>1</v>
          </cell>
          <cell r="L456">
            <v>1</v>
          </cell>
          <cell r="M456">
            <v>1</v>
          </cell>
          <cell r="N456">
            <v>1</v>
          </cell>
          <cell r="O456">
            <v>1</v>
          </cell>
          <cell r="P456">
            <v>1</v>
          </cell>
          <cell r="Q456">
            <v>1</v>
          </cell>
          <cell r="R456">
            <v>1</v>
          </cell>
          <cell r="S456">
            <v>1</v>
          </cell>
          <cell r="T456">
            <v>1</v>
          </cell>
          <cell r="U456">
            <v>1</v>
          </cell>
          <cell r="V456">
            <v>1</v>
          </cell>
          <cell r="W456">
            <v>1</v>
          </cell>
          <cell r="X456">
            <v>1</v>
          </cell>
          <cell r="Y456">
            <v>1</v>
          </cell>
          <cell r="Z456">
            <v>1</v>
          </cell>
          <cell r="AA456">
            <v>1</v>
          </cell>
          <cell r="AB456">
            <v>1</v>
          </cell>
          <cell r="AC456">
            <v>1</v>
          </cell>
          <cell r="AD456">
            <v>1</v>
          </cell>
          <cell r="AP456">
            <v>3</v>
          </cell>
          <cell r="AQ456">
            <v>14</v>
          </cell>
          <cell r="AR456">
            <v>9</v>
          </cell>
          <cell r="AZ456">
            <v>1</v>
          </cell>
          <cell r="BA456">
            <v>1</v>
          </cell>
          <cell r="BB456">
            <v>1</v>
          </cell>
          <cell r="BC456">
            <v>1</v>
          </cell>
          <cell r="BD456">
            <v>1</v>
          </cell>
          <cell r="BE456">
            <v>1</v>
          </cell>
          <cell r="BF456">
            <v>1</v>
          </cell>
          <cell r="BG456">
            <v>1</v>
          </cell>
          <cell r="BH456">
            <v>1</v>
          </cell>
          <cell r="BI456">
            <v>1</v>
          </cell>
          <cell r="BJ456">
            <v>1</v>
          </cell>
          <cell r="BK456">
            <v>1</v>
          </cell>
          <cell r="BL456">
            <v>1</v>
          </cell>
          <cell r="BM456">
            <v>1</v>
          </cell>
          <cell r="BN456">
            <v>1</v>
          </cell>
          <cell r="BO456">
            <v>1</v>
          </cell>
          <cell r="BP456">
            <v>1</v>
          </cell>
          <cell r="BQ456">
            <v>1</v>
          </cell>
          <cell r="BR456">
            <v>1</v>
          </cell>
          <cell r="BS456">
            <v>1</v>
          </cell>
        </row>
        <row r="457">
          <cell r="K457">
            <v>1</v>
          </cell>
          <cell r="L457">
            <v>1</v>
          </cell>
          <cell r="M457">
            <v>1</v>
          </cell>
          <cell r="N457">
            <v>1</v>
          </cell>
          <cell r="O457">
            <v>1</v>
          </cell>
          <cell r="P457">
            <v>1</v>
          </cell>
          <cell r="Q457">
            <v>1</v>
          </cell>
          <cell r="R457">
            <v>1</v>
          </cell>
          <cell r="S457">
            <v>1</v>
          </cell>
          <cell r="T457">
            <v>1</v>
          </cell>
          <cell r="U457">
            <v>1</v>
          </cell>
          <cell r="V457">
            <v>1</v>
          </cell>
          <cell r="W457">
            <v>1</v>
          </cell>
          <cell r="X457">
            <v>1</v>
          </cell>
          <cell r="Y457">
            <v>1</v>
          </cell>
          <cell r="Z457">
            <v>1</v>
          </cell>
          <cell r="AA457">
            <v>1</v>
          </cell>
          <cell r="AB457">
            <v>1</v>
          </cell>
          <cell r="AC457">
            <v>1</v>
          </cell>
          <cell r="AD457">
            <v>1</v>
          </cell>
          <cell r="AP457">
            <v>3</v>
          </cell>
          <cell r="AQ457">
            <v>14</v>
          </cell>
          <cell r="AR457">
            <v>10</v>
          </cell>
          <cell r="AZ457">
            <v>1</v>
          </cell>
          <cell r="BA457">
            <v>1</v>
          </cell>
          <cell r="BB457">
            <v>1</v>
          </cell>
          <cell r="BC457">
            <v>1</v>
          </cell>
          <cell r="BD457">
            <v>1</v>
          </cell>
          <cell r="BE457">
            <v>1</v>
          </cell>
          <cell r="BF457">
            <v>1</v>
          </cell>
          <cell r="BG457">
            <v>1</v>
          </cell>
          <cell r="BH457">
            <v>1</v>
          </cell>
          <cell r="BI457">
            <v>1</v>
          </cell>
          <cell r="BJ457">
            <v>1</v>
          </cell>
          <cell r="BK457">
            <v>1</v>
          </cell>
          <cell r="BL457">
            <v>1</v>
          </cell>
          <cell r="BM457">
            <v>1</v>
          </cell>
          <cell r="BN457">
            <v>1</v>
          </cell>
          <cell r="BO457">
            <v>1</v>
          </cell>
          <cell r="BP457">
            <v>1</v>
          </cell>
          <cell r="BQ457">
            <v>1</v>
          </cell>
          <cell r="BR457">
            <v>1</v>
          </cell>
          <cell r="BS457">
            <v>1</v>
          </cell>
        </row>
        <row r="458">
          <cell r="K458">
            <v>1</v>
          </cell>
          <cell r="L458">
            <v>1</v>
          </cell>
          <cell r="M458">
            <v>1</v>
          </cell>
          <cell r="N458">
            <v>1</v>
          </cell>
          <cell r="O458">
            <v>1</v>
          </cell>
          <cell r="P458">
            <v>1</v>
          </cell>
          <cell r="Q458">
            <v>1</v>
          </cell>
          <cell r="R458">
            <v>1</v>
          </cell>
          <cell r="S458">
            <v>1</v>
          </cell>
          <cell r="T458">
            <v>1</v>
          </cell>
          <cell r="U458">
            <v>1</v>
          </cell>
          <cell r="V458">
            <v>1</v>
          </cell>
          <cell r="W458">
            <v>1</v>
          </cell>
          <cell r="X458">
            <v>1</v>
          </cell>
          <cell r="Y458">
            <v>1</v>
          </cell>
          <cell r="Z458">
            <v>1</v>
          </cell>
          <cell r="AA458">
            <v>1</v>
          </cell>
          <cell r="AB458">
            <v>1</v>
          </cell>
          <cell r="AC458">
            <v>1</v>
          </cell>
          <cell r="AD458">
            <v>1</v>
          </cell>
          <cell r="AP458">
            <v>3</v>
          </cell>
          <cell r="AQ458">
            <v>15</v>
          </cell>
          <cell r="AR458">
            <v>1</v>
          </cell>
          <cell r="AZ458">
            <v>1</v>
          </cell>
          <cell r="BA458">
            <v>1</v>
          </cell>
          <cell r="BB458">
            <v>1</v>
          </cell>
          <cell r="BC458">
            <v>1</v>
          </cell>
          <cell r="BD458">
            <v>1</v>
          </cell>
          <cell r="BE458">
            <v>1</v>
          </cell>
          <cell r="BF458">
            <v>1</v>
          </cell>
          <cell r="BG458">
            <v>1</v>
          </cell>
          <cell r="BH458">
            <v>1</v>
          </cell>
          <cell r="BI458">
            <v>1</v>
          </cell>
          <cell r="BJ458">
            <v>1</v>
          </cell>
          <cell r="BK458">
            <v>1</v>
          </cell>
          <cell r="BL458">
            <v>1</v>
          </cell>
          <cell r="BM458">
            <v>1</v>
          </cell>
          <cell r="BN458">
            <v>1</v>
          </cell>
          <cell r="BO458">
            <v>1</v>
          </cell>
          <cell r="BP458">
            <v>1</v>
          </cell>
          <cell r="BQ458">
            <v>1</v>
          </cell>
          <cell r="BR458">
            <v>1</v>
          </cell>
          <cell r="BS458">
            <v>1</v>
          </cell>
        </row>
        <row r="459">
          <cell r="K459">
            <v>1</v>
          </cell>
          <cell r="L459">
            <v>1</v>
          </cell>
          <cell r="M459">
            <v>1</v>
          </cell>
          <cell r="N459">
            <v>1</v>
          </cell>
          <cell r="O459">
            <v>1</v>
          </cell>
          <cell r="P459">
            <v>1</v>
          </cell>
          <cell r="Q459">
            <v>1</v>
          </cell>
          <cell r="R459">
            <v>1</v>
          </cell>
          <cell r="S459">
            <v>1</v>
          </cell>
          <cell r="T459">
            <v>1</v>
          </cell>
          <cell r="U459">
            <v>1</v>
          </cell>
          <cell r="V459">
            <v>1</v>
          </cell>
          <cell r="W459">
            <v>1</v>
          </cell>
          <cell r="X459">
            <v>1</v>
          </cell>
          <cell r="Y459">
            <v>1</v>
          </cell>
          <cell r="Z459">
            <v>1</v>
          </cell>
          <cell r="AA459">
            <v>1</v>
          </cell>
          <cell r="AB459">
            <v>1</v>
          </cell>
          <cell r="AC459">
            <v>1</v>
          </cell>
          <cell r="AD459">
            <v>1</v>
          </cell>
          <cell r="AP459">
            <v>3</v>
          </cell>
          <cell r="AQ459">
            <v>15</v>
          </cell>
          <cell r="AR459">
            <v>2</v>
          </cell>
          <cell r="AZ459">
            <v>1</v>
          </cell>
          <cell r="BA459">
            <v>1</v>
          </cell>
          <cell r="BB459">
            <v>1</v>
          </cell>
          <cell r="BC459">
            <v>1</v>
          </cell>
          <cell r="BD459">
            <v>1</v>
          </cell>
          <cell r="BE459">
            <v>1</v>
          </cell>
          <cell r="BF459">
            <v>1</v>
          </cell>
          <cell r="BG459">
            <v>1</v>
          </cell>
          <cell r="BH459">
            <v>1</v>
          </cell>
          <cell r="BI459">
            <v>1</v>
          </cell>
          <cell r="BJ459">
            <v>1</v>
          </cell>
          <cell r="BK459">
            <v>1</v>
          </cell>
          <cell r="BL459">
            <v>1</v>
          </cell>
          <cell r="BM459">
            <v>1</v>
          </cell>
          <cell r="BN459">
            <v>1</v>
          </cell>
          <cell r="BO459">
            <v>1</v>
          </cell>
          <cell r="BP459">
            <v>1</v>
          </cell>
          <cell r="BQ459">
            <v>1</v>
          </cell>
          <cell r="BR459">
            <v>1</v>
          </cell>
          <cell r="BS459">
            <v>1</v>
          </cell>
        </row>
        <row r="460">
          <cell r="K460">
            <v>1</v>
          </cell>
          <cell r="L460">
            <v>1</v>
          </cell>
          <cell r="M460">
            <v>1</v>
          </cell>
          <cell r="N460">
            <v>1</v>
          </cell>
          <cell r="O460">
            <v>1</v>
          </cell>
          <cell r="P460">
            <v>1</v>
          </cell>
          <cell r="Q460">
            <v>1</v>
          </cell>
          <cell r="R460">
            <v>1</v>
          </cell>
          <cell r="S460">
            <v>1</v>
          </cell>
          <cell r="T460">
            <v>1</v>
          </cell>
          <cell r="U460">
            <v>1</v>
          </cell>
          <cell r="V460">
            <v>1</v>
          </cell>
          <cell r="W460">
            <v>1</v>
          </cell>
          <cell r="X460">
            <v>1</v>
          </cell>
          <cell r="Y460">
            <v>1</v>
          </cell>
          <cell r="Z460">
            <v>1</v>
          </cell>
          <cell r="AA460">
            <v>1</v>
          </cell>
          <cell r="AB460">
            <v>1</v>
          </cell>
          <cell r="AC460">
            <v>1</v>
          </cell>
          <cell r="AD460">
            <v>1</v>
          </cell>
          <cell r="AP460">
            <v>3</v>
          </cell>
          <cell r="AQ460">
            <v>15</v>
          </cell>
          <cell r="AR460">
            <v>3</v>
          </cell>
          <cell r="AZ460">
            <v>1</v>
          </cell>
          <cell r="BA460">
            <v>1</v>
          </cell>
          <cell r="BB460">
            <v>1</v>
          </cell>
          <cell r="BC460">
            <v>1</v>
          </cell>
          <cell r="BD460">
            <v>1</v>
          </cell>
          <cell r="BE460">
            <v>1</v>
          </cell>
          <cell r="BF460">
            <v>1</v>
          </cell>
          <cell r="BG460">
            <v>1</v>
          </cell>
          <cell r="BH460">
            <v>1</v>
          </cell>
          <cell r="BI460">
            <v>1</v>
          </cell>
          <cell r="BJ460">
            <v>1</v>
          </cell>
          <cell r="BK460">
            <v>1</v>
          </cell>
          <cell r="BL460">
            <v>1</v>
          </cell>
          <cell r="BM460">
            <v>1</v>
          </cell>
          <cell r="BN460">
            <v>1</v>
          </cell>
          <cell r="BO460">
            <v>1</v>
          </cell>
          <cell r="BP460">
            <v>1</v>
          </cell>
          <cell r="BQ460">
            <v>1</v>
          </cell>
          <cell r="BR460">
            <v>1</v>
          </cell>
          <cell r="BS460">
            <v>1</v>
          </cell>
        </row>
        <row r="461">
          <cell r="K461">
            <v>1</v>
          </cell>
          <cell r="L461">
            <v>1</v>
          </cell>
          <cell r="M461">
            <v>1</v>
          </cell>
          <cell r="N461">
            <v>1</v>
          </cell>
          <cell r="O461">
            <v>1</v>
          </cell>
          <cell r="P461">
            <v>1</v>
          </cell>
          <cell r="Q461">
            <v>1</v>
          </cell>
          <cell r="R461">
            <v>1</v>
          </cell>
          <cell r="S461">
            <v>1</v>
          </cell>
          <cell r="T461">
            <v>1</v>
          </cell>
          <cell r="U461">
            <v>1</v>
          </cell>
          <cell r="V461">
            <v>1</v>
          </cell>
          <cell r="W461">
            <v>1</v>
          </cell>
          <cell r="X461">
            <v>1</v>
          </cell>
          <cell r="Y461">
            <v>1</v>
          </cell>
          <cell r="Z461">
            <v>1</v>
          </cell>
          <cell r="AA461">
            <v>1</v>
          </cell>
          <cell r="AB461">
            <v>1</v>
          </cell>
          <cell r="AC461">
            <v>1</v>
          </cell>
          <cell r="AD461">
            <v>1</v>
          </cell>
          <cell r="AP461">
            <v>3</v>
          </cell>
          <cell r="AQ461">
            <v>15</v>
          </cell>
          <cell r="AR461">
            <v>4</v>
          </cell>
          <cell r="AZ461">
            <v>1</v>
          </cell>
          <cell r="BA461">
            <v>1</v>
          </cell>
          <cell r="BB461">
            <v>1</v>
          </cell>
          <cell r="BC461">
            <v>1</v>
          </cell>
          <cell r="BD461">
            <v>1</v>
          </cell>
          <cell r="BE461">
            <v>1</v>
          </cell>
          <cell r="BF461">
            <v>1</v>
          </cell>
          <cell r="BG461">
            <v>1</v>
          </cell>
          <cell r="BH461">
            <v>1</v>
          </cell>
          <cell r="BI461">
            <v>1</v>
          </cell>
          <cell r="BJ461">
            <v>1</v>
          </cell>
          <cell r="BK461">
            <v>1</v>
          </cell>
          <cell r="BL461">
            <v>1</v>
          </cell>
          <cell r="BM461">
            <v>1</v>
          </cell>
          <cell r="BN461">
            <v>1</v>
          </cell>
          <cell r="BO461">
            <v>1</v>
          </cell>
          <cell r="BP461">
            <v>1</v>
          </cell>
          <cell r="BQ461">
            <v>1</v>
          </cell>
          <cell r="BR461">
            <v>1</v>
          </cell>
          <cell r="BS461">
            <v>1</v>
          </cell>
        </row>
        <row r="462">
          <cell r="K462">
            <v>1</v>
          </cell>
          <cell r="L462">
            <v>1</v>
          </cell>
          <cell r="M462">
            <v>1</v>
          </cell>
          <cell r="N462">
            <v>1</v>
          </cell>
          <cell r="O462">
            <v>1</v>
          </cell>
          <cell r="P462">
            <v>1</v>
          </cell>
          <cell r="Q462">
            <v>1</v>
          </cell>
          <cell r="R462">
            <v>1</v>
          </cell>
          <cell r="S462">
            <v>1</v>
          </cell>
          <cell r="T462">
            <v>1</v>
          </cell>
          <cell r="U462">
            <v>1</v>
          </cell>
          <cell r="V462">
            <v>1</v>
          </cell>
          <cell r="W462">
            <v>1</v>
          </cell>
          <cell r="X462">
            <v>1</v>
          </cell>
          <cell r="Y462">
            <v>1</v>
          </cell>
          <cell r="Z462">
            <v>1</v>
          </cell>
          <cell r="AA462">
            <v>1</v>
          </cell>
          <cell r="AB462">
            <v>1</v>
          </cell>
          <cell r="AC462">
            <v>1</v>
          </cell>
          <cell r="AD462">
            <v>1</v>
          </cell>
          <cell r="AP462">
            <v>3</v>
          </cell>
          <cell r="AQ462">
            <v>15</v>
          </cell>
          <cell r="AR462">
            <v>5</v>
          </cell>
          <cell r="AZ462">
            <v>1</v>
          </cell>
          <cell r="BA462">
            <v>1</v>
          </cell>
          <cell r="BB462">
            <v>1</v>
          </cell>
          <cell r="BC462">
            <v>1</v>
          </cell>
          <cell r="BD462">
            <v>1</v>
          </cell>
          <cell r="BE462">
            <v>1</v>
          </cell>
          <cell r="BF462">
            <v>1</v>
          </cell>
          <cell r="BG462">
            <v>1</v>
          </cell>
          <cell r="BH462">
            <v>1</v>
          </cell>
          <cell r="BI462">
            <v>1</v>
          </cell>
          <cell r="BJ462">
            <v>1</v>
          </cell>
          <cell r="BK462">
            <v>1</v>
          </cell>
          <cell r="BL462">
            <v>1</v>
          </cell>
          <cell r="BM462">
            <v>1</v>
          </cell>
          <cell r="BN462">
            <v>1</v>
          </cell>
          <cell r="BO462">
            <v>1</v>
          </cell>
          <cell r="BP462">
            <v>1</v>
          </cell>
          <cell r="BQ462">
            <v>1</v>
          </cell>
          <cell r="BR462">
            <v>1</v>
          </cell>
          <cell r="BS462">
            <v>1</v>
          </cell>
        </row>
        <row r="463">
          <cell r="K463">
            <v>1</v>
          </cell>
          <cell r="L463">
            <v>1</v>
          </cell>
          <cell r="M463">
            <v>1</v>
          </cell>
          <cell r="N463">
            <v>1</v>
          </cell>
          <cell r="O463">
            <v>1</v>
          </cell>
          <cell r="P463">
            <v>1</v>
          </cell>
          <cell r="Q463">
            <v>1</v>
          </cell>
          <cell r="R463">
            <v>1</v>
          </cell>
          <cell r="S463">
            <v>1</v>
          </cell>
          <cell r="T463">
            <v>1</v>
          </cell>
          <cell r="U463">
            <v>1</v>
          </cell>
          <cell r="V463">
            <v>1</v>
          </cell>
          <cell r="W463">
            <v>1</v>
          </cell>
          <cell r="X463">
            <v>1</v>
          </cell>
          <cell r="Y463">
            <v>1</v>
          </cell>
          <cell r="Z463">
            <v>1</v>
          </cell>
          <cell r="AA463">
            <v>1</v>
          </cell>
          <cell r="AB463">
            <v>1</v>
          </cell>
          <cell r="AC463">
            <v>1</v>
          </cell>
          <cell r="AD463">
            <v>1</v>
          </cell>
          <cell r="AP463">
            <v>3</v>
          </cell>
          <cell r="AQ463">
            <v>15</v>
          </cell>
          <cell r="AR463">
            <v>6</v>
          </cell>
          <cell r="AZ463">
            <v>1</v>
          </cell>
          <cell r="BA463">
            <v>1</v>
          </cell>
          <cell r="BB463">
            <v>1</v>
          </cell>
          <cell r="BC463">
            <v>1</v>
          </cell>
          <cell r="BD463">
            <v>1</v>
          </cell>
          <cell r="BE463">
            <v>1</v>
          </cell>
          <cell r="BF463">
            <v>1</v>
          </cell>
          <cell r="BG463">
            <v>1</v>
          </cell>
          <cell r="BH463">
            <v>1</v>
          </cell>
          <cell r="BI463">
            <v>1</v>
          </cell>
          <cell r="BJ463">
            <v>1</v>
          </cell>
          <cell r="BK463">
            <v>1</v>
          </cell>
          <cell r="BL463">
            <v>1</v>
          </cell>
          <cell r="BM463">
            <v>1</v>
          </cell>
          <cell r="BN463">
            <v>1</v>
          </cell>
          <cell r="BO463">
            <v>1</v>
          </cell>
          <cell r="BP463">
            <v>1</v>
          </cell>
          <cell r="BQ463">
            <v>1</v>
          </cell>
          <cell r="BR463">
            <v>1</v>
          </cell>
          <cell r="BS463">
            <v>1</v>
          </cell>
        </row>
        <row r="464">
          <cell r="K464">
            <v>1</v>
          </cell>
          <cell r="L464">
            <v>1</v>
          </cell>
          <cell r="M464">
            <v>1</v>
          </cell>
          <cell r="N464">
            <v>1</v>
          </cell>
          <cell r="O464">
            <v>1</v>
          </cell>
          <cell r="P464">
            <v>1</v>
          </cell>
          <cell r="Q464">
            <v>1</v>
          </cell>
          <cell r="R464">
            <v>1</v>
          </cell>
          <cell r="S464">
            <v>1</v>
          </cell>
          <cell r="T464">
            <v>1</v>
          </cell>
          <cell r="U464">
            <v>1</v>
          </cell>
          <cell r="V464">
            <v>1</v>
          </cell>
          <cell r="W464">
            <v>1</v>
          </cell>
          <cell r="X464">
            <v>1</v>
          </cell>
          <cell r="Y464">
            <v>1</v>
          </cell>
          <cell r="Z464">
            <v>1</v>
          </cell>
          <cell r="AA464">
            <v>1</v>
          </cell>
          <cell r="AB464">
            <v>1</v>
          </cell>
          <cell r="AC464">
            <v>1</v>
          </cell>
          <cell r="AD464">
            <v>1</v>
          </cell>
          <cell r="AP464">
            <v>3</v>
          </cell>
          <cell r="AQ464">
            <v>15</v>
          </cell>
          <cell r="AR464">
            <v>7</v>
          </cell>
          <cell r="AZ464">
            <v>1</v>
          </cell>
          <cell r="BA464">
            <v>1</v>
          </cell>
          <cell r="BB464">
            <v>1</v>
          </cell>
          <cell r="BC464">
            <v>1</v>
          </cell>
          <cell r="BD464">
            <v>1</v>
          </cell>
          <cell r="BE464">
            <v>1</v>
          </cell>
          <cell r="BF464">
            <v>1</v>
          </cell>
          <cell r="BG464">
            <v>1</v>
          </cell>
          <cell r="BH464">
            <v>1</v>
          </cell>
          <cell r="BI464">
            <v>1</v>
          </cell>
          <cell r="BJ464">
            <v>1</v>
          </cell>
          <cell r="BK464">
            <v>1</v>
          </cell>
          <cell r="BL464">
            <v>1</v>
          </cell>
          <cell r="BM464">
            <v>1</v>
          </cell>
          <cell r="BN464">
            <v>1</v>
          </cell>
          <cell r="BO464">
            <v>1</v>
          </cell>
          <cell r="BP464">
            <v>1</v>
          </cell>
          <cell r="BQ464">
            <v>1</v>
          </cell>
          <cell r="BR464">
            <v>1</v>
          </cell>
          <cell r="BS464">
            <v>1</v>
          </cell>
        </row>
        <row r="465">
          <cell r="K465">
            <v>1</v>
          </cell>
          <cell r="L465">
            <v>1</v>
          </cell>
          <cell r="M465">
            <v>1</v>
          </cell>
          <cell r="N465">
            <v>1</v>
          </cell>
          <cell r="O465">
            <v>1</v>
          </cell>
          <cell r="P465">
            <v>1</v>
          </cell>
          <cell r="Q465">
            <v>1</v>
          </cell>
          <cell r="R465">
            <v>1</v>
          </cell>
          <cell r="S465">
            <v>1</v>
          </cell>
          <cell r="T465">
            <v>1</v>
          </cell>
          <cell r="U465">
            <v>1</v>
          </cell>
          <cell r="V465">
            <v>1</v>
          </cell>
          <cell r="W465">
            <v>1</v>
          </cell>
          <cell r="X465">
            <v>1</v>
          </cell>
          <cell r="Y465">
            <v>1</v>
          </cell>
          <cell r="Z465">
            <v>1</v>
          </cell>
          <cell r="AA465">
            <v>1</v>
          </cell>
          <cell r="AB465">
            <v>1</v>
          </cell>
          <cell r="AC465">
            <v>1</v>
          </cell>
          <cell r="AD465">
            <v>1</v>
          </cell>
          <cell r="AP465">
            <v>3</v>
          </cell>
          <cell r="AQ465">
            <v>15</v>
          </cell>
          <cell r="AR465">
            <v>8</v>
          </cell>
          <cell r="AZ465">
            <v>1</v>
          </cell>
          <cell r="BA465">
            <v>1</v>
          </cell>
          <cell r="BB465">
            <v>1</v>
          </cell>
          <cell r="BC465">
            <v>1</v>
          </cell>
          <cell r="BD465">
            <v>1</v>
          </cell>
          <cell r="BE465">
            <v>1</v>
          </cell>
          <cell r="BF465">
            <v>1</v>
          </cell>
          <cell r="BG465">
            <v>1</v>
          </cell>
          <cell r="BH465">
            <v>1</v>
          </cell>
          <cell r="BI465">
            <v>1</v>
          </cell>
          <cell r="BJ465">
            <v>1</v>
          </cell>
          <cell r="BK465">
            <v>1</v>
          </cell>
          <cell r="BL465">
            <v>1</v>
          </cell>
          <cell r="BM465">
            <v>1</v>
          </cell>
          <cell r="BN465">
            <v>1</v>
          </cell>
          <cell r="BO465">
            <v>1</v>
          </cell>
          <cell r="BP465">
            <v>1</v>
          </cell>
          <cell r="BQ465">
            <v>1</v>
          </cell>
          <cell r="BR465">
            <v>1</v>
          </cell>
          <cell r="BS465">
            <v>1</v>
          </cell>
        </row>
        <row r="466">
          <cell r="K466">
            <v>1</v>
          </cell>
          <cell r="L466">
            <v>1</v>
          </cell>
          <cell r="M466">
            <v>1</v>
          </cell>
          <cell r="N466">
            <v>1</v>
          </cell>
          <cell r="O466">
            <v>1</v>
          </cell>
          <cell r="P466">
            <v>1</v>
          </cell>
          <cell r="Q466">
            <v>1</v>
          </cell>
          <cell r="R466">
            <v>1</v>
          </cell>
          <cell r="S466">
            <v>1</v>
          </cell>
          <cell r="T466">
            <v>1</v>
          </cell>
          <cell r="U466">
            <v>1</v>
          </cell>
          <cell r="V466">
            <v>1</v>
          </cell>
          <cell r="W466">
            <v>1</v>
          </cell>
          <cell r="X466">
            <v>1</v>
          </cell>
          <cell r="Y466">
            <v>1</v>
          </cell>
          <cell r="Z466">
            <v>1</v>
          </cell>
          <cell r="AA466">
            <v>1</v>
          </cell>
          <cell r="AB466">
            <v>1</v>
          </cell>
          <cell r="AC466">
            <v>1</v>
          </cell>
          <cell r="AD466">
            <v>1</v>
          </cell>
          <cell r="AP466">
            <v>3</v>
          </cell>
          <cell r="AQ466">
            <v>15</v>
          </cell>
          <cell r="AR466">
            <v>9</v>
          </cell>
          <cell r="AZ466">
            <v>1</v>
          </cell>
          <cell r="BA466">
            <v>1</v>
          </cell>
          <cell r="BB466">
            <v>1</v>
          </cell>
          <cell r="BC466">
            <v>1</v>
          </cell>
          <cell r="BD466">
            <v>1</v>
          </cell>
          <cell r="BE466">
            <v>1</v>
          </cell>
          <cell r="BF466">
            <v>1</v>
          </cell>
          <cell r="BG466">
            <v>1</v>
          </cell>
          <cell r="BH466">
            <v>1</v>
          </cell>
          <cell r="BI466">
            <v>1</v>
          </cell>
          <cell r="BJ466">
            <v>1</v>
          </cell>
          <cell r="BK466">
            <v>1</v>
          </cell>
          <cell r="BL466">
            <v>1</v>
          </cell>
          <cell r="BM466">
            <v>1</v>
          </cell>
          <cell r="BN466">
            <v>1</v>
          </cell>
          <cell r="BO466">
            <v>1</v>
          </cell>
          <cell r="BP466">
            <v>1</v>
          </cell>
          <cell r="BQ466">
            <v>1</v>
          </cell>
          <cell r="BR466">
            <v>1</v>
          </cell>
          <cell r="BS466">
            <v>1</v>
          </cell>
        </row>
        <row r="467">
          <cell r="K467">
            <v>1</v>
          </cell>
          <cell r="L467">
            <v>1</v>
          </cell>
          <cell r="M467">
            <v>1</v>
          </cell>
          <cell r="N467">
            <v>1</v>
          </cell>
          <cell r="O467">
            <v>1</v>
          </cell>
          <cell r="P467">
            <v>1</v>
          </cell>
          <cell r="Q467">
            <v>1</v>
          </cell>
          <cell r="R467">
            <v>1</v>
          </cell>
          <cell r="S467">
            <v>1</v>
          </cell>
          <cell r="T467">
            <v>1</v>
          </cell>
          <cell r="U467">
            <v>1</v>
          </cell>
          <cell r="V467">
            <v>1</v>
          </cell>
          <cell r="W467">
            <v>1</v>
          </cell>
          <cell r="X467">
            <v>1</v>
          </cell>
          <cell r="Y467">
            <v>1</v>
          </cell>
          <cell r="Z467">
            <v>1</v>
          </cell>
          <cell r="AA467">
            <v>1</v>
          </cell>
          <cell r="AB467">
            <v>1</v>
          </cell>
          <cell r="AC467">
            <v>1</v>
          </cell>
          <cell r="AD467">
            <v>1</v>
          </cell>
          <cell r="AP467">
            <v>3</v>
          </cell>
          <cell r="AQ467">
            <v>15</v>
          </cell>
          <cell r="AR467">
            <v>10</v>
          </cell>
          <cell r="AZ467">
            <v>1</v>
          </cell>
          <cell r="BA467">
            <v>1</v>
          </cell>
          <cell r="BB467">
            <v>1</v>
          </cell>
          <cell r="BC467">
            <v>1</v>
          </cell>
          <cell r="BD467">
            <v>1</v>
          </cell>
          <cell r="BE467">
            <v>1</v>
          </cell>
          <cell r="BF467">
            <v>1</v>
          </cell>
          <cell r="BG467">
            <v>1</v>
          </cell>
          <cell r="BH467">
            <v>1</v>
          </cell>
          <cell r="BI467">
            <v>1</v>
          </cell>
          <cell r="BJ467">
            <v>1</v>
          </cell>
          <cell r="BK467">
            <v>1</v>
          </cell>
          <cell r="BL467">
            <v>1</v>
          </cell>
          <cell r="BM467">
            <v>1</v>
          </cell>
          <cell r="BN467">
            <v>1</v>
          </cell>
          <cell r="BO467">
            <v>1</v>
          </cell>
          <cell r="BP467">
            <v>1</v>
          </cell>
          <cell r="BQ467">
            <v>1</v>
          </cell>
          <cell r="BR467">
            <v>1</v>
          </cell>
          <cell r="BS467">
            <v>1</v>
          </cell>
        </row>
        <row r="468">
          <cell r="AP468">
            <v>4</v>
          </cell>
          <cell r="AQ468">
            <v>1</v>
          </cell>
          <cell r="AR468">
            <v>1</v>
          </cell>
          <cell r="AZ468">
            <v>1</v>
          </cell>
          <cell r="BA468">
            <v>1</v>
          </cell>
          <cell r="BB468">
            <v>1</v>
          </cell>
          <cell r="BC468">
            <v>1</v>
          </cell>
          <cell r="BD468">
            <v>1</v>
          </cell>
          <cell r="BE468">
            <v>1</v>
          </cell>
          <cell r="BF468">
            <v>1</v>
          </cell>
          <cell r="BG468">
            <v>1</v>
          </cell>
          <cell r="BH468">
            <v>1</v>
          </cell>
          <cell r="BI468">
            <v>1</v>
          </cell>
          <cell r="BJ468">
            <v>1</v>
          </cell>
          <cell r="BK468">
            <v>1</v>
          </cell>
          <cell r="BL468">
            <v>1</v>
          </cell>
          <cell r="BM468">
            <v>1</v>
          </cell>
          <cell r="BN468">
            <v>1</v>
          </cell>
          <cell r="BO468">
            <v>1</v>
          </cell>
          <cell r="BP468">
            <v>1</v>
          </cell>
          <cell r="BQ468">
            <v>1</v>
          </cell>
          <cell r="BR468">
            <v>1</v>
          </cell>
          <cell r="BS468">
            <v>1</v>
          </cell>
        </row>
        <row r="469">
          <cell r="AP469">
            <v>4</v>
          </cell>
          <cell r="AQ469">
            <v>1</v>
          </cell>
          <cell r="AR469">
            <v>2</v>
          </cell>
          <cell r="AZ469">
            <v>1</v>
          </cell>
          <cell r="BA469">
            <v>1</v>
          </cell>
          <cell r="BB469">
            <v>1</v>
          </cell>
          <cell r="BC469">
            <v>1</v>
          </cell>
          <cell r="BD469">
            <v>1</v>
          </cell>
          <cell r="BE469">
            <v>1</v>
          </cell>
          <cell r="BF469">
            <v>1</v>
          </cell>
          <cell r="BG469">
            <v>1</v>
          </cell>
          <cell r="BH469">
            <v>1</v>
          </cell>
          <cell r="BI469">
            <v>1</v>
          </cell>
          <cell r="BJ469">
            <v>1</v>
          </cell>
          <cell r="BK469">
            <v>1</v>
          </cell>
          <cell r="BL469">
            <v>1</v>
          </cell>
          <cell r="BM469">
            <v>1</v>
          </cell>
          <cell r="BN469">
            <v>1</v>
          </cell>
          <cell r="BO469">
            <v>1</v>
          </cell>
          <cell r="BP469">
            <v>1</v>
          </cell>
          <cell r="BQ469">
            <v>1</v>
          </cell>
          <cell r="BR469">
            <v>1</v>
          </cell>
          <cell r="BS469">
            <v>1</v>
          </cell>
        </row>
        <row r="470">
          <cell r="AP470">
            <v>4</v>
          </cell>
          <cell r="AQ470">
            <v>1</v>
          </cell>
          <cell r="AR470">
            <v>3</v>
          </cell>
          <cell r="AZ470">
            <v>1</v>
          </cell>
          <cell r="BA470">
            <v>1</v>
          </cell>
          <cell r="BB470">
            <v>1</v>
          </cell>
          <cell r="BC470">
            <v>1</v>
          </cell>
          <cell r="BD470">
            <v>1</v>
          </cell>
          <cell r="BE470">
            <v>1</v>
          </cell>
          <cell r="BF470">
            <v>1</v>
          </cell>
          <cell r="BG470">
            <v>1</v>
          </cell>
          <cell r="BH470">
            <v>1</v>
          </cell>
          <cell r="BI470">
            <v>1</v>
          </cell>
          <cell r="BJ470">
            <v>1</v>
          </cell>
          <cell r="BK470">
            <v>1</v>
          </cell>
          <cell r="BL470">
            <v>1</v>
          </cell>
          <cell r="BM470">
            <v>1</v>
          </cell>
          <cell r="BN470">
            <v>1</v>
          </cell>
          <cell r="BO470">
            <v>1</v>
          </cell>
          <cell r="BP470">
            <v>1</v>
          </cell>
          <cell r="BQ470">
            <v>1</v>
          </cell>
          <cell r="BR470">
            <v>1</v>
          </cell>
          <cell r="BS470">
            <v>1</v>
          </cell>
        </row>
        <row r="471">
          <cell r="AP471">
            <v>4</v>
          </cell>
          <cell r="AQ471">
            <v>1</v>
          </cell>
          <cell r="AR471">
            <v>4</v>
          </cell>
          <cell r="AZ471">
            <v>1</v>
          </cell>
          <cell r="BA471">
            <v>1</v>
          </cell>
          <cell r="BB471">
            <v>1</v>
          </cell>
          <cell r="BC471">
            <v>1</v>
          </cell>
          <cell r="BD471">
            <v>1</v>
          </cell>
          <cell r="BE471">
            <v>1</v>
          </cell>
          <cell r="BF471">
            <v>1</v>
          </cell>
          <cell r="BG471">
            <v>1</v>
          </cell>
          <cell r="BH471">
            <v>1</v>
          </cell>
          <cell r="BI471">
            <v>1</v>
          </cell>
          <cell r="BJ471">
            <v>1</v>
          </cell>
          <cell r="BK471">
            <v>1</v>
          </cell>
          <cell r="BL471">
            <v>1</v>
          </cell>
          <cell r="BM471">
            <v>1</v>
          </cell>
          <cell r="BN471">
            <v>1</v>
          </cell>
          <cell r="BO471">
            <v>1</v>
          </cell>
          <cell r="BP471">
            <v>1</v>
          </cell>
          <cell r="BQ471">
            <v>1</v>
          </cell>
          <cell r="BR471">
            <v>1</v>
          </cell>
          <cell r="BS471">
            <v>1</v>
          </cell>
        </row>
        <row r="472">
          <cell r="AP472">
            <v>4</v>
          </cell>
          <cell r="AQ472">
            <v>1</v>
          </cell>
          <cell r="AR472">
            <v>5</v>
          </cell>
          <cell r="AZ472">
            <v>1</v>
          </cell>
          <cell r="BA472">
            <v>1</v>
          </cell>
          <cell r="BB472">
            <v>1</v>
          </cell>
          <cell r="BC472">
            <v>1</v>
          </cell>
          <cell r="BD472">
            <v>1</v>
          </cell>
          <cell r="BE472">
            <v>1</v>
          </cell>
          <cell r="BF472">
            <v>1</v>
          </cell>
          <cell r="BG472">
            <v>1</v>
          </cell>
          <cell r="BH472">
            <v>1</v>
          </cell>
          <cell r="BI472">
            <v>1</v>
          </cell>
          <cell r="BJ472">
            <v>1</v>
          </cell>
          <cell r="BK472">
            <v>1</v>
          </cell>
          <cell r="BL472">
            <v>1</v>
          </cell>
          <cell r="BM472">
            <v>1</v>
          </cell>
          <cell r="BN472">
            <v>1</v>
          </cell>
          <cell r="BO472">
            <v>1</v>
          </cell>
          <cell r="BP472">
            <v>1</v>
          </cell>
          <cell r="BQ472">
            <v>1</v>
          </cell>
          <cell r="BR472">
            <v>1</v>
          </cell>
          <cell r="BS472">
            <v>1</v>
          </cell>
        </row>
        <row r="473">
          <cell r="AP473">
            <v>4</v>
          </cell>
          <cell r="AQ473">
            <v>1</v>
          </cell>
          <cell r="AR473">
            <v>6</v>
          </cell>
          <cell r="AZ473">
            <v>1</v>
          </cell>
          <cell r="BA473">
            <v>1</v>
          </cell>
          <cell r="BB473">
            <v>1</v>
          </cell>
          <cell r="BC473">
            <v>1</v>
          </cell>
          <cell r="BD473">
            <v>1</v>
          </cell>
          <cell r="BE473">
            <v>1</v>
          </cell>
          <cell r="BF473">
            <v>1</v>
          </cell>
          <cell r="BG473">
            <v>1</v>
          </cell>
          <cell r="BH473">
            <v>1</v>
          </cell>
          <cell r="BI473">
            <v>1</v>
          </cell>
          <cell r="BJ473">
            <v>1</v>
          </cell>
          <cell r="BK473">
            <v>1</v>
          </cell>
          <cell r="BL473">
            <v>1</v>
          </cell>
          <cell r="BM473">
            <v>1</v>
          </cell>
          <cell r="BN473">
            <v>1</v>
          </cell>
          <cell r="BO473">
            <v>1</v>
          </cell>
          <cell r="BP473">
            <v>1</v>
          </cell>
          <cell r="BQ473">
            <v>1</v>
          </cell>
          <cell r="BR473">
            <v>1</v>
          </cell>
          <cell r="BS473">
            <v>1</v>
          </cell>
        </row>
        <row r="474">
          <cell r="AP474">
            <v>4</v>
          </cell>
          <cell r="AQ474">
            <v>1</v>
          </cell>
          <cell r="AR474">
            <v>7</v>
          </cell>
          <cell r="AZ474">
            <v>1</v>
          </cell>
          <cell r="BA474">
            <v>1</v>
          </cell>
          <cell r="BB474">
            <v>1</v>
          </cell>
          <cell r="BC474">
            <v>1</v>
          </cell>
          <cell r="BD474">
            <v>1</v>
          </cell>
          <cell r="BE474">
            <v>1</v>
          </cell>
          <cell r="BF474">
            <v>1</v>
          </cell>
          <cell r="BG474">
            <v>1</v>
          </cell>
          <cell r="BH474">
            <v>1</v>
          </cell>
          <cell r="BI474">
            <v>1</v>
          </cell>
          <cell r="BJ474">
            <v>1</v>
          </cell>
          <cell r="BK474">
            <v>1</v>
          </cell>
          <cell r="BL474">
            <v>1</v>
          </cell>
          <cell r="BM474">
            <v>1</v>
          </cell>
          <cell r="BN474">
            <v>1</v>
          </cell>
          <cell r="BO474">
            <v>1</v>
          </cell>
          <cell r="BP474">
            <v>1</v>
          </cell>
          <cell r="BQ474">
            <v>1</v>
          </cell>
          <cell r="BR474">
            <v>1</v>
          </cell>
          <cell r="BS474">
            <v>1</v>
          </cell>
        </row>
        <row r="475">
          <cell r="AP475">
            <v>4</v>
          </cell>
          <cell r="AQ475">
            <v>1</v>
          </cell>
          <cell r="AR475">
            <v>8</v>
          </cell>
          <cell r="AZ475">
            <v>1</v>
          </cell>
          <cell r="BA475">
            <v>1</v>
          </cell>
          <cell r="BB475">
            <v>1</v>
          </cell>
          <cell r="BC475">
            <v>1</v>
          </cell>
          <cell r="BD475">
            <v>1</v>
          </cell>
          <cell r="BE475">
            <v>1</v>
          </cell>
          <cell r="BF475">
            <v>1</v>
          </cell>
          <cell r="BG475">
            <v>1</v>
          </cell>
          <cell r="BH475">
            <v>1</v>
          </cell>
          <cell r="BI475">
            <v>1</v>
          </cell>
          <cell r="BJ475">
            <v>1</v>
          </cell>
          <cell r="BK475">
            <v>1</v>
          </cell>
          <cell r="BL475">
            <v>1</v>
          </cell>
          <cell r="BM475">
            <v>1</v>
          </cell>
          <cell r="BN475">
            <v>1</v>
          </cell>
          <cell r="BO475">
            <v>1</v>
          </cell>
          <cell r="BP475">
            <v>1</v>
          </cell>
          <cell r="BQ475">
            <v>1</v>
          </cell>
          <cell r="BR475">
            <v>1</v>
          </cell>
          <cell r="BS475">
            <v>1</v>
          </cell>
        </row>
        <row r="476">
          <cell r="AP476">
            <v>4</v>
          </cell>
          <cell r="AQ476">
            <v>1</v>
          </cell>
          <cell r="AR476">
            <v>9</v>
          </cell>
          <cell r="AZ476">
            <v>1</v>
          </cell>
          <cell r="BA476">
            <v>1</v>
          </cell>
          <cell r="BB476">
            <v>1</v>
          </cell>
          <cell r="BC476">
            <v>1</v>
          </cell>
          <cell r="BD476">
            <v>1</v>
          </cell>
          <cell r="BE476">
            <v>1</v>
          </cell>
          <cell r="BF476">
            <v>1</v>
          </cell>
          <cell r="BG476">
            <v>1</v>
          </cell>
          <cell r="BH476">
            <v>1</v>
          </cell>
          <cell r="BI476">
            <v>1</v>
          </cell>
          <cell r="BJ476">
            <v>1</v>
          </cell>
          <cell r="BK476">
            <v>1</v>
          </cell>
          <cell r="BL476">
            <v>1</v>
          </cell>
          <cell r="BM476">
            <v>1</v>
          </cell>
          <cell r="BN476">
            <v>1</v>
          </cell>
          <cell r="BO476">
            <v>1</v>
          </cell>
          <cell r="BP476">
            <v>1</v>
          </cell>
          <cell r="BQ476">
            <v>1</v>
          </cell>
          <cell r="BR476">
            <v>1</v>
          </cell>
          <cell r="BS476">
            <v>1</v>
          </cell>
        </row>
        <row r="477">
          <cell r="AP477">
            <v>4</v>
          </cell>
          <cell r="AQ477">
            <v>1</v>
          </cell>
          <cell r="AR477">
            <v>10</v>
          </cell>
          <cell r="AZ477">
            <v>1</v>
          </cell>
          <cell r="BA477">
            <v>1</v>
          </cell>
          <cell r="BB477">
            <v>1</v>
          </cell>
          <cell r="BC477">
            <v>1</v>
          </cell>
          <cell r="BD477">
            <v>1</v>
          </cell>
          <cell r="BE477">
            <v>1</v>
          </cell>
          <cell r="BF477">
            <v>1</v>
          </cell>
          <cell r="BG477">
            <v>1</v>
          </cell>
          <cell r="BH477">
            <v>1</v>
          </cell>
          <cell r="BI477">
            <v>1</v>
          </cell>
          <cell r="BJ477">
            <v>1</v>
          </cell>
          <cell r="BK477">
            <v>1</v>
          </cell>
          <cell r="BL477">
            <v>1</v>
          </cell>
          <cell r="BM477">
            <v>1</v>
          </cell>
          <cell r="BN477">
            <v>1</v>
          </cell>
          <cell r="BO477">
            <v>1</v>
          </cell>
          <cell r="BP477">
            <v>1</v>
          </cell>
          <cell r="BQ477">
            <v>1</v>
          </cell>
          <cell r="BR477">
            <v>1</v>
          </cell>
          <cell r="BS477">
            <v>1</v>
          </cell>
        </row>
        <row r="478">
          <cell r="AP478">
            <v>4</v>
          </cell>
          <cell r="AQ478">
            <v>2</v>
          </cell>
          <cell r="AR478">
            <v>1</v>
          </cell>
          <cell r="AZ478">
            <v>1</v>
          </cell>
          <cell r="BA478">
            <v>1</v>
          </cell>
          <cell r="BB478">
            <v>1</v>
          </cell>
          <cell r="BC478">
            <v>1</v>
          </cell>
          <cell r="BD478">
            <v>1</v>
          </cell>
          <cell r="BE478">
            <v>1</v>
          </cell>
          <cell r="BF478">
            <v>1</v>
          </cell>
          <cell r="BG478">
            <v>1</v>
          </cell>
          <cell r="BH478">
            <v>1</v>
          </cell>
          <cell r="BI478">
            <v>1</v>
          </cell>
          <cell r="BJ478">
            <v>1</v>
          </cell>
          <cell r="BK478">
            <v>1</v>
          </cell>
          <cell r="BL478">
            <v>1</v>
          </cell>
          <cell r="BM478">
            <v>1</v>
          </cell>
          <cell r="BN478">
            <v>1</v>
          </cell>
          <cell r="BO478">
            <v>1</v>
          </cell>
          <cell r="BP478">
            <v>1</v>
          </cell>
          <cell r="BQ478">
            <v>1</v>
          </cell>
          <cell r="BR478">
            <v>1</v>
          </cell>
          <cell r="BS478">
            <v>1</v>
          </cell>
        </row>
        <row r="479">
          <cell r="AP479">
            <v>4</v>
          </cell>
          <cell r="AQ479">
            <v>2</v>
          </cell>
          <cell r="AR479">
            <v>2</v>
          </cell>
          <cell r="AZ479">
            <v>1</v>
          </cell>
          <cell r="BA479">
            <v>1</v>
          </cell>
          <cell r="BB479">
            <v>1</v>
          </cell>
          <cell r="BC479">
            <v>1</v>
          </cell>
          <cell r="BD479">
            <v>1</v>
          </cell>
          <cell r="BE479">
            <v>1</v>
          </cell>
          <cell r="BF479">
            <v>1</v>
          </cell>
          <cell r="BG479">
            <v>1</v>
          </cell>
          <cell r="BH479">
            <v>1</v>
          </cell>
          <cell r="BI479">
            <v>1</v>
          </cell>
          <cell r="BJ479">
            <v>1</v>
          </cell>
          <cell r="BK479">
            <v>1</v>
          </cell>
          <cell r="BL479">
            <v>1</v>
          </cell>
          <cell r="BM479">
            <v>1</v>
          </cell>
          <cell r="BN479">
            <v>1</v>
          </cell>
          <cell r="BO479">
            <v>1</v>
          </cell>
          <cell r="BP479">
            <v>1</v>
          </cell>
          <cell r="BQ479">
            <v>1</v>
          </cell>
          <cell r="BR479">
            <v>1</v>
          </cell>
          <cell r="BS479">
            <v>1</v>
          </cell>
        </row>
        <row r="480">
          <cell r="AP480">
            <v>4</v>
          </cell>
          <cell r="AQ480">
            <v>2</v>
          </cell>
          <cell r="AR480">
            <v>3</v>
          </cell>
          <cell r="AZ480">
            <v>1</v>
          </cell>
          <cell r="BA480">
            <v>1</v>
          </cell>
          <cell r="BB480">
            <v>1</v>
          </cell>
          <cell r="BC480">
            <v>1</v>
          </cell>
          <cell r="BD480">
            <v>1</v>
          </cell>
          <cell r="BE480">
            <v>1</v>
          </cell>
          <cell r="BF480">
            <v>1</v>
          </cell>
          <cell r="BG480">
            <v>1</v>
          </cell>
          <cell r="BH480">
            <v>1</v>
          </cell>
          <cell r="BI480">
            <v>1</v>
          </cell>
          <cell r="BJ480">
            <v>1</v>
          </cell>
          <cell r="BK480">
            <v>1</v>
          </cell>
          <cell r="BL480">
            <v>1</v>
          </cell>
          <cell r="BM480">
            <v>1</v>
          </cell>
          <cell r="BN480">
            <v>1</v>
          </cell>
          <cell r="BO480">
            <v>1</v>
          </cell>
          <cell r="BP480">
            <v>1</v>
          </cell>
          <cell r="BQ480">
            <v>1</v>
          </cell>
          <cell r="BR480">
            <v>1</v>
          </cell>
          <cell r="BS480">
            <v>1</v>
          </cell>
        </row>
        <row r="481">
          <cell r="AP481">
            <v>4</v>
          </cell>
          <cell r="AQ481">
            <v>2</v>
          </cell>
          <cell r="AR481">
            <v>4</v>
          </cell>
          <cell r="AZ481">
            <v>1</v>
          </cell>
          <cell r="BA481">
            <v>1</v>
          </cell>
          <cell r="BB481">
            <v>1</v>
          </cell>
          <cell r="BC481">
            <v>1</v>
          </cell>
          <cell r="BD481">
            <v>1</v>
          </cell>
          <cell r="BE481">
            <v>1</v>
          </cell>
          <cell r="BF481">
            <v>1</v>
          </cell>
          <cell r="BG481">
            <v>1</v>
          </cell>
          <cell r="BH481">
            <v>1</v>
          </cell>
          <cell r="BI481">
            <v>1</v>
          </cell>
          <cell r="BJ481">
            <v>1</v>
          </cell>
          <cell r="BK481">
            <v>1</v>
          </cell>
          <cell r="BL481">
            <v>1</v>
          </cell>
          <cell r="BM481">
            <v>1</v>
          </cell>
          <cell r="BN481">
            <v>1</v>
          </cell>
          <cell r="BO481">
            <v>1</v>
          </cell>
          <cell r="BP481">
            <v>1</v>
          </cell>
          <cell r="BQ481">
            <v>1</v>
          </cell>
          <cell r="BR481">
            <v>1</v>
          </cell>
          <cell r="BS481">
            <v>1</v>
          </cell>
        </row>
        <row r="482">
          <cell r="AP482">
            <v>4</v>
          </cell>
          <cell r="AQ482">
            <v>2</v>
          </cell>
          <cell r="AR482">
            <v>5</v>
          </cell>
          <cell r="AZ482">
            <v>1</v>
          </cell>
          <cell r="BA482">
            <v>1</v>
          </cell>
          <cell r="BB482">
            <v>1</v>
          </cell>
          <cell r="BC482">
            <v>1</v>
          </cell>
          <cell r="BD482">
            <v>1</v>
          </cell>
          <cell r="BE482">
            <v>1</v>
          </cell>
          <cell r="BF482">
            <v>1</v>
          </cell>
          <cell r="BG482">
            <v>1</v>
          </cell>
          <cell r="BH482">
            <v>1</v>
          </cell>
          <cell r="BI482">
            <v>1</v>
          </cell>
          <cell r="BJ482">
            <v>1</v>
          </cell>
          <cell r="BK482">
            <v>1</v>
          </cell>
          <cell r="BL482">
            <v>1</v>
          </cell>
          <cell r="BM482">
            <v>1</v>
          </cell>
          <cell r="BN482">
            <v>1</v>
          </cell>
          <cell r="BO482">
            <v>1</v>
          </cell>
          <cell r="BP482">
            <v>1</v>
          </cell>
          <cell r="BQ482">
            <v>1</v>
          </cell>
          <cell r="BR482">
            <v>1</v>
          </cell>
          <cell r="BS482">
            <v>1</v>
          </cell>
        </row>
        <row r="483">
          <cell r="AP483">
            <v>4</v>
          </cell>
          <cell r="AQ483">
            <v>2</v>
          </cell>
          <cell r="AR483">
            <v>6</v>
          </cell>
          <cell r="AZ483">
            <v>1</v>
          </cell>
          <cell r="BA483">
            <v>1</v>
          </cell>
          <cell r="BB483">
            <v>1</v>
          </cell>
          <cell r="BC483">
            <v>1</v>
          </cell>
          <cell r="BD483">
            <v>1</v>
          </cell>
          <cell r="BE483">
            <v>1</v>
          </cell>
          <cell r="BF483">
            <v>1</v>
          </cell>
          <cell r="BG483">
            <v>1</v>
          </cell>
          <cell r="BH483">
            <v>1</v>
          </cell>
          <cell r="BI483">
            <v>1</v>
          </cell>
          <cell r="BJ483">
            <v>1</v>
          </cell>
          <cell r="BK483">
            <v>1</v>
          </cell>
          <cell r="BL483">
            <v>1</v>
          </cell>
          <cell r="BM483">
            <v>1</v>
          </cell>
          <cell r="BN483">
            <v>1</v>
          </cell>
          <cell r="BO483">
            <v>1</v>
          </cell>
          <cell r="BP483">
            <v>1</v>
          </cell>
          <cell r="BQ483">
            <v>1</v>
          </cell>
          <cell r="BR483">
            <v>1</v>
          </cell>
          <cell r="BS483">
            <v>1</v>
          </cell>
        </row>
        <row r="484">
          <cell r="AP484">
            <v>4</v>
          </cell>
          <cell r="AQ484">
            <v>2</v>
          </cell>
          <cell r="AR484">
            <v>7</v>
          </cell>
          <cell r="AZ484">
            <v>1</v>
          </cell>
          <cell r="BA484">
            <v>1</v>
          </cell>
          <cell r="BB484">
            <v>1</v>
          </cell>
          <cell r="BC484">
            <v>1</v>
          </cell>
          <cell r="BD484">
            <v>1</v>
          </cell>
          <cell r="BE484">
            <v>1</v>
          </cell>
          <cell r="BF484">
            <v>1</v>
          </cell>
          <cell r="BG484">
            <v>1</v>
          </cell>
          <cell r="BH484">
            <v>1</v>
          </cell>
          <cell r="BI484">
            <v>1</v>
          </cell>
          <cell r="BJ484">
            <v>1</v>
          </cell>
          <cell r="BK484">
            <v>1</v>
          </cell>
          <cell r="BL484">
            <v>1</v>
          </cell>
          <cell r="BM484">
            <v>1</v>
          </cell>
          <cell r="BN484">
            <v>1</v>
          </cell>
          <cell r="BO484">
            <v>1</v>
          </cell>
          <cell r="BP484">
            <v>1</v>
          </cell>
          <cell r="BQ484">
            <v>1</v>
          </cell>
          <cell r="BR484">
            <v>1</v>
          </cell>
          <cell r="BS484">
            <v>1</v>
          </cell>
        </row>
        <row r="485">
          <cell r="AP485">
            <v>4</v>
          </cell>
          <cell r="AQ485">
            <v>2</v>
          </cell>
          <cell r="AR485">
            <v>8</v>
          </cell>
          <cell r="AZ485">
            <v>1</v>
          </cell>
          <cell r="BA485">
            <v>1</v>
          </cell>
          <cell r="BB485">
            <v>1</v>
          </cell>
          <cell r="BC485">
            <v>1</v>
          </cell>
          <cell r="BD485">
            <v>1</v>
          </cell>
          <cell r="BE485">
            <v>1</v>
          </cell>
          <cell r="BF485">
            <v>1</v>
          </cell>
          <cell r="BG485">
            <v>1</v>
          </cell>
          <cell r="BH485">
            <v>1</v>
          </cell>
          <cell r="BI485">
            <v>1</v>
          </cell>
          <cell r="BJ485">
            <v>1</v>
          </cell>
          <cell r="BK485">
            <v>1</v>
          </cell>
          <cell r="BL485">
            <v>1</v>
          </cell>
          <cell r="BM485">
            <v>1</v>
          </cell>
          <cell r="BN485">
            <v>1</v>
          </cell>
          <cell r="BO485">
            <v>1</v>
          </cell>
          <cell r="BP485">
            <v>1</v>
          </cell>
          <cell r="BQ485">
            <v>1</v>
          </cell>
          <cell r="BR485">
            <v>1</v>
          </cell>
          <cell r="BS485">
            <v>1</v>
          </cell>
        </row>
        <row r="486">
          <cell r="AP486">
            <v>4</v>
          </cell>
          <cell r="AQ486">
            <v>2</v>
          </cell>
          <cell r="AR486">
            <v>9</v>
          </cell>
          <cell r="AZ486">
            <v>1</v>
          </cell>
          <cell r="BA486">
            <v>1</v>
          </cell>
          <cell r="BB486">
            <v>1</v>
          </cell>
          <cell r="BC486">
            <v>1</v>
          </cell>
          <cell r="BD486">
            <v>1</v>
          </cell>
          <cell r="BE486">
            <v>1</v>
          </cell>
          <cell r="BF486">
            <v>1</v>
          </cell>
          <cell r="BG486">
            <v>1</v>
          </cell>
          <cell r="BH486">
            <v>1</v>
          </cell>
          <cell r="BI486">
            <v>1</v>
          </cell>
          <cell r="BJ486">
            <v>1</v>
          </cell>
          <cell r="BK486">
            <v>1</v>
          </cell>
          <cell r="BL486">
            <v>1</v>
          </cell>
          <cell r="BM486">
            <v>1</v>
          </cell>
          <cell r="BN486">
            <v>1</v>
          </cell>
          <cell r="BO486">
            <v>1</v>
          </cell>
          <cell r="BP486">
            <v>1</v>
          </cell>
          <cell r="BQ486">
            <v>1</v>
          </cell>
          <cell r="BR486">
            <v>1</v>
          </cell>
          <cell r="BS486">
            <v>1</v>
          </cell>
        </row>
        <row r="487">
          <cell r="AP487">
            <v>4</v>
          </cell>
          <cell r="AQ487">
            <v>2</v>
          </cell>
          <cell r="AR487">
            <v>10</v>
          </cell>
          <cell r="AZ487">
            <v>1</v>
          </cell>
          <cell r="BA487">
            <v>1</v>
          </cell>
          <cell r="BB487">
            <v>1</v>
          </cell>
          <cell r="BC487">
            <v>1</v>
          </cell>
          <cell r="BD487">
            <v>1</v>
          </cell>
          <cell r="BE487">
            <v>1</v>
          </cell>
          <cell r="BF487">
            <v>1</v>
          </cell>
          <cell r="BG487">
            <v>1</v>
          </cell>
          <cell r="BH487">
            <v>1</v>
          </cell>
          <cell r="BI487">
            <v>1</v>
          </cell>
          <cell r="BJ487">
            <v>1</v>
          </cell>
          <cell r="BK487">
            <v>1</v>
          </cell>
          <cell r="BL487">
            <v>1</v>
          </cell>
          <cell r="BM487">
            <v>1</v>
          </cell>
          <cell r="BN487">
            <v>1</v>
          </cell>
          <cell r="BO487">
            <v>1</v>
          </cell>
          <cell r="BP487">
            <v>1</v>
          </cell>
          <cell r="BQ487">
            <v>1</v>
          </cell>
          <cell r="BR487">
            <v>1</v>
          </cell>
          <cell r="BS487">
            <v>1</v>
          </cell>
        </row>
        <row r="488">
          <cell r="AP488">
            <v>4</v>
          </cell>
          <cell r="AQ488">
            <v>3</v>
          </cell>
          <cell r="AR488">
            <v>1</v>
          </cell>
          <cell r="AZ488">
            <v>1</v>
          </cell>
          <cell r="BA488">
            <v>1</v>
          </cell>
          <cell r="BB488">
            <v>1</v>
          </cell>
          <cell r="BC488">
            <v>1</v>
          </cell>
          <cell r="BD488">
            <v>1</v>
          </cell>
          <cell r="BE488">
            <v>1</v>
          </cell>
          <cell r="BF488">
            <v>1</v>
          </cell>
          <cell r="BG488">
            <v>1</v>
          </cell>
          <cell r="BH488">
            <v>1</v>
          </cell>
          <cell r="BI488">
            <v>1</v>
          </cell>
          <cell r="BJ488">
            <v>1</v>
          </cell>
          <cell r="BK488">
            <v>1</v>
          </cell>
          <cell r="BL488">
            <v>1</v>
          </cell>
          <cell r="BM488">
            <v>1</v>
          </cell>
          <cell r="BN488">
            <v>1</v>
          </cell>
          <cell r="BO488">
            <v>1</v>
          </cell>
          <cell r="BP488">
            <v>1</v>
          </cell>
          <cell r="BQ488">
            <v>1</v>
          </cell>
          <cell r="BR488">
            <v>1</v>
          </cell>
          <cell r="BS488">
            <v>1</v>
          </cell>
        </row>
        <row r="489">
          <cell r="AP489">
            <v>4</v>
          </cell>
          <cell r="AQ489">
            <v>3</v>
          </cell>
          <cell r="AR489">
            <v>2</v>
          </cell>
          <cell r="AZ489">
            <v>1</v>
          </cell>
          <cell r="BA489">
            <v>1</v>
          </cell>
          <cell r="BB489">
            <v>1</v>
          </cell>
          <cell r="BC489">
            <v>1</v>
          </cell>
          <cell r="BD489">
            <v>1</v>
          </cell>
          <cell r="BE489">
            <v>1</v>
          </cell>
          <cell r="BF489">
            <v>1</v>
          </cell>
          <cell r="BG489">
            <v>1</v>
          </cell>
          <cell r="BH489">
            <v>1</v>
          </cell>
          <cell r="BI489">
            <v>1</v>
          </cell>
          <cell r="BJ489">
            <v>1</v>
          </cell>
          <cell r="BK489">
            <v>1</v>
          </cell>
          <cell r="BL489">
            <v>1</v>
          </cell>
          <cell r="BM489">
            <v>1</v>
          </cell>
          <cell r="BN489">
            <v>1</v>
          </cell>
          <cell r="BO489">
            <v>1</v>
          </cell>
          <cell r="BP489">
            <v>1</v>
          </cell>
          <cell r="BQ489">
            <v>1</v>
          </cell>
          <cell r="BR489">
            <v>1</v>
          </cell>
          <cell r="BS489">
            <v>1</v>
          </cell>
        </row>
        <row r="490">
          <cell r="AP490">
            <v>4</v>
          </cell>
          <cell r="AQ490">
            <v>3</v>
          </cell>
          <cell r="AR490">
            <v>3</v>
          </cell>
          <cell r="AZ490">
            <v>1</v>
          </cell>
          <cell r="BA490">
            <v>1</v>
          </cell>
          <cell r="BB490">
            <v>1</v>
          </cell>
          <cell r="BC490">
            <v>1</v>
          </cell>
          <cell r="BD490">
            <v>1</v>
          </cell>
          <cell r="BE490">
            <v>1</v>
          </cell>
          <cell r="BF490">
            <v>1</v>
          </cell>
          <cell r="BG490">
            <v>1</v>
          </cell>
          <cell r="BH490">
            <v>1</v>
          </cell>
          <cell r="BI490">
            <v>1</v>
          </cell>
          <cell r="BJ490">
            <v>1</v>
          </cell>
          <cell r="BK490">
            <v>1</v>
          </cell>
          <cell r="BL490">
            <v>1</v>
          </cell>
          <cell r="BM490">
            <v>1</v>
          </cell>
          <cell r="BN490">
            <v>1</v>
          </cell>
          <cell r="BO490">
            <v>1</v>
          </cell>
          <cell r="BP490">
            <v>1</v>
          </cell>
          <cell r="BQ490">
            <v>1</v>
          </cell>
          <cell r="BR490">
            <v>1</v>
          </cell>
          <cell r="BS490">
            <v>1</v>
          </cell>
        </row>
        <row r="491">
          <cell r="AP491">
            <v>4</v>
          </cell>
          <cell r="AQ491">
            <v>3</v>
          </cell>
          <cell r="AR491">
            <v>4</v>
          </cell>
          <cell r="AZ491">
            <v>1</v>
          </cell>
          <cell r="BA491">
            <v>1</v>
          </cell>
          <cell r="BB491">
            <v>1</v>
          </cell>
          <cell r="BC491">
            <v>1</v>
          </cell>
          <cell r="BD491">
            <v>1</v>
          </cell>
          <cell r="BE491">
            <v>1</v>
          </cell>
          <cell r="BF491">
            <v>1</v>
          </cell>
          <cell r="BG491">
            <v>1</v>
          </cell>
          <cell r="BH491">
            <v>1</v>
          </cell>
          <cell r="BI491">
            <v>1</v>
          </cell>
          <cell r="BJ491">
            <v>1</v>
          </cell>
          <cell r="BK491">
            <v>1</v>
          </cell>
          <cell r="BL491">
            <v>1</v>
          </cell>
          <cell r="BM491">
            <v>1</v>
          </cell>
          <cell r="BN491">
            <v>1</v>
          </cell>
          <cell r="BO491">
            <v>1</v>
          </cell>
          <cell r="BP491">
            <v>1</v>
          </cell>
          <cell r="BQ491">
            <v>1</v>
          </cell>
          <cell r="BR491">
            <v>1</v>
          </cell>
          <cell r="BS491">
            <v>1</v>
          </cell>
        </row>
        <row r="492">
          <cell r="AP492">
            <v>4</v>
          </cell>
          <cell r="AQ492">
            <v>3</v>
          </cell>
          <cell r="AR492">
            <v>5</v>
          </cell>
          <cell r="AZ492">
            <v>1</v>
          </cell>
          <cell r="BA492">
            <v>1</v>
          </cell>
          <cell r="BB492">
            <v>1</v>
          </cell>
          <cell r="BC492">
            <v>1</v>
          </cell>
          <cell r="BD492">
            <v>1</v>
          </cell>
          <cell r="BE492">
            <v>1</v>
          </cell>
          <cell r="BF492">
            <v>1</v>
          </cell>
          <cell r="BG492">
            <v>1</v>
          </cell>
          <cell r="BH492">
            <v>1</v>
          </cell>
          <cell r="BI492">
            <v>1</v>
          </cell>
          <cell r="BJ492">
            <v>1</v>
          </cell>
          <cell r="BK492">
            <v>1</v>
          </cell>
          <cell r="BL492">
            <v>1</v>
          </cell>
          <cell r="BM492">
            <v>1</v>
          </cell>
          <cell r="BN492">
            <v>1</v>
          </cell>
          <cell r="BO492">
            <v>1</v>
          </cell>
          <cell r="BP492">
            <v>1</v>
          </cell>
          <cell r="BQ492">
            <v>1</v>
          </cell>
          <cell r="BR492">
            <v>1</v>
          </cell>
          <cell r="BS492">
            <v>1</v>
          </cell>
        </row>
        <row r="493">
          <cell r="AP493">
            <v>4</v>
          </cell>
          <cell r="AQ493">
            <v>3</v>
          </cell>
          <cell r="AR493">
            <v>6</v>
          </cell>
          <cell r="AZ493">
            <v>1</v>
          </cell>
          <cell r="BA493">
            <v>1</v>
          </cell>
          <cell r="BB493">
            <v>1</v>
          </cell>
          <cell r="BC493">
            <v>1</v>
          </cell>
          <cell r="BD493">
            <v>1</v>
          </cell>
          <cell r="BE493">
            <v>1</v>
          </cell>
          <cell r="BF493">
            <v>1</v>
          </cell>
          <cell r="BG493">
            <v>1</v>
          </cell>
          <cell r="BH493">
            <v>1</v>
          </cell>
          <cell r="BI493">
            <v>1</v>
          </cell>
          <cell r="BJ493">
            <v>1</v>
          </cell>
          <cell r="BK493">
            <v>1</v>
          </cell>
          <cell r="BL493">
            <v>1</v>
          </cell>
          <cell r="BM493">
            <v>1</v>
          </cell>
          <cell r="BN493">
            <v>1</v>
          </cell>
          <cell r="BO493">
            <v>1</v>
          </cell>
          <cell r="BP493">
            <v>1</v>
          </cell>
          <cell r="BQ493">
            <v>1</v>
          </cell>
          <cell r="BR493">
            <v>1</v>
          </cell>
          <cell r="BS493">
            <v>1</v>
          </cell>
        </row>
        <row r="494">
          <cell r="AP494">
            <v>4</v>
          </cell>
          <cell r="AQ494">
            <v>3</v>
          </cell>
          <cell r="AR494">
            <v>7</v>
          </cell>
          <cell r="AZ494">
            <v>1</v>
          </cell>
          <cell r="BA494">
            <v>1</v>
          </cell>
          <cell r="BB494">
            <v>1</v>
          </cell>
          <cell r="BC494">
            <v>1</v>
          </cell>
          <cell r="BD494">
            <v>1</v>
          </cell>
          <cell r="BE494">
            <v>1</v>
          </cell>
          <cell r="BF494">
            <v>1</v>
          </cell>
          <cell r="BG494">
            <v>1</v>
          </cell>
          <cell r="BH494">
            <v>1</v>
          </cell>
          <cell r="BI494">
            <v>1</v>
          </cell>
          <cell r="BJ494">
            <v>1</v>
          </cell>
          <cell r="BK494">
            <v>1</v>
          </cell>
          <cell r="BL494">
            <v>1</v>
          </cell>
          <cell r="BM494">
            <v>1</v>
          </cell>
          <cell r="BN494">
            <v>1</v>
          </cell>
          <cell r="BO494">
            <v>1</v>
          </cell>
          <cell r="BP494">
            <v>1</v>
          </cell>
          <cell r="BQ494">
            <v>1</v>
          </cell>
          <cell r="BR494">
            <v>1</v>
          </cell>
          <cell r="BS494">
            <v>1</v>
          </cell>
        </row>
        <row r="495">
          <cell r="AP495">
            <v>4</v>
          </cell>
          <cell r="AQ495">
            <v>3</v>
          </cell>
          <cell r="AR495">
            <v>8</v>
          </cell>
          <cell r="AZ495">
            <v>1</v>
          </cell>
          <cell r="BA495">
            <v>1</v>
          </cell>
          <cell r="BB495">
            <v>1</v>
          </cell>
          <cell r="BC495">
            <v>1</v>
          </cell>
          <cell r="BD495">
            <v>1</v>
          </cell>
          <cell r="BE495">
            <v>1</v>
          </cell>
          <cell r="BF495">
            <v>1</v>
          </cell>
          <cell r="BG495">
            <v>1</v>
          </cell>
          <cell r="BH495">
            <v>1</v>
          </cell>
          <cell r="BI495">
            <v>1</v>
          </cell>
          <cell r="BJ495">
            <v>1</v>
          </cell>
          <cell r="BK495">
            <v>1</v>
          </cell>
          <cell r="BL495">
            <v>1</v>
          </cell>
          <cell r="BM495">
            <v>1</v>
          </cell>
          <cell r="BN495">
            <v>1</v>
          </cell>
          <cell r="BO495">
            <v>1</v>
          </cell>
          <cell r="BP495">
            <v>1</v>
          </cell>
          <cell r="BQ495">
            <v>1</v>
          </cell>
          <cell r="BR495">
            <v>1</v>
          </cell>
          <cell r="BS495">
            <v>1</v>
          </cell>
        </row>
        <row r="496">
          <cell r="AP496">
            <v>4</v>
          </cell>
          <cell r="AQ496">
            <v>3</v>
          </cell>
          <cell r="AR496">
            <v>9</v>
          </cell>
          <cell r="AZ496">
            <v>1</v>
          </cell>
          <cell r="BA496">
            <v>1</v>
          </cell>
          <cell r="BB496">
            <v>1</v>
          </cell>
          <cell r="BC496">
            <v>1</v>
          </cell>
          <cell r="BD496">
            <v>1</v>
          </cell>
          <cell r="BE496">
            <v>1</v>
          </cell>
          <cell r="BF496">
            <v>1</v>
          </cell>
          <cell r="BG496">
            <v>1</v>
          </cell>
          <cell r="BH496">
            <v>1</v>
          </cell>
          <cell r="BI496">
            <v>1</v>
          </cell>
          <cell r="BJ496">
            <v>1</v>
          </cell>
          <cell r="BK496">
            <v>1</v>
          </cell>
          <cell r="BL496">
            <v>1</v>
          </cell>
          <cell r="BM496">
            <v>1</v>
          </cell>
          <cell r="BN496">
            <v>1</v>
          </cell>
          <cell r="BO496">
            <v>1</v>
          </cell>
          <cell r="BP496">
            <v>1</v>
          </cell>
          <cell r="BQ496">
            <v>1</v>
          </cell>
          <cell r="BR496">
            <v>1</v>
          </cell>
          <cell r="BS496">
            <v>1</v>
          </cell>
        </row>
        <row r="497">
          <cell r="AP497">
            <v>4</v>
          </cell>
          <cell r="AQ497">
            <v>3</v>
          </cell>
          <cell r="AR497">
            <v>10</v>
          </cell>
          <cell r="AZ497">
            <v>1</v>
          </cell>
          <cell r="BA497">
            <v>1</v>
          </cell>
          <cell r="BB497">
            <v>1</v>
          </cell>
          <cell r="BC497">
            <v>1</v>
          </cell>
          <cell r="BD497">
            <v>1</v>
          </cell>
          <cell r="BE497">
            <v>1</v>
          </cell>
          <cell r="BF497">
            <v>1</v>
          </cell>
          <cell r="BG497">
            <v>1</v>
          </cell>
          <cell r="BH497">
            <v>1</v>
          </cell>
          <cell r="BI497">
            <v>1</v>
          </cell>
          <cell r="BJ497">
            <v>1</v>
          </cell>
          <cell r="BK497">
            <v>1</v>
          </cell>
          <cell r="BL497">
            <v>1</v>
          </cell>
          <cell r="BM497">
            <v>1</v>
          </cell>
          <cell r="BN497">
            <v>1</v>
          </cell>
          <cell r="BO497">
            <v>1</v>
          </cell>
          <cell r="BP497">
            <v>1</v>
          </cell>
          <cell r="BQ497">
            <v>1</v>
          </cell>
          <cell r="BR497">
            <v>1</v>
          </cell>
          <cell r="BS497">
            <v>1</v>
          </cell>
        </row>
        <row r="498">
          <cell r="AP498">
            <v>4</v>
          </cell>
          <cell r="AQ498">
            <v>4</v>
          </cell>
          <cell r="AR498">
            <v>1</v>
          </cell>
          <cell r="AZ498">
            <v>1</v>
          </cell>
          <cell r="BA498">
            <v>1</v>
          </cell>
          <cell r="BB498">
            <v>1</v>
          </cell>
          <cell r="BC498">
            <v>1</v>
          </cell>
          <cell r="BD498">
            <v>1</v>
          </cell>
          <cell r="BE498">
            <v>1</v>
          </cell>
          <cell r="BF498">
            <v>1</v>
          </cell>
          <cell r="BG498">
            <v>1</v>
          </cell>
          <cell r="BH498">
            <v>1</v>
          </cell>
          <cell r="BI498">
            <v>1</v>
          </cell>
          <cell r="BJ498">
            <v>1</v>
          </cell>
          <cell r="BK498">
            <v>1</v>
          </cell>
          <cell r="BL498">
            <v>1</v>
          </cell>
          <cell r="BM498">
            <v>1</v>
          </cell>
          <cell r="BN498">
            <v>1</v>
          </cell>
          <cell r="BO498">
            <v>1</v>
          </cell>
          <cell r="BP498">
            <v>1</v>
          </cell>
          <cell r="BQ498">
            <v>1</v>
          </cell>
          <cell r="BR498">
            <v>1</v>
          </cell>
          <cell r="BS498">
            <v>1</v>
          </cell>
        </row>
        <row r="499">
          <cell r="AP499">
            <v>4</v>
          </cell>
          <cell r="AQ499">
            <v>4</v>
          </cell>
          <cell r="AR499">
            <v>2</v>
          </cell>
          <cell r="AZ499">
            <v>1</v>
          </cell>
          <cell r="BA499">
            <v>1</v>
          </cell>
          <cell r="BB499">
            <v>1</v>
          </cell>
          <cell r="BC499">
            <v>1</v>
          </cell>
          <cell r="BD499">
            <v>1</v>
          </cell>
          <cell r="BE499">
            <v>1</v>
          </cell>
          <cell r="BF499">
            <v>1</v>
          </cell>
          <cell r="BG499">
            <v>1</v>
          </cell>
          <cell r="BH499">
            <v>1</v>
          </cell>
          <cell r="BI499">
            <v>1</v>
          </cell>
          <cell r="BJ499">
            <v>1</v>
          </cell>
          <cell r="BK499">
            <v>1</v>
          </cell>
          <cell r="BL499">
            <v>1</v>
          </cell>
          <cell r="BM499">
            <v>1</v>
          </cell>
          <cell r="BN499">
            <v>1</v>
          </cell>
          <cell r="BO499">
            <v>1</v>
          </cell>
          <cell r="BP499">
            <v>1</v>
          </cell>
          <cell r="BQ499">
            <v>1</v>
          </cell>
          <cell r="BR499">
            <v>1</v>
          </cell>
          <cell r="BS499">
            <v>1</v>
          </cell>
        </row>
        <row r="500">
          <cell r="AP500">
            <v>4</v>
          </cell>
          <cell r="AQ500">
            <v>4</v>
          </cell>
          <cell r="AR500">
            <v>3</v>
          </cell>
          <cell r="AZ500">
            <v>1</v>
          </cell>
          <cell r="BA500">
            <v>1</v>
          </cell>
          <cell r="BB500">
            <v>1</v>
          </cell>
          <cell r="BC500">
            <v>1</v>
          </cell>
          <cell r="BD500">
            <v>1</v>
          </cell>
          <cell r="BE500">
            <v>1</v>
          </cell>
          <cell r="BF500">
            <v>1</v>
          </cell>
          <cell r="BG500">
            <v>1</v>
          </cell>
          <cell r="BH500">
            <v>1</v>
          </cell>
          <cell r="BI500">
            <v>1</v>
          </cell>
          <cell r="BJ500">
            <v>1</v>
          </cell>
          <cell r="BK500">
            <v>1</v>
          </cell>
          <cell r="BL500">
            <v>1</v>
          </cell>
          <cell r="BM500">
            <v>1</v>
          </cell>
          <cell r="BN500">
            <v>1</v>
          </cell>
          <cell r="BO500">
            <v>1</v>
          </cell>
          <cell r="BP500">
            <v>1</v>
          </cell>
          <cell r="BQ500">
            <v>1</v>
          </cell>
          <cell r="BR500">
            <v>1</v>
          </cell>
          <cell r="BS500">
            <v>1</v>
          </cell>
        </row>
        <row r="501">
          <cell r="AP501">
            <v>4</v>
          </cell>
          <cell r="AQ501">
            <v>4</v>
          </cell>
          <cell r="AR501">
            <v>4</v>
          </cell>
          <cell r="AZ501">
            <v>1</v>
          </cell>
          <cell r="BA501">
            <v>1</v>
          </cell>
          <cell r="BB501">
            <v>1</v>
          </cell>
          <cell r="BC501">
            <v>1</v>
          </cell>
          <cell r="BD501">
            <v>1</v>
          </cell>
          <cell r="BE501">
            <v>1</v>
          </cell>
          <cell r="BF501">
            <v>1</v>
          </cell>
          <cell r="BG501">
            <v>1</v>
          </cell>
          <cell r="BH501">
            <v>1</v>
          </cell>
          <cell r="BI501">
            <v>1</v>
          </cell>
          <cell r="BJ501">
            <v>1</v>
          </cell>
          <cell r="BK501">
            <v>1</v>
          </cell>
          <cell r="BL501">
            <v>1</v>
          </cell>
          <cell r="BM501">
            <v>1</v>
          </cell>
          <cell r="BN501">
            <v>1</v>
          </cell>
          <cell r="BO501">
            <v>1</v>
          </cell>
          <cell r="BP501">
            <v>1</v>
          </cell>
          <cell r="BQ501">
            <v>1</v>
          </cell>
          <cell r="BR501">
            <v>1</v>
          </cell>
          <cell r="BS501">
            <v>1</v>
          </cell>
        </row>
        <row r="502">
          <cell r="AP502">
            <v>4</v>
          </cell>
          <cell r="AQ502">
            <v>4</v>
          </cell>
          <cell r="AR502">
            <v>5</v>
          </cell>
          <cell r="AZ502">
            <v>1</v>
          </cell>
          <cell r="BA502">
            <v>1</v>
          </cell>
          <cell r="BB502">
            <v>1</v>
          </cell>
          <cell r="BC502">
            <v>1</v>
          </cell>
          <cell r="BD502">
            <v>1</v>
          </cell>
          <cell r="BE502">
            <v>1</v>
          </cell>
          <cell r="BF502">
            <v>1</v>
          </cell>
          <cell r="BG502">
            <v>1</v>
          </cell>
          <cell r="BH502">
            <v>1</v>
          </cell>
          <cell r="BI502">
            <v>1</v>
          </cell>
          <cell r="BJ502">
            <v>1</v>
          </cell>
          <cell r="BK502">
            <v>1</v>
          </cell>
          <cell r="BL502">
            <v>1</v>
          </cell>
          <cell r="BM502">
            <v>1</v>
          </cell>
          <cell r="BN502">
            <v>1</v>
          </cell>
          <cell r="BO502">
            <v>1</v>
          </cell>
          <cell r="BP502">
            <v>1</v>
          </cell>
          <cell r="BQ502">
            <v>1</v>
          </cell>
          <cell r="BR502">
            <v>1</v>
          </cell>
          <cell r="BS502">
            <v>1</v>
          </cell>
        </row>
        <row r="503">
          <cell r="AP503">
            <v>4</v>
          </cell>
          <cell r="AQ503">
            <v>4</v>
          </cell>
          <cell r="AR503">
            <v>6</v>
          </cell>
          <cell r="AZ503">
            <v>1</v>
          </cell>
          <cell r="BA503">
            <v>1</v>
          </cell>
          <cell r="BB503">
            <v>1</v>
          </cell>
          <cell r="BC503">
            <v>1</v>
          </cell>
          <cell r="BD503">
            <v>1</v>
          </cell>
          <cell r="BE503">
            <v>1</v>
          </cell>
          <cell r="BF503">
            <v>1</v>
          </cell>
          <cell r="BG503">
            <v>1</v>
          </cell>
          <cell r="BH503">
            <v>1</v>
          </cell>
          <cell r="BI503">
            <v>1</v>
          </cell>
          <cell r="BJ503">
            <v>1</v>
          </cell>
          <cell r="BK503">
            <v>1</v>
          </cell>
          <cell r="BL503">
            <v>1</v>
          </cell>
          <cell r="BM503">
            <v>1</v>
          </cell>
          <cell r="BN503">
            <v>1</v>
          </cell>
          <cell r="BO503">
            <v>1</v>
          </cell>
          <cell r="BP503">
            <v>1</v>
          </cell>
          <cell r="BQ503">
            <v>1</v>
          </cell>
          <cell r="BR503">
            <v>1</v>
          </cell>
          <cell r="BS503">
            <v>1</v>
          </cell>
        </row>
        <row r="504">
          <cell r="AP504">
            <v>4</v>
          </cell>
          <cell r="AQ504">
            <v>4</v>
          </cell>
          <cell r="AR504">
            <v>7</v>
          </cell>
          <cell r="AZ504">
            <v>1</v>
          </cell>
          <cell r="BA504">
            <v>1</v>
          </cell>
          <cell r="BB504">
            <v>1</v>
          </cell>
          <cell r="BC504">
            <v>1</v>
          </cell>
          <cell r="BD504">
            <v>1</v>
          </cell>
          <cell r="BE504">
            <v>1</v>
          </cell>
          <cell r="BF504">
            <v>1</v>
          </cell>
          <cell r="BG504">
            <v>1</v>
          </cell>
          <cell r="BH504">
            <v>1</v>
          </cell>
          <cell r="BI504">
            <v>1</v>
          </cell>
          <cell r="BJ504">
            <v>1</v>
          </cell>
          <cell r="BK504">
            <v>1</v>
          </cell>
          <cell r="BL504">
            <v>1</v>
          </cell>
          <cell r="BM504">
            <v>1</v>
          </cell>
          <cell r="BN504">
            <v>1</v>
          </cell>
          <cell r="BO504">
            <v>1</v>
          </cell>
          <cell r="BP504">
            <v>1</v>
          </cell>
          <cell r="BQ504">
            <v>1</v>
          </cell>
          <cell r="BR504">
            <v>1</v>
          </cell>
          <cell r="BS504">
            <v>1</v>
          </cell>
        </row>
        <row r="505">
          <cell r="AP505">
            <v>4</v>
          </cell>
          <cell r="AQ505">
            <v>4</v>
          </cell>
          <cell r="AR505">
            <v>8</v>
          </cell>
          <cell r="AZ505">
            <v>1</v>
          </cell>
          <cell r="BA505">
            <v>1</v>
          </cell>
          <cell r="BB505">
            <v>1</v>
          </cell>
          <cell r="BC505">
            <v>1</v>
          </cell>
          <cell r="BD505">
            <v>1</v>
          </cell>
          <cell r="BE505">
            <v>1</v>
          </cell>
          <cell r="BF505">
            <v>1</v>
          </cell>
          <cell r="BG505">
            <v>1</v>
          </cell>
          <cell r="BH505">
            <v>1</v>
          </cell>
          <cell r="BI505">
            <v>1</v>
          </cell>
          <cell r="BJ505">
            <v>1</v>
          </cell>
          <cell r="BK505">
            <v>1</v>
          </cell>
          <cell r="BL505">
            <v>1</v>
          </cell>
          <cell r="BM505">
            <v>1</v>
          </cell>
          <cell r="BN505">
            <v>1</v>
          </cell>
          <cell r="BO505">
            <v>1</v>
          </cell>
          <cell r="BP505">
            <v>1</v>
          </cell>
          <cell r="BQ505">
            <v>1</v>
          </cell>
          <cell r="BR505">
            <v>1</v>
          </cell>
          <cell r="BS505">
            <v>1</v>
          </cell>
        </row>
        <row r="506">
          <cell r="AP506">
            <v>4</v>
          </cell>
          <cell r="AQ506">
            <v>4</v>
          </cell>
          <cell r="AR506">
            <v>9</v>
          </cell>
          <cell r="AZ506">
            <v>1</v>
          </cell>
          <cell r="BA506">
            <v>1</v>
          </cell>
          <cell r="BB506">
            <v>1</v>
          </cell>
          <cell r="BC506">
            <v>1</v>
          </cell>
          <cell r="BD506">
            <v>1</v>
          </cell>
          <cell r="BE506">
            <v>1</v>
          </cell>
          <cell r="BF506">
            <v>1</v>
          </cell>
          <cell r="BG506">
            <v>1</v>
          </cell>
          <cell r="BH506">
            <v>1</v>
          </cell>
          <cell r="BI506">
            <v>1</v>
          </cell>
          <cell r="BJ506">
            <v>1</v>
          </cell>
          <cell r="BK506">
            <v>1</v>
          </cell>
          <cell r="BL506">
            <v>1</v>
          </cell>
          <cell r="BM506">
            <v>1</v>
          </cell>
          <cell r="BN506">
            <v>1</v>
          </cell>
          <cell r="BO506">
            <v>1</v>
          </cell>
          <cell r="BP506">
            <v>1</v>
          </cell>
          <cell r="BQ506">
            <v>1</v>
          </cell>
          <cell r="BR506">
            <v>1</v>
          </cell>
          <cell r="BS506">
            <v>1</v>
          </cell>
        </row>
        <row r="507">
          <cell r="AP507">
            <v>4</v>
          </cell>
          <cell r="AQ507">
            <v>4</v>
          </cell>
          <cell r="AR507">
            <v>10</v>
          </cell>
          <cell r="AZ507">
            <v>1</v>
          </cell>
          <cell r="BA507">
            <v>1</v>
          </cell>
          <cell r="BB507">
            <v>1</v>
          </cell>
          <cell r="BC507">
            <v>1</v>
          </cell>
          <cell r="BD507">
            <v>1</v>
          </cell>
          <cell r="BE507">
            <v>1</v>
          </cell>
          <cell r="BF507">
            <v>1</v>
          </cell>
          <cell r="BG507">
            <v>1</v>
          </cell>
          <cell r="BH507">
            <v>1</v>
          </cell>
          <cell r="BI507">
            <v>1</v>
          </cell>
          <cell r="BJ507">
            <v>1</v>
          </cell>
          <cell r="BK507">
            <v>1</v>
          </cell>
          <cell r="BL507">
            <v>1</v>
          </cell>
          <cell r="BM507">
            <v>1</v>
          </cell>
          <cell r="BN507">
            <v>1</v>
          </cell>
          <cell r="BO507">
            <v>1</v>
          </cell>
          <cell r="BP507">
            <v>1</v>
          </cell>
          <cell r="BQ507">
            <v>1</v>
          </cell>
          <cell r="BR507">
            <v>1</v>
          </cell>
          <cell r="BS507">
            <v>1</v>
          </cell>
        </row>
        <row r="508">
          <cell r="AP508">
            <v>4</v>
          </cell>
          <cell r="AQ508">
            <v>5</v>
          </cell>
          <cell r="AR508">
            <v>1</v>
          </cell>
          <cell r="AZ508">
            <v>1</v>
          </cell>
          <cell r="BA508">
            <v>1</v>
          </cell>
          <cell r="BB508">
            <v>1</v>
          </cell>
          <cell r="BC508">
            <v>1</v>
          </cell>
          <cell r="BD508">
            <v>1</v>
          </cell>
          <cell r="BE508">
            <v>1</v>
          </cell>
          <cell r="BF508">
            <v>1</v>
          </cell>
          <cell r="BG508">
            <v>1</v>
          </cell>
          <cell r="BH508">
            <v>1</v>
          </cell>
          <cell r="BI508">
            <v>1</v>
          </cell>
          <cell r="BJ508">
            <v>1</v>
          </cell>
          <cell r="BK508">
            <v>1</v>
          </cell>
          <cell r="BL508">
            <v>1</v>
          </cell>
          <cell r="BM508">
            <v>1</v>
          </cell>
          <cell r="BN508">
            <v>1</v>
          </cell>
          <cell r="BO508">
            <v>1</v>
          </cell>
          <cell r="BP508">
            <v>1</v>
          </cell>
          <cell r="BQ508">
            <v>1</v>
          </cell>
          <cell r="BR508">
            <v>1</v>
          </cell>
          <cell r="BS508">
            <v>1</v>
          </cell>
        </row>
        <row r="509">
          <cell r="AP509">
            <v>4</v>
          </cell>
          <cell r="AQ509">
            <v>5</v>
          </cell>
          <cell r="AR509">
            <v>2</v>
          </cell>
          <cell r="AZ509">
            <v>1</v>
          </cell>
          <cell r="BA509">
            <v>1</v>
          </cell>
          <cell r="BB509">
            <v>1</v>
          </cell>
          <cell r="BC509">
            <v>1</v>
          </cell>
          <cell r="BD509">
            <v>1</v>
          </cell>
          <cell r="BE509">
            <v>1</v>
          </cell>
          <cell r="BF509">
            <v>1</v>
          </cell>
          <cell r="BG509">
            <v>1</v>
          </cell>
          <cell r="BH509">
            <v>1</v>
          </cell>
          <cell r="BI509">
            <v>1</v>
          </cell>
          <cell r="BJ509">
            <v>1</v>
          </cell>
          <cell r="BK509">
            <v>1</v>
          </cell>
          <cell r="BL509">
            <v>1</v>
          </cell>
          <cell r="BM509">
            <v>1</v>
          </cell>
          <cell r="BN509">
            <v>1</v>
          </cell>
          <cell r="BO509">
            <v>1</v>
          </cell>
          <cell r="BP509">
            <v>1</v>
          </cell>
          <cell r="BQ509">
            <v>1</v>
          </cell>
          <cell r="BR509">
            <v>1</v>
          </cell>
          <cell r="BS509">
            <v>1</v>
          </cell>
        </row>
        <row r="510">
          <cell r="AP510">
            <v>4</v>
          </cell>
          <cell r="AQ510">
            <v>5</v>
          </cell>
          <cell r="AR510">
            <v>3</v>
          </cell>
          <cell r="AZ510">
            <v>1</v>
          </cell>
          <cell r="BA510">
            <v>1</v>
          </cell>
          <cell r="BB510">
            <v>1</v>
          </cell>
          <cell r="BC510">
            <v>1</v>
          </cell>
          <cell r="BD510">
            <v>1</v>
          </cell>
          <cell r="BE510">
            <v>1</v>
          </cell>
          <cell r="BF510">
            <v>1</v>
          </cell>
          <cell r="BG510">
            <v>1</v>
          </cell>
          <cell r="BH510">
            <v>1</v>
          </cell>
          <cell r="BI510">
            <v>1</v>
          </cell>
          <cell r="BJ510">
            <v>1</v>
          </cell>
          <cell r="BK510">
            <v>1</v>
          </cell>
          <cell r="BL510">
            <v>1</v>
          </cell>
          <cell r="BM510">
            <v>1</v>
          </cell>
          <cell r="BN510">
            <v>1</v>
          </cell>
          <cell r="BO510">
            <v>1</v>
          </cell>
          <cell r="BP510">
            <v>1</v>
          </cell>
          <cell r="BQ510">
            <v>1</v>
          </cell>
          <cell r="BR510">
            <v>1</v>
          </cell>
          <cell r="BS510">
            <v>1</v>
          </cell>
        </row>
        <row r="511">
          <cell r="AP511">
            <v>4</v>
          </cell>
          <cell r="AQ511">
            <v>5</v>
          </cell>
          <cell r="AR511">
            <v>4</v>
          </cell>
          <cell r="AZ511">
            <v>1</v>
          </cell>
          <cell r="BA511">
            <v>1</v>
          </cell>
          <cell r="BB511">
            <v>1</v>
          </cell>
          <cell r="BC511">
            <v>1</v>
          </cell>
          <cell r="BD511">
            <v>1</v>
          </cell>
          <cell r="BE511">
            <v>1</v>
          </cell>
          <cell r="BF511">
            <v>1</v>
          </cell>
          <cell r="BG511">
            <v>1</v>
          </cell>
          <cell r="BH511">
            <v>1</v>
          </cell>
          <cell r="BI511">
            <v>1</v>
          </cell>
          <cell r="BJ511">
            <v>1</v>
          </cell>
          <cell r="BK511">
            <v>1</v>
          </cell>
          <cell r="BL511">
            <v>1</v>
          </cell>
          <cell r="BM511">
            <v>1</v>
          </cell>
          <cell r="BN511">
            <v>1</v>
          </cell>
          <cell r="BO511">
            <v>1</v>
          </cell>
          <cell r="BP511">
            <v>1</v>
          </cell>
          <cell r="BQ511">
            <v>1</v>
          </cell>
          <cell r="BR511">
            <v>1</v>
          </cell>
          <cell r="BS511">
            <v>1</v>
          </cell>
        </row>
        <row r="512">
          <cell r="AP512">
            <v>4</v>
          </cell>
          <cell r="AQ512">
            <v>5</v>
          </cell>
          <cell r="AR512">
            <v>5</v>
          </cell>
          <cell r="AZ512">
            <v>1</v>
          </cell>
          <cell r="BA512">
            <v>1</v>
          </cell>
          <cell r="BB512">
            <v>1</v>
          </cell>
          <cell r="BC512">
            <v>1</v>
          </cell>
          <cell r="BD512">
            <v>1</v>
          </cell>
          <cell r="BE512">
            <v>1</v>
          </cell>
          <cell r="BF512">
            <v>1</v>
          </cell>
          <cell r="BG512">
            <v>1</v>
          </cell>
          <cell r="BH512">
            <v>1</v>
          </cell>
          <cell r="BI512">
            <v>1</v>
          </cell>
          <cell r="BJ512">
            <v>1</v>
          </cell>
          <cell r="BK512">
            <v>1</v>
          </cell>
          <cell r="BL512">
            <v>1</v>
          </cell>
          <cell r="BM512">
            <v>1</v>
          </cell>
          <cell r="BN512">
            <v>1</v>
          </cell>
          <cell r="BO512">
            <v>1</v>
          </cell>
          <cell r="BP512">
            <v>1</v>
          </cell>
          <cell r="BQ512">
            <v>1</v>
          </cell>
          <cell r="BR512">
            <v>1</v>
          </cell>
          <cell r="BS512">
            <v>1</v>
          </cell>
        </row>
        <row r="513">
          <cell r="AP513">
            <v>4</v>
          </cell>
          <cell r="AQ513">
            <v>5</v>
          </cell>
          <cell r="AR513">
            <v>6</v>
          </cell>
          <cell r="AZ513">
            <v>1</v>
          </cell>
          <cell r="BA513">
            <v>1</v>
          </cell>
          <cell r="BB513">
            <v>1</v>
          </cell>
          <cell r="BC513">
            <v>1</v>
          </cell>
          <cell r="BD513">
            <v>1</v>
          </cell>
          <cell r="BE513">
            <v>1</v>
          </cell>
          <cell r="BF513">
            <v>1</v>
          </cell>
          <cell r="BG513">
            <v>1</v>
          </cell>
          <cell r="BH513">
            <v>1</v>
          </cell>
          <cell r="BI513">
            <v>1</v>
          </cell>
          <cell r="BJ513">
            <v>1</v>
          </cell>
          <cell r="BK513">
            <v>1</v>
          </cell>
          <cell r="BL513">
            <v>1</v>
          </cell>
          <cell r="BM513">
            <v>1</v>
          </cell>
          <cell r="BN513">
            <v>1</v>
          </cell>
          <cell r="BO513">
            <v>1</v>
          </cell>
          <cell r="BP513">
            <v>1</v>
          </cell>
          <cell r="BQ513">
            <v>1</v>
          </cell>
          <cell r="BR513">
            <v>1</v>
          </cell>
          <cell r="BS513">
            <v>1</v>
          </cell>
        </row>
        <row r="514">
          <cell r="AP514">
            <v>4</v>
          </cell>
          <cell r="AQ514">
            <v>5</v>
          </cell>
          <cell r="AR514">
            <v>7</v>
          </cell>
          <cell r="AZ514">
            <v>1</v>
          </cell>
          <cell r="BA514">
            <v>1</v>
          </cell>
          <cell r="BB514">
            <v>1</v>
          </cell>
          <cell r="BC514">
            <v>1</v>
          </cell>
          <cell r="BD514">
            <v>1</v>
          </cell>
          <cell r="BE514">
            <v>1</v>
          </cell>
          <cell r="BF514">
            <v>1</v>
          </cell>
          <cell r="BG514">
            <v>1</v>
          </cell>
          <cell r="BH514">
            <v>1</v>
          </cell>
          <cell r="BI514">
            <v>1</v>
          </cell>
          <cell r="BJ514">
            <v>1</v>
          </cell>
          <cell r="BK514">
            <v>1</v>
          </cell>
          <cell r="BL514">
            <v>1</v>
          </cell>
          <cell r="BM514">
            <v>1</v>
          </cell>
          <cell r="BN514">
            <v>1</v>
          </cell>
          <cell r="BO514">
            <v>1</v>
          </cell>
          <cell r="BP514">
            <v>1</v>
          </cell>
          <cell r="BQ514">
            <v>1</v>
          </cell>
          <cell r="BR514">
            <v>1</v>
          </cell>
          <cell r="BS514">
            <v>1</v>
          </cell>
        </row>
        <row r="515">
          <cell r="AP515">
            <v>4</v>
          </cell>
          <cell r="AQ515">
            <v>5</v>
          </cell>
          <cell r="AR515">
            <v>8</v>
          </cell>
          <cell r="AZ515">
            <v>1</v>
          </cell>
          <cell r="BA515">
            <v>1</v>
          </cell>
          <cell r="BB515">
            <v>1</v>
          </cell>
          <cell r="BC515">
            <v>1</v>
          </cell>
          <cell r="BD515">
            <v>1</v>
          </cell>
          <cell r="BE515">
            <v>1</v>
          </cell>
          <cell r="BF515">
            <v>1</v>
          </cell>
          <cell r="BG515">
            <v>1</v>
          </cell>
          <cell r="BH515">
            <v>1</v>
          </cell>
          <cell r="BI515">
            <v>1</v>
          </cell>
          <cell r="BJ515">
            <v>1</v>
          </cell>
          <cell r="BK515">
            <v>1</v>
          </cell>
          <cell r="BL515">
            <v>1</v>
          </cell>
          <cell r="BM515">
            <v>1</v>
          </cell>
          <cell r="BN515">
            <v>1</v>
          </cell>
          <cell r="BO515">
            <v>1</v>
          </cell>
          <cell r="BP515">
            <v>1</v>
          </cell>
          <cell r="BQ515">
            <v>1</v>
          </cell>
          <cell r="BR515">
            <v>1</v>
          </cell>
          <cell r="BS515">
            <v>1</v>
          </cell>
        </row>
        <row r="516">
          <cell r="AP516">
            <v>4</v>
          </cell>
          <cell r="AQ516">
            <v>5</v>
          </cell>
          <cell r="AR516">
            <v>9</v>
          </cell>
          <cell r="AZ516">
            <v>1</v>
          </cell>
          <cell r="BA516">
            <v>1</v>
          </cell>
          <cell r="BB516">
            <v>1</v>
          </cell>
          <cell r="BC516">
            <v>1</v>
          </cell>
          <cell r="BD516">
            <v>1</v>
          </cell>
          <cell r="BE516">
            <v>1</v>
          </cell>
          <cell r="BF516">
            <v>1</v>
          </cell>
          <cell r="BG516">
            <v>1</v>
          </cell>
          <cell r="BH516">
            <v>1</v>
          </cell>
          <cell r="BI516">
            <v>1</v>
          </cell>
          <cell r="BJ516">
            <v>1</v>
          </cell>
          <cell r="BK516">
            <v>1</v>
          </cell>
          <cell r="BL516">
            <v>1</v>
          </cell>
          <cell r="BM516">
            <v>1</v>
          </cell>
          <cell r="BN516">
            <v>1</v>
          </cell>
          <cell r="BO516">
            <v>1</v>
          </cell>
          <cell r="BP516">
            <v>1</v>
          </cell>
          <cell r="BQ516">
            <v>1</v>
          </cell>
          <cell r="BR516">
            <v>1</v>
          </cell>
          <cell r="BS516">
            <v>1</v>
          </cell>
        </row>
        <row r="517">
          <cell r="AP517">
            <v>4</v>
          </cell>
          <cell r="AQ517">
            <v>5</v>
          </cell>
          <cell r="AR517">
            <v>10</v>
          </cell>
          <cell r="AZ517">
            <v>1</v>
          </cell>
          <cell r="BA517">
            <v>1</v>
          </cell>
          <cell r="BB517">
            <v>1</v>
          </cell>
          <cell r="BC517">
            <v>1</v>
          </cell>
          <cell r="BD517">
            <v>1</v>
          </cell>
          <cell r="BE517">
            <v>1</v>
          </cell>
          <cell r="BF517">
            <v>1</v>
          </cell>
          <cell r="BG517">
            <v>1</v>
          </cell>
          <cell r="BH517">
            <v>1</v>
          </cell>
          <cell r="BI517">
            <v>1</v>
          </cell>
          <cell r="BJ517">
            <v>1</v>
          </cell>
          <cell r="BK517">
            <v>1</v>
          </cell>
          <cell r="BL517">
            <v>1</v>
          </cell>
          <cell r="BM517">
            <v>1</v>
          </cell>
          <cell r="BN517">
            <v>1</v>
          </cell>
          <cell r="BO517">
            <v>1</v>
          </cell>
          <cell r="BP517">
            <v>1</v>
          </cell>
          <cell r="BQ517">
            <v>1</v>
          </cell>
          <cell r="BR517">
            <v>1</v>
          </cell>
          <cell r="BS517">
            <v>1</v>
          </cell>
        </row>
        <row r="518">
          <cell r="AP518">
            <v>4</v>
          </cell>
          <cell r="AQ518">
            <v>6</v>
          </cell>
          <cell r="AR518">
            <v>1</v>
          </cell>
          <cell r="AZ518">
            <v>1</v>
          </cell>
          <cell r="BA518">
            <v>1</v>
          </cell>
          <cell r="BB518">
            <v>1</v>
          </cell>
          <cell r="BC518">
            <v>1</v>
          </cell>
          <cell r="BD518">
            <v>1</v>
          </cell>
          <cell r="BE518">
            <v>1</v>
          </cell>
          <cell r="BF518">
            <v>1</v>
          </cell>
          <cell r="BG518">
            <v>1</v>
          </cell>
          <cell r="BH518">
            <v>1</v>
          </cell>
          <cell r="BI518">
            <v>1</v>
          </cell>
          <cell r="BJ518">
            <v>1</v>
          </cell>
          <cell r="BK518">
            <v>1</v>
          </cell>
          <cell r="BL518">
            <v>1</v>
          </cell>
          <cell r="BM518">
            <v>1</v>
          </cell>
          <cell r="BN518">
            <v>1</v>
          </cell>
          <cell r="BO518">
            <v>1</v>
          </cell>
          <cell r="BP518">
            <v>1</v>
          </cell>
          <cell r="BQ518">
            <v>1</v>
          </cell>
          <cell r="BR518">
            <v>1</v>
          </cell>
          <cell r="BS518">
            <v>1</v>
          </cell>
        </row>
        <row r="519">
          <cell r="AP519">
            <v>4</v>
          </cell>
          <cell r="AQ519">
            <v>6</v>
          </cell>
          <cell r="AR519">
            <v>2</v>
          </cell>
          <cell r="AZ519">
            <v>1</v>
          </cell>
          <cell r="BA519">
            <v>1</v>
          </cell>
          <cell r="BB519">
            <v>1</v>
          </cell>
          <cell r="BC519">
            <v>1</v>
          </cell>
          <cell r="BD519">
            <v>1</v>
          </cell>
          <cell r="BE519">
            <v>1</v>
          </cell>
          <cell r="BF519">
            <v>1</v>
          </cell>
          <cell r="BG519">
            <v>1</v>
          </cell>
          <cell r="BH519">
            <v>1</v>
          </cell>
          <cell r="BI519">
            <v>1</v>
          </cell>
          <cell r="BJ519">
            <v>1</v>
          </cell>
          <cell r="BK519">
            <v>1</v>
          </cell>
          <cell r="BL519">
            <v>1</v>
          </cell>
          <cell r="BM519">
            <v>1</v>
          </cell>
          <cell r="BN519">
            <v>1</v>
          </cell>
          <cell r="BO519">
            <v>1</v>
          </cell>
          <cell r="BP519">
            <v>1</v>
          </cell>
          <cell r="BQ519">
            <v>1</v>
          </cell>
          <cell r="BR519">
            <v>1</v>
          </cell>
          <cell r="BS519">
            <v>1</v>
          </cell>
        </row>
        <row r="520">
          <cell r="AP520">
            <v>4</v>
          </cell>
          <cell r="AQ520">
            <v>6</v>
          </cell>
          <cell r="AR520">
            <v>3</v>
          </cell>
          <cell r="AZ520">
            <v>1</v>
          </cell>
          <cell r="BA520">
            <v>1</v>
          </cell>
          <cell r="BB520">
            <v>1</v>
          </cell>
          <cell r="BC520">
            <v>1</v>
          </cell>
          <cell r="BD520">
            <v>1</v>
          </cell>
          <cell r="BE520">
            <v>1</v>
          </cell>
          <cell r="BF520">
            <v>1</v>
          </cell>
          <cell r="BG520">
            <v>1</v>
          </cell>
          <cell r="BH520">
            <v>1</v>
          </cell>
          <cell r="BI520">
            <v>1</v>
          </cell>
          <cell r="BJ520">
            <v>1</v>
          </cell>
          <cell r="BK520">
            <v>1</v>
          </cell>
          <cell r="BL520">
            <v>1</v>
          </cell>
          <cell r="BM520">
            <v>1</v>
          </cell>
          <cell r="BN520">
            <v>1</v>
          </cell>
          <cell r="BO520">
            <v>1</v>
          </cell>
          <cell r="BP520">
            <v>1</v>
          </cell>
          <cell r="BQ520">
            <v>1</v>
          </cell>
          <cell r="BR520">
            <v>1</v>
          </cell>
          <cell r="BS520">
            <v>1</v>
          </cell>
        </row>
        <row r="521">
          <cell r="AP521">
            <v>4</v>
          </cell>
          <cell r="AQ521">
            <v>6</v>
          </cell>
          <cell r="AR521">
            <v>4</v>
          </cell>
          <cell r="AZ521">
            <v>1</v>
          </cell>
          <cell r="BA521">
            <v>1</v>
          </cell>
          <cell r="BB521">
            <v>1</v>
          </cell>
          <cell r="BC521">
            <v>1</v>
          </cell>
          <cell r="BD521">
            <v>1</v>
          </cell>
          <cell r="BE521">
            <v>1</v>
          </cell>
          <cell r="BF521">
            <v>1</v>
          </cell>
          <cell r="BG521">
            <v>1</v>
          </cell>
          <cell r="BH521">
            <v>1</v>
          </cell>
          <cell r="BI521">
            <v>1</v>
          </cell>
          <cell r="BJ521">
            <v>1</v>
          </cell>
          <cell r="BK521">
            <v>1</v>
          </cell>
          <cell r="BL521">
            <v>1</v>
          </cell>
          <cell r="BM521">
            <v>1</v>
          </cell>
          <cell r="BN521">
            <v>1</v>
          </cell>
          <cell r="BO521">
            <v>1</v>
          </cell>
          <cell r="BP521">
            <v>1</v>
          </cell>
          <cell r="BQ521">
            <v>1</v>
          </cell>
          <cell r="BR521">
            <v>1</v>
          </cell>
          <cell r="BS521">
            <v>1</v>
          </cell>
        </row>
        <row r="522">
          <cell r="AP522">
            <v>4</v>
          </cell>
          <cell r="AQ522">
            <v>6</v>
          </cell>
          <cell r="AR522">
            <v>5</v>
          </cell>
          <cell r="AZ522">
            <v>1</v>
          </cell>
          <cell r="BA522">
            <v>1</v>
          </cell>
          <cell r="BB522">
            <v>1</v>
          </cell>
          <cell r="BC522">
            <v>1</v>
          </cell>
          <cell r="BD522">
            <v>1</v>
          </cell>
          <cell r="BE522">
            <v>1</v>
          </cell>
          <cell r="BF522">
            <v>1</v>
          </cell>
          <cell r="BG522">
            <v>1</v>
          </cell>
          <cell r="BH522">
            <v>1</v>
          </cell>
          <cell r="BI522">
            <v>1</v>
          </cell>
          <cell r="BJ522">
            <v>1</v>
          </cell>
          <cell r="BK522">
            <v>1</v>
          </cell>
          <cell r="BL522">
            <v>1</v>
          </cell>
          <cell r="BM522">
            <v>1</v>
          </cell>
          <cell r="BN522">
            <v>1</v>
          </cell>
          <cell r="BO522">
            <v>1</v>
          </cell>
          <cell r="BP522">
            <v>1</v>
          </cell>
          <cell r="BQ522">
            <v>1</v>
          </cell>
          <cell r="BR522">
            <v>1</v>
          </cell>
          <cell r="BS522">
            <v>1</v>
          </cell>
        </row>
        <row r="523">
          <cell r="AP523">
            <v>4</v>
          </cell>
          <cell r="AQ523">
            <v>6</v>
          </cell>
          <cell r="AR523">
            <v>6</v>
          </cell>
          <cell r="AZ523">
            <v>1</v>
          </cell>
          <cell r="BA523">
            <v>1</v>
          </cell>
          <cell r="BB523">
            <v>1</v>
          </cell>
          <cell r="BC523">
            <v>1</v>
          </cell>
          <cell r="BD523">
            <v>1</v>
          </cell>
          <cell r="BE523">
            <v>1</v>
          </cell>
          <cell r="BF523">
            <v>1</v>
          </cell>
          <cell r="BG523">
            <v>1</v>
          </cell>
          <cell r="BH523">
            <v>1</v>
          </cell>
          <cell r="BI523">
            <v>1</v>
          </cell>
          <cell r="BJ523">
            <v>1</v>
          </cell>
          <cell r="BK523">
            <v>1</v>
          </cell>
          <cell r="BL523">
            <v>1</v>
          </cell>
          <cell r="BM523">
            <v>1</v>
          </cell>
          <cell r="BN523">
            <v>1</v>
          </cell>
          <cell r="BO523">
            <v>1</v>
          </cell>
          <cell r="BP523">
            <v>1</v>
          </cell>
          <cell r="BQ523">
            <v>1</v>
          </cell>
          <cell r="BR523">
            <v>1</v>
          </cell>
          <cell r="BS523">
            <v>1</v>
          </cell>
        </row>
        <row r="524">
          <cell r="AP524">
            <v>4</v>
          </cell>
          <cell r="AQ524">
            <v>6</v>
          </cell>
          <cell r="AR524">
            <v>7</v>
          </cell>
          <cell r="AZ524">
            <v>1</v>
          </cell>
          <cell r="BA524">
            <v>1</v>
          </cell>
          <cell r="BB524">
            <v>1</v>
          </cell>
          <cell r="BC524">
            <v>1</v>
          </cell>
          <cell r="BD524">
            <v>1</v>
          </cell>
          <cell r="BE524">
            <v>1</v>
          </cell>
          <cell r="BF524">
            <v>1</v>
          </cell>
          <cell r="BG524">
            <v>1</v>
          </cell>
          <cell r="BH524">
            <v>1</v>
          </cell>
          <cell r="BI524">
            <v>1</v>
          </cell>
          <cell r="BJ524">
            <v>1</v>
          </cell>
          <cell r="BK524">
            <v>1</v>
          </cell>
          <cell r="BL524">
            <v>1</v>
          </cell>
          <cell r="BM524">
            <v>1</v>
          </cell>
          <cell r="BN524">
            <v>1</v>
          </cell>
          <cell r="BO524">
            <v>1</v>
          </cell>
          <cell r="BP524">
            <v>1</v>
          </cell>
          <cell r="BQ524">
            <v>1</v>
          </cell>
          <cell r="BR524">
            <v>1</v>
          </cell>
          <cell r="BS524">
            <v>1</v>
          </cell>
        </row>
        <row r="525">
          <cell r="AP525">
            <v>4</v>
          </cell>
          <cell r="AQ525">
            <v>6</v>
          </cell>
          <cell r="AR525">
            <v>8</v>
          </cell>
          <cell r="AZ525">
            <v>1</v>
          </cell>
          <cell r="BA525">
            <v>1</v>
          </cell>
          <cell r="BB525">
            <v>1</v>
          </cell>
          <cell r="BC525">
            <v>1</v>
          </cell>
          <cell r="BD525">
            <v>1</v>
          </cell>
          <cell r="BE525">
            <v>1</v>
          </cell>
          <cell r="BF525">
            <v>1</v>
          </cell>
          <cell r="BG525">
            <v>1</v>
          </cell>
          <cell r="BH525">
            <v>1</v>
          </cell>
          <cell r="BI525">
            <v>1</v>
          </cell>
          <cell r="BJ525">
            <v>1</v>
          </cell>
          <cell r="BK525">
            <v>1</v>
          </cell>
          <cell r="BL525">
            <v>1</v>
          </cell>
          <cell r="BM525">
            <v>1</v>
          </cell>
          <cell r="BN525">
            <v>1</v>
          </cell>
          <cell r="BO525">
            <v>1</v>
          </cell>
          <cell r="BP525">
            <v>1</v>
          </cell>
          <cell r="BQ525">
            <v>1</v>
          </cell>
          <cell r="BR525">
            <v>1</v>
          </cell>
          <cell r="BS525">
            <v>1</v>
          </cell>
        </row>
        <row r="526">
          <cell r="AP526">
            <v>4</v>
          </cell>
          <cell r="AQ526">
            <v>6</v>
          </cell>
          <cell r="AR526">
            <v>9</v>
          </cell>
          <cell r="AZ526">
            <v>1</v>
          </cell>
          <cell r="BA526">
            <v>1</v>
          </cell>
          <cell r="BB526">
            <v>1</v>
          </cell>
          <cell r="BC526">
            <v>1</v>
          </cell>
          <cell r="BD526">
            <v>1</v>
          </cell>
          <cell r="BE526">
            <v>1</v>
          </cell>
          <cell r="BF526">
            <v>1</v>
          </cell>
          <cell r="BG526">
            <v>1</v>
          </cell>
          <cell r="BH526">
            <v>1</v>
          </cell>
          <cell r="BI526">
            <v>1</v>
          </cell>
          <cell r="BJ526">
            <v>1</v>
          </cell>
          <cell r="BK526">
            <v>1</v>
          </cell>
          <cell r="BL526">
            <v>1</v>
          </cell>
          <cell r="BM526">
            <v>1</v>
          </cell>
          <cell r="BN526">
            <v>1</v>
          </cell>
          <cell r="BO526">
            <v>1</v>
          </cell>
          <cell r="BP526">
            <v>1</v>
          </cell>
          <cell r="BQ526">
            <v>1</v>
          </cell>
          <cell r="BR526">
            <v>1</v>
          </cell>
          <cell r="BS526">
            <v>1</v>
          </cell>
        </row>
        <row r="527">
          <cell r="AP527">
            <v>4</v>
          </cell>
          <cell r="AQ527">
            <v>6</v>
          </cell>
          <cell r="AR527">
            <v>10</v>
          </cell>
          <cell r="AZ527">
            <v>1</v>
          </cell>
          <cell r="BA527">
            <v>1</v>
          </cell>
          <cell r="BB527">
            <v>1</v>
          </cell>
          <cell r="BC527">
            <v>1</v>
          </cell>
          <cell r="BD527">
            <v>1</v>
          </cell>
          <cell r="BE527">
            <v>1</v>
          </cell>
          <cell r="BF527">
            <v>1</v>
          </cell>
          <cell r="BG527">
            <v>1</v>
          </cell>
          <cell r="BH527">
            <v>1</v>
          </cell>
          <cell r="BI527">
            <v>1</v>
          </cell>
          <cell r="BJ527">
            <v>1</v>
          </cell>
          <cell r="BK527">
            <v>1</v>
          </cell>
          <cell r="BL527">
            <v>1</v>
          </cell>
          <cell r="BM527">
            <v>1</v>
          </cell>
          <cell r="BN527">
            <v>1</v>
          </cell>
          <cell r="BO527">
            <v>1</v>
          </cell>
          <cell r="BP527">
            <v>1</v>
          </cell>
          <cell r="BQ527">
            <v>1</v>
          </cell>
          <cell r="BR527">
            <v>1</v>
          </cell>
          <cell r="BS527">
            <v>1</v>
          </cell>
        </row>
        <row r="528">
          <cell r="AP528">
            <v>4</v>
          </cell>
          <cell r="AQ528">
            <v>7</v>
          </cell>
          <cell r="AR528">
            <v>1</v>
          </cell>
          <cell r="AZ528">
            <v>1</v>
          </cell>
          <cell r="BA528">
            <v>1</v>
          </cell>
          <cell r="BB528">
            <v>1</v>
          </cell>
          <cell r="BC528">
            <v>1</v>
          </cell>
          <cell r="BD528">
            <v>1</v>
          </cell>
          <cell r="BE528">
            <v>1</v>
          </cell>
          <cell r="BF528">
            <v>1</v>
          </cell>
          <cell r="BG528">
            <v>1</v>
          </cell>
          <cell r="BH528">
            <v>1</v>
          </cell>
          <cell r="BI528">
            <v>1</v>
          </cell>
          <cell r="BJ528">
            <v>1</v>
          </cell>
          <cell r="BK528">
            <v>1</v>
          </cell>
          <cell r="BL528">
            <v>1</v>
          </cell>
          <cell r="BM528">
            <v>1</v>
          </cell>
          <cell r="BN528">
            <v>1</v>
          </cell>
          <cell r="BO528">
            <v>1</v>
          </cell>
          <cell r="BP528">
            <v>1</v>
          </cell>
          <cell r="BQ528">
            <v>1</v>
          </cell>
          <cell r="BR528">
            <v>1</v>
          </cell>
          <cell r="BS528">
            <v>1</v>
          </cell>
        </row>
        <row r="529">
          <cell r="AP529">
            <v>4</v>
          </cell>
          <cell r="AQ529">
            <v>7</v>
          </cell>
          <cell r="AR529">
            <v>2</v>
          </cell>
          <cell r="AZ529">
            <v>1</v>
          </cell>
          <cell r="BA529">
            <v>1</v>
          </cell>
          <cell r="BB529">
            <v>1</v>
          </cell>
          <cell r="BC529">
            <v>1</v>
          </cell>
          <cell r="BD529">
            <v>1</v>
          </cell>
          <cell r="BE529">
            <v>1</v>
          </cell>
          <cell r="BF529">
            <v>1</v>
          </cell>
          <cell r="BG529">
            <v>1</v>
          </cell>
          <cell r="BH529">
            <v>1</v>
          </cell>
          <cell r="BI529">
            <v>1</v>
          </cell>
          <cell r="BJ529">
            <v>1</v>
          </cell>
          <cell r="BK529">
            <v>1</v>
          </cell>
          <cell r="BL529">
            <v>1</v>
          </cell>
          <cell r="BM529">
            <v>1</v>
          </cell>
          <cell r="BN529">
            <v>1</v>
          </cell>
          <cell r="BO529">
            <v>1</v>
          </cell>
          <cell r="BP529">
            <v>1</v>
          </cell>
          <cell r="BQ529">
            <v>1</v>
          </cell>
          <cell r="BR529">
            <v>1</v>
          </cell>
          <cell r="BS529">
            <v>1</v>
          </cell>
        </row>
        <row r="530">
          <cell r="AP530">
            <v>4</v>
          </cell>
          <cell r="AQ530">
            <v>7</v>
          </cell>
          <cell r="AR530">
            <v>3</v>
          </cell>
          <cell r="AZ530">
            <v>1</v>
          </cell>
          <cell r="BA530">
            <v>1</v>
          </cell>
          <cell r="BB530">
            <v>1</v>
          </cell>
          <cell r="BC530">
            <v>1</v>
          </cell>
          <cell r="BD530">
            <v>1</v>
          </cell>
          <cell r="BE530">
            <v>1</v>
          </cell>
          <cell r="BF530">
            <v>1</v>
          </cell>
          <cell r="BG530">
            <v>1</v>
          </cell>
          <cell r="BH530">
            <v>1</v>
          </cell>
          <cell r="BI530">
            <v>1</v>
          </cell>
          <cell r="BJ530">
            <v>1</v>
          </cell>
          <cell r="BK530">
            <v>1</v>
          </cell>
          <cell r="BL530">
            <v>1</v>
          </cell>
          <cell r="BM530">
            <v>1</v>
          </cell>
          <cell r="BN530">
            <v>1</v>
          </cell>
          <cell r="BO530">
            <v>1</v>
          </cell>
          <cell r="BP530">
            <v>1</v>
          </cell>
          <cell r="BQ530">
            <v>1</v>
          </cell>
          <cell r="BR530">
            <v>1</v>
          </cell>
          <cell r="BS530">
            <v>1</v>
          </cell>
        </row>
        <row r="531">
          <cell r="AP531">
            <v>4</v>
          </cell>
          <cell r="AQ531">
            <v>7</v>
          </cell>
          <cell r="AR531">
            <v>4</v>
          </cell>
          <cell r="AZ531">
            <v>1</v>
          </cell>
          <cell r="BA531">
            <v>1</v>
          </cell>
          <cell r="BB531">
            <v>1</v>
          </cell>
          <cell r="BC531">
            <v>1</v>
          </cell>
          <cell r="BD531">
            <v>1</v>
          </cell>
          <cell r="BE531">
            <v>1</v>
          </cell>
          <cell r="BF531">
            <v>1</v>
          </cell>
          <cell r="BG531">
            <v>1</v>
          </cell>
          <cell r="BH531">
            <v>1</v>
          </cell>
          <cell r="BI531">
            <v>1</v>
          </cell>
          <cell r="BJ531">
            <v>1</v>
          </cell>
          <cell r="BK531">
            <v>1</v>
          </cell>
          <cell r="BL531">
            <v>1</v>
          </cell>
          <cell r="BM531">
            <v>1</v>
          </cell>
          <cell r="BN531">
            <v>1</v>
          </cell>
          <cell r="BO531">
            <v>1</v>
          </cell>
          <cell r="BP531">
            <v>1</v>
          </cell>
          <cell r="BQ531">
            <v>1</v>
          </cell>
          <cell r="BR531">
            <v>1</v>
          </cell>
          <cell r="BS531">
            <v>1</v>
          </cell>
        </row>
        <row r="532">
          <cell r="AP532">
            <v>4</v>
          </cell>
          <cell r="AQ532">
            <v>7</v>
          </cell>
          <cell r="AR532">
            <v>5</v>
          </cell>
          <cell r="AZ532">
            <v>1</v>
          </cell>
          <cell r="BA532">
            <v>1</v>
          </cell>
          <cell r="BB532">
            <v>1</v>
          </cell>
          <cell r="BC532">
            <v>1</v>
          </cell>
          <cell r="BD532">
            <v>1</v>
          </cell>
          <cell r="BE532">
            <v>1</v>
          </cell>
          <cell r="BF532">
            <v>1</v>
          </cell>
          <cell r="BG532">
            <v>1</v>
          </cell>
          <cell r="BH532">
            <v>1</v>
          </cell>
          <cell r="BI532">
            <v>1</v>
          </cell>
          <cell r="BJ532">
            <v>1</v>
          </cell>
          <cell r="BK532">
            <v>1</v>
          </cell>
          <cell r="BL532">
            <v>1</v>
          </cell>
          <cell r="BM532">
            <v>1</v>
          </cell>
          <cell r="BN532">
            <v>1</v>
          </cell>
          <cell r="BO532">
            <v>1</v>
          </cell>
          <cell r="BP532">
            <v>1</v>
          </cell>
          <cell r="BQ532">
            <v>1</v>
          </cell>
          <cell r="BR532">
            <v>1</v>
          </cell>
          <cell r="BS532">
            <v>1</v>
          </cell>
        </row>
        <row r="533">
          <cell r="AP533">
            <v>4</v>
          </cell>
          <cell r="AQ533">
            <v>7</v>
          </cell>
          <cell r="AR533">
            <v>6</v>
          </cell>
          <cell r="AZ533">
            <v>1</v>
          </cell>
          <cell r="BA533">
            <v>1</v>
          </cell>
          <cell r="BB533">
            <v>1</v>
          </cell>
          <cell r="BC533">
            <v>1</v>
          </cell>
          <cell r="BD533">
            <v>1</v>
          </cell>
          <cell r="BE533">
            <v>1</v>
          </cell>
          <cell r="BF533">
            <v>1</v>
          </cell>
          <cell r="BG533">
            <v>1</v>
          </cell>
          <cell r="BH533">
            <v>1</v>
          </cell>
          <cell r="BI533">
            <v>1</v>
          </cell>
          <cell r="BJ533">
            <v>1</v>
          </cell>
          <cell r="BK533">
            <v>1</v>
          </cell>
          <cell r="BL533">
            <v>1</v>
          </cell>
          <cell r="BM533">
            <v>1</v>
          </cell>
          <cell r="BN533">
            <v>1</v>
          </cell>
          <cell r="BO533">
            <v>1</v>
          </cell>
          <cell r="BP533">
            <v>1</v>
          </cell>
          <cell r="BQ533">
            <v>1</v>
          </cell>
          <cell r="BR533">
            <v>1</v>
          </cell>
          <cell r="BS533">
            <v>1</v>
          </cell>
        </row>
        <row r="534">
          <cell r="AP534">
            <v>4</v>
          </cell>
          <cell r="AQ534">
            <v>7</v>
          </cell>
          <cell r="AR534">
            <v>7</v>
          </cell>
          <cell r="AZ534">
            <v>1</v>
          </cell>
          <cell r="BA534">
            <v>1</v>
          </cell>
          <cell r="BB534">
            <v>1</v>
          </cell>
          <cell r="BC534">
            <v>1</v>
          </cell>
          <cell r="BD534">
            <v>1</v>
          </cell>
          <cell r="BE534">
            <v>1</v>
          </cell>
          <cell r="BF534">
            <v>1</v>
          </cell>
          <cell r="BG534">
            <v>1</v>
          </cell>
          <cell r="BH534">
            <v>1</v>
          </cell>
          <cell r="BI534">
            <v>1</v>
          </cell>
          <cell r="BJ534">
            <v>1</v>
          </cell>
          <cell r="BK534">
            <v>1</v>
          </cell>
          <cell r="BL534">
            <v>1</v>
          </cell>
          <cell r="BM534">
            <v>1</v>
          </cell>
          <cell r="BN534">
            <v>1</v>
          </cell>
          <cell r="BO534">
            <v>1</v>
          </cell>
          <cell r="BP534">
            <v>1</v>
          </cell>
          <cell r="BQ534">
            <v>1</v>
          </cell>
          <cell r="BR534">
            <v>1</v>
          </cell>
          <cell r="BS534">
            <v>1</v>
          </cell>
        </row>
        <row r="535">
          <cell r="AP535">
            <v>4</v>
          </cell>
          <cell r="AQ535">
            <v>7</v>
          </cell>
          <cell r="AR535">
            <v>8</v>
          </cell>
          <cell r="AZ535">
            <v>1</v>
          </cell>
          <cell r="BA535">
            <v>1</v>
          </cell>
          <cell r="BB535">
            <v>1</v>
          </cell>
          <cell r="BC535">
            <v>1</v>
          </cell>
          <cell r="BD535">
            <v>1</v>
          </cell>
          <cell r="BE535">
            <v>1</v>
          </cell>
          <cell r="BF535">
            <v>1</v>
          </cell>
          <cell r="BG535">
            <v>1</v>
          </cell>
          <cell r="BH535">
            <v>1</v>
          </cell>
          <cell r="BI535">
            <v>1</v>
          </cell>
          <cell r="BJ535">
            <v>1</v>
          </cell>
          <cell r="BK535">
            <v>1</v>
          </cell>
          <cell r="BL535">
            <v>1</v>
          </cell>
          <cell r="BM535">
            <v>1</v>
          </cell>
          <cell r="BN535">
            <v>1</v>
          </cell>
          <cell r="BO535">
            <v>1</v>
          </cell>
          <cell r="BP535">
            <v>1</v>
          </cell>
          <cell r="BQ535">
            <v>1</v>
          </cell>
          <cell r="BR535">
            <v>1</v>
          </cell>
          <cell r="BS535">
            <v>1</v>
          </cell>
        </row>
        <row r="536">
          <cell r="AP536">
            <v>4</v>
          </cell>
          <cell r="AQ536">
            <v>7</v>
          </cell>
          <cell r="AR536">
            <v>9</v>
          </cell>
          <cell r="AZ536">
            <v>1</v>
          </cell>
          <cell r="BA536">
            <v>1</v>
          </cell>
          <cell r="BB536">
            <v>1</v>
          </cell>
          <cell r="BC536">
            <v>1</v>
          </cell>
          <cell r="BD536">
            <v>1</v>
          </cell>
          <cell r="BE536">
            <v>1</v>
          </cell>
          <cell r="BF536">
            <v>1</v>
          </cell>
          <cell r="BG536">
            <v>1</v>
          </cell>
          <cell r="BH536">
            <v>1</v>
          </cell>
          <cell r="BI536">
            <v>1</v>
          </cell>
          <cell r="BJ536">
            <v>1</v>
          </cell>
          <cell r="BK536">
            <v>1</v>
          </cell>
          <cell r="BL536">
            <v>1</v>
          </cell>
          <cell r="BM536">
            <v>1</v>
          </cell>
          <cell r="BN536">
            <v>1</v>
          </cell>
          <cell r="BO536">
            <v>1</v>
          </cell>
          <cell r="BP536">
            <v>1</v>
          </cell>
          <cell r="BQ536">
            <v>1</v>
          </cell>
          <cell r="BR536">
            <v>1</v>
          </cell>
          <cell r="BS536">
            <v>1</v>
          </cell>
        </row>
        <row r="537">
          <cell r="AP537">
            <v>4</v>
          </cell>
          <cell r="AQ537">
            <v>7</v>
          </cell>
          <cell r="AR537">
            <v>10</v>
          </cell>
          <cell r="AZ537">
            <v>1</v>
          </cell>
          <cell r="BA537">
            <v>1</v>
          </cell>
          <cell r="BB537">
            <v>1</v>
          </cell>
          <cell r="BC537">
            <v>1</v>
          </cell>
          <cell r="BD537">
            <v>1</v>
          </cell>
          <cell r="BE537">
            <v>1</v>
          </cell>
          <cell r="BF537">
            <v>1</v>
          </cell>
          <cell r="BG537">
            <v>1</v>
          </cell>
          <cell r="BH537">
            <v>1</v>
          </cell>
          <cell r="BI537">
            <v>1</v>
          </cell>
          <cell r="BJ537">
            <v>1</v>
          </cell>
          <cell r="BK537">
            <v>1</v>
          </cell>
          <cell r="BL537">
            <v>1</v>
          </cell>
          <cell r="BM537">
            <v>1</v>
          </cell>
          <cell r="BN537">
            <v>1</v>
          </cell>
          <cell r="BO537">
            <v>1</v>
          </cell>
          <cell r="BP537">
            <v>1</v>
          </cell>
          <cell r="BQ537">
            <v>1</v>
          </cell>
          <cell r="BR537">
            <v>1</v>
          </cell>
          <cell r="BS537">
            <v>1</v>
          </cell>
        </row>
        <row r="538">
          <cell r="AP538">
            <v>4</v>
          </cell>
          <cell r="AQ538">
            <v>8</v>
          </cell>
          <cell r="AR538">
            <v>1</v>
          </cell>
          <cell r="AZ538">
            <v>1</v>
          </cell>
          <cell r="BA538">
            <v>1</v>
          </cell>
          <cell r="BB538">
            <v>1</v>
          </cell>
          <cell r="BC538">
            <v>1</v>
          </cell>
          <cell r="BD538">
            <v>1</v>
          </cell>
          <cell r="BE538">
            <v>1</v>
          </cell>
          <cell r="BF538">
            <v>1</v>
          </cell>
          <cell r="BG538">
            <v>1</v>
          </cell>
          <cell r="BH538">
            <v>1</v>
          </cell>
          <cell r="BI538">
            <v>1</v>
          </cell>
          <cell r="BJ538">
            <v>1</v>
          </cell>
          <cell r="BK538">
            <v>1</v>
          </cell>
          <cell r="BL538">
            <v>1</v>
          </cell>
          <cell r="BM538">
            <v>1</v>
          </cell>
          <cell r="BN538">
            <v>1</v>
          </cell>
          <cell r="BO538">
            <v>1</v>
          </cell>
          <cell r="BP538">
            <v>1</v>
          </cell>
          <cell r="BQ538">
            <v>1</v>
          </cell>
          <cell r="BR538">
            <v>1</v>
          </cell>
          <cell r="BS538">
            <v>1</v>
          </cell>
        </row>
        <row r="539">
          <cell r="AP539">
            <v>4</v>
          </cell>
          <cell r="AQ539">
            <v>8</v>
          </cell>
          <cell r="AR539">
            <v>2</v>
          </cell>
          <cell r="AZ539">
            <v>1</v>
          </cell>
          <cell r="BA539">
            <v>1</v>
          </cell>
          <cell r="BB539">
            <v>1</v>
          </cell>
          <cell r="BC539">
            <v>1</v>
          </cell>
          <cell r="BD539">
            <v>1</v>
          </cell>
          <cell r="BE539">
            <v>1</v>
          </cell>
          <cell r="BF539">
            <v>1</v>
          </cell>
          <cell r="BG539">
            <v>1</v>
          </cell>
          <cell r="BH539">
            <v>1</v>
          </cell>
          <cell r="BI539">
            <v>1</v>
          </cell>
          <cell r="BJ539">
            <v>1</v>
          </cell>
          <cell r="BK539">
            <v>1</v>
          </cell>
          <cell r="BL539">
            <v>1</v>
          </cell>
          <cell r="BM539">
            <v>1</v>
          </cell>
          <cell r="BN539">
            <v>1</v>
          </cell>
          <cell r="BO539">
            <v>1</v>
          </cell>
          <cell r="BP539">
            <v>1</v>
          </cell>
          <cell r="BQ539">
            <v>1</v>
          </cell>
          <cell r="BR539">
            <v>1</v>
          </cell>
          <cell r="BS539">
            <v>1</v>
          </cell>
        </row>
        <row r="540">
          <cell r="AP540">
            <v>4</v>
          </cell>
          <cell r="AQ540">
            <v>8</v>
          </cell>
          <cell r="AR540">
            <v>3</v>
          </cell>
          <cell r="AZ540">
            <v>1</v>
          </cell>
          <cell r="BA540">
            <v>1</v>
          </cell>
          <cell r="BB540">
            <v>1</v>
          </cell>
          <cell r="BC540">
            <v>1</v>
          </cell>
          <cell r="BD540">
            <v>1</v>
          </cell>
          <cell r="BE540">
            <v>1</v>
          </cell>
          <cell r="BF540">
            <v>1</v>
          </cell>
          <cell r="BG540">
            <v>1</v>
          </cell>
          <cell r="BH540">
            <v>1</v>
          </cell>
          <cell r="BI540">
            <v>1</v>
          </cell>
          <cell r="BJ540">
            <v>1</v>
          </cell>
          <cell r="BK540">
            <v>1</v>
          </cell>
          <cell r="BL540">
            <v>1</v>
          </cell>
          <cell r="BM540">
            <v>1</v>
          </cell>
          <cell r="BN540">
            <v>1</v>
          </cell>
          <cell r="BO540">
            <v>1</v>
          </cell>
          <cell r="BP540">
            <v>1</v>
          </cell>
          <cell r="BQ540">
            <v>1</v>
          </cell>
          <cell r="BR540">
            <v>1</v>
          </cell>
          <cell r="BS540">
            <v>1</v>
          </cell>
        </row>
        <row r="541">
          <cell r="AP541">
            <v>4</v>
          </cell>
          <cell r="AQ541">
            <v>8</v>
          </cell>
          <cell r="AR541">
            <v>4</v>
          </cell>
          <cell r="AZ541">
            <v>1</v>
          </cell>
          <cell r="BA541">
            <v>1</v>
          </cell>
          <cell r="BB541">
            <v>1</v>
          </cell>
          <cell r="BC541">
            <v>1</v>
          </cell>
          <cell r="BD541">
            <v>1</v>
          </cell>
          <cell r="BE541">
            <v>1</v>
          </cell>
          <cell r="BF541">
            <v>1</v>
          </cell>
          <cell r="BG541">
            <v>1</v>
          </cell>
          <cell r="BH541">
            <v>1</v>
          </cell>
          <cell r="BI541">
            <v>1</v>
          </cell>
          <cell r="BJ541">
            <v>1</v>
          </cell>
          <cell r="BK541">
            <v>1</v>
          </cell>
          <cell r="BL541">
            <v>1</v>
          </cell>
          <cell r="BM541">
            <v>1</v>
          </cell>
          <cell r="BN541">
            <v>1</v>
          </cell>
          <cell r="BO541">
            <v>1</v>
          </cell>
          <cell r="BP541">
            <v>1</v>
          </cell>
          <cell r="BQ541">
            <v>1</v>
          </cell>
          <cell r="BR541">
            <v>1</v>
          </cell>
          <cell r="BS541">
            <v>1</v>
          </cell>
        </row>
        <row r="542">
          <cell r="AP542">
            <v>4</v>
          </cell>
          <cell r="AQ542">
            <v>8</v>
          </cell>
          <cell r="AR542">
            <v>5</v>
          </cell>
          <cell r="AZ542">
            <v>1</v>
          </cell>
          <cell r="BA542">
            <v>1</v>
          </cell>
          <cell r="BB542">
            <v>1</v>
          </cell>
          <cell r="BC542">
            <v>1</v>
          </cell>
          <cell r="BD542">
            <v>1</v>
          </cell>
          <cell r="BE542">
            <v>1</v>
          </cell>
          <cell r="BF542">
            <v>1</v>
          </cell>
          <cell r="BG542">
            <v>1</v>
          </cell>
          <cell r="BH542">
            <v>1</v>
          </cell>
          <cell r="BI542">
            <v>1</v>
          </cell>
          <cell r="BJ542">
            <v>1</v>
          </cell>
          <cell r="BK542">
            <v>1</v>
          </cell>
          <cell r="BL542">
            <v>1</v>
          </cell>
          <cell r="BM542">
            <v>1</v>
          </cell>
          <cell r="BN542">
            <v>1</v>
          </cell>
          <cell r="BO542">
            <v>1</v>
          </cell>
          <cell r="BP542">
            <v>1</v>
          </cell>
          <cell r="BQ542">
            <v>1</v>
          </cell>
          <cell r="BR542">
            <v>1</v>
          </cell>
          <cell r="BS542">
            <v>1</v>
          </cell>
        </row>
        <row r="543">
          <cell r="AP543">
            <v>4</v>
          </cell>
          <cell r="AQ543">
            <v>8</v>
          </cell>
          <cell r="AR543">
            <v>6</v>
          </cell>
          <cell r="AZ543">
            <v>1</v>
          </cell>
          <cell r="BA543">
            <v>1</v>
          </cell>
          <cell r="BB543">
            <v>1</v>
          </cell>
          <cell r="BC543">
            <v>1</v>
          </cell>
          <cell r="BD543">
            <v>1</v>
          </cell>
          <cell r="BE543">
            <v>1</v>
          </cell>
          <cell r="BF543">
            <v>1</v>
          </cell>
          <cell r="BG543">
            <v>1</v>
          </cell>
          <cell r="BH543">
            <v>1</v>
          </cell>
          <cell r="BI543">
            <v>1</v>
          </cell>
          <cell r="BJ543">
            <v>1</v>
          </cell>
          <cell r="BK543">
            <v>1</v>
          </cell>
          <cell r="BL543">
            <v>1</v>
          </cell>
          <cell r="BM543">
            <v>1</v>
          </cell>
          <cell r="BN543">
            <v>1</v>
          </cell>
          <cell r="BO543">
            <v>1</v>
          </cell>
          <cell r="BP543">
            <v>1</v>
          </cell>
          <cell r="BQ543">
            <v>1</v>
          </cell>
          <cell r="BR543">
            <v>1</v>
          </cell>
          <cell r="BS543">
            <v>1</v>
          </cell>
        </row>
        <row r="544">
          <cell r="AP544">
            <v>4</v>
          </cell>
          <cell r="AQ544">
            <v>8</v>
          </cell>
          <cell r="AR544">
            <v>7</v>
          </cell>
          <cell r="AZ544">
            <v>1</v>
          </cell>
          <cell r="BA544">
            <v>1</v>
          </cell>
          <cell r="BB544">
            <v>1</v>
          </cell>
          <cell r="BC544">
            <v>1</v>
          </cell>
          <cell r="BD544">
            <v>1</v>
          </cell>
          <cell r="BE544">
            <v>1</v>
          </cell>
          <cell r="BF544">
            <v>1</v>
          </cell>
          <cell r="BG544">
            <v>1</v>
          </cell>
          <cell r="BH544">
            <v>1</v>
          </cell>
          <cell r="BI544">
            <v>1</v>
          </cell>
          <cell r="BJ544">
            <v>1</v>
          </cell>
          <cell r="BK544">
            <v>1</v>
          </cell>
          <cell r="BL544">
            <v>1</v>
          </cell>
          <cell r="BM544">
            <v>1</v>
          </cell>
          <cell r="BN544">
            <v>1</v>
          </cell>
          <cell r="BO544">
            <v>1</v>
          </cell>
          <cell r="BP544">
            <v>1</v>
          </cell>
          <cell r="BQ544">
            <v>1</v>
          </cell>
          <cell r="BR544">
            <v>1</v>
          </cell>
          <cell r="BS544">
            <v>1</v>
          </cell>
        </row>
        <row r="545">
          <cell r="AP545">
            <v>4</v>
          </cell>
          <cell r="AQ545">
            <v>8</v>
          </cell>
          <cell r="AR545">
            <v>8</v>
          </cell>
          <cell r="AZ545">
            <v>1</v>
          </cell>
          <cell r="BA545">
            <v>1</v>
          </cell>
          <cell r="BB545">
            <v>1</v>
          </cell>
          <cell r="BC545">
            <v>1</v>
          </cell>
          <cell r="BD545">
            <v>1</v>
          </cell>
          <cell r="BE545">
            <v>1</v>
          </cell>
          <cell r="BF545">
            <v>1</v>
          </cell>
          <cell r="BG545">
            <v>1</v>
          </cell>
          <cell r="BH545">
            <v>1</v>
          </cell>
          <cell r="BI545">
            <v>1</v>
          </cell>
          <cell r="BJ545">
            <v>1</v>
          </cell>
          <cell r="BK545">
            <v>1</v>
          </cell>
          <cell r="BL545">
            <v>1</v>
          </cell>
          <cell r="BM545">
            <v>1</v>
          </cell>
          <cell r="BN545">
            <v>1</v>
          </cell>
          <cell r="BO545">
            <v>1</v>
          </cell>
          <cell r="BP545">
            <v>1</v>
          </cell>
          <cell r="BQ545">
            <v>1</v>
          </cell>
          <cell r="BR545">
            <v>1</v>
          </cell>
          <cell r="BS545">
            <v>1</v>
          </cell>
        </row>
        <row r="546">
          <cell r="AP546">
            <v>4</v>
          </cell>
          <cell r="AQ546">
            <v>8</v>
          </cell>
          <cell r="AR546">
            <v>9</v>
          </cell>
          <cell r="AZ546">
            <v>1</v>
          </cell>
          <cell r="BA546">
            <v>1</v>
          </cell>
          <cell r="BB546">
            <v>1</v>
          </cell>
          <cell r="BC546">
            <v>1</v>
          </cell>
          <cell r="BD546">
            <v>1</v>
          </cell>
          <cell r="BE546">
            <v>1</v>
          </cell>
          <cell r="BF546">
            <v>1</v>
          </cell>
          <cell r="BG546">
            <v>1</v>
          </cell>
          <cell r="BH546">
            <v>1</v>
          </cell>
          <cell r="BI546">
            <v>1</v>
          </cell>
          <cell r="BJ546">
            <v>1</v>
          </cell>
          <cell r="BK546">
            <v>1</v>
          </cell>
          <cell r="BL546">
            <v>1</v>
          </cell>
          <cell r="BM546">
            <v>1</v>
          </cell>
          <cell r="BN546">
            <v>1</v>
          </cell>
          <cell r="BO546">
            <v>1</v>
          </cell>
          <cell r="BP546">
            <v>1</v>
          </cell>
          <cell r="BQ546">
            <v>1</v>
          </cell>
          <cell r="BR546">
            <v>1</v>
          </cell>
          <cell r="BS546">
            <v>1</v>
          </cell>
        </row>
        <row r="547">
          <cell r="AP547">
            <v>4</v>
          </cell>
          <cell r="AQ547">
            <v>8</v>
          </cell>
          <cell r="AR547">
            <v>10</v>
          </cell>
          <cell r="AZ547">
            <v>1</v>
          </cell>
          <cell r="BA547">
            <v>1</v>
          </cell>
          <cell r="BB547">
            <v>1</v>
          </cell>
          <cell r="BC547">
            <v>1</v>
          </cell>
          <cell r="BD547">
            <v>1</v>
          </cell>
          <cell r="BE547">
            <v>1</v>
          </cell>
          <cell r="BF547">
            <v>1</v>
          </cell>
          <cell r="BG547">
            <v>1</v>
          </cell>
          <cell r="BH547">
            <v>1</v>
          </cell>
          <cell r="BI547">
            <v>1</v>
          </cell>
          <cell r="BJ547">
            <v>1</v>
          </cell>
          <cell r="BK547">
            <v>1</v>
          </cell>
          <cell r="BL547">
            <v>1</v>
          </cell>
          <cell r="BM547">
            <v>1</v>
          </cell>
          <cell r="BN547">
            <v>1</v>
          </cell>
          <cell r="BO547">
            <v>1</v>
          </cell>
          <cell r="BP547">
            <v>1</v>
          </cell>
          <cell r="BQ547">
            <v>1</v>
          </cell>
          <cell r="BR547">
            <v>1</v>
          </cell>
          <cell r="BS547">
            <v>1</v>
          </cell>
        </row>
        <row r="548">
          <cell r="AP548">
            <v>4</v>
          </cell>
          <cell r="AQ548">
            <v>9</v>
          </cell>
          <cell r="AR548">
            <v>1</v>
          </cell>
          <cell r="AZ548">
            <v>1</v>
          </cell>
          <cell r="BA548">
            <v>1</v>
          </cell>
          <cell r="BB548">
            <v>1</v>
          </cell>
          <cell r="BC548">
            <v>1</v>
          </cell>
          <cell r="BD548">
            <v>1</v>
          </cell>
          <cell r="BE548">
            <v>1</v>
          </cell>
          <cell r="BF548">
            <v>1</v>
          </cell>
          <cell r="BG548">
            <v>1</v>
          </cell>
          <cell r="BH548">
            <v>1</v>
          </cell>
          <cell r="BI548">
            <v>1</v>
          </cell>
          <cell r="BJ548">
            <v>1</v>
          </cell>
          <cell r="BK548">
            <v>1</v>
          </cell>
          <cell r="BL548">
            <v>1</v>
          </cell>
          <cell r="BM548">
            <v>1</v>
          </cell>
          <cell r="BN548">
            <v>1</v>
          </cell>
          <cell r="BO548">
            <v>1</v>
          </cell>
          <cell r="BP548">
            <v>1</v>
          </cell>
          <cell r="BQ548">
            <v>1</v>
          </cell>
          <cell r="BR548">
            <v>1</v>
          </cell>
          <cell r="BS548">
            <v>1</v>
          </cell>
        </row>
        <row r="549">
          <cell r="AP549">
            <v>4</v>
          </cell>
          <cell r="AQ549">
            <v>9</v>
          </cell>
          <cell r="AR549">
            <v>2</v>
          </cell>
          <cell r="AZ549">
            <v>1</v>
          </cell>
          <cell r="BA549">
            <v>1</v>
          </cell>
          <cell r="BB549">
            <v>1</v>
          </cell>
          <cell r="BC549">
            <v>1</v>
          </cell>
          <cell r="BD549">
            <v>1</v>
          </cell>
          <cell r="BE549">
            <v>1</v>
          </cell>
          <cell r="BF549">
            <v>1</v>
          </cell>
          <cell r="BG549">
            <v>1</v>
          </cell>
          <cell r="BH549">
            <v>1</v>
          </cell>
          <cell r="BI549">
            <v>1</v>
          </cell>
          <cell r="BJ549">
            <v>1</v>
          </cell>
          <cell r="BK549">
            <v>1</v>
          </cell>
          <cell r="BL549">
            <v>1</v>
          </cell>
          <cell r="BM549">
            <v>1</v>
          </cell>
          <cell r="BN549">
            <v>1</v>
          </cell>
          <cell r="BO549">
            <v>1</v>
          </cell>
          <cell r="BP549">
            <v>1</v>
          </cell>
          <cell r="BQ549">
            <v>1</v>
          </cell>
          <cell r="BR549">
            <v>1</v>
          </cell>
          <cell r="BS549">
            <v>1</v>
          </cell>
        </row>
        <row r="550">
          <cell r="AP550">
            <v>4</v>
          </cell>
          <cell r="AQ550">
            <v>9</v>
          </cell>
          <cell r="AR550">
            <v>3</v>
          </cell>
          <cell r="AZ550">
            <v>1</v>
          </cell>
          <cell r="BA550">
            <v>1</v>
          </cell>
          <cell r="BB550">
            <v>1</v>
          </cell>
          <cell r="BC550">
            <v>1</v>
          </cell>
          <cell r="BD550">
            <v>1</v>
          </cell>
          <cell r="BE550">
            <v>1</v>
          </cell>
          <cell r="BF550">
            <v>1</v>
          </cell>
          <cell r="BG550">
            <v>1</v>
          </cell>
          <cell r="BH550">
            <v>1</v>
          </cell>
          <cell r="BI550">
            <v>1</v>
          </cell>
          <cell r="BJ550">
            <v>1</v>
          </cell>
          <cell r="BK550">
            <v>1</v>
          </cell>
          <cell r="BL550">
            <v>1</v>
          </cell>
          <cell r="BM550">
            <v>1</v>
          </cell>
          <cell r="BN550">
            <v>1</v>
          </cell>
          <cell r="BO550">
            <v>1</v>
          </cell>
          <cell r="BP550">
            <v>1</v>
          </cell>
          <cell r="BQ550">
            <v>1</v>
          </cell>
          <cell r="BR550">
            <v>1</v>
          </cell>
          <cell r="BS550">
            <v>1</v>
          </cell>
        </row>
        <row r="551">
          <cell r="AP551">
            <v>4</v>
          </cell>
          <cell r="AQ551">
            <v>9</v>
          </cell>
          <cell r="AR551">
            <v>4</v>
          </cell>
          <cell r="AZ551">
            <v>1</v>
          </cell>
          <cell r="BA551">
            <v>1</v>
          </cell>
          <cell r="BB551">
            <v>1</v>
          </cell>
          <cell r="BC551">
            <v>1</v>
          </cell>
          <cell r="BD551">
            <v>1</v>
          </cell>
          <cell r="BE551">
            <v>1</v>
          </cell>
          <cell r="BF551">
            <v>1</v>
          </cell>
          <cell r="BG551">
            <v>1</v>
          </cell>
          <cell r="BH551">
            <v>1</v>
          </cell>
          <cell r="BI551">
            <v>1</v>
          </cell>
          <cell r="BJ551">
            <v>1</v>
          </cell>
          <cell r="BK551">
            <v>1</v>
          </cell>
          <cell r="BL551">
            <v>1</v>
          </cell>
          <cell r="BM551">
            <v>1</v>
          </cell>
          <cell r="BN551">
            <v>1</v>
          </cell>
          <cell r="BO551">
            <v>1</v>
          </cell>
          <cell r="BP551">
            <v>1</v>
          </cell>
          <cell r="BQ551">
            <v>1</v>
          </cell>
          <cell r="BR551">
            <v>1</v>
          </cell>
          <cell r="BS551">
            <v>1</v>
          </cell>
        </row>
        <row r="552">
          <cell r="AP552">
            <v>4</v>
          </cell>
          <cell r="AQ552">
            <v>9</v>
          </cell>
          <cell r="AR552">
            <v>5</v>
          </cell>
          <cell r="AZ552">
            <v>1</v>
          </cell>
          <cell r="BA552">
            <v>1</v>
          </cell>
          <cell r="BB552">
            <v>1</v>
          </cell>
          <cell r="BC552">
            <v>1</v>
          </cell>
          <cell r="BD552">
            <v>1</v>
          </cell>
          <cell r="BE552">
            <v>1</v>
          </cell>
          <cell r="BF552">
            <v>1</v>
          </cell>
          <cell r="BG552">
            <v>1</v>
          </cell>
          <cell r="BH552">
            <v>1</v>
          </cell>
          <cell r="BI552">
            <v>1</v>
          </cell>
          <cell r="BJ552">
            <v>1</v>
          </cell>
          <cell r="BK552">
            <v>1</v>
          </cell>
          <cell r="BL552">
            <v>1</v>
          </cell>
          <cell r="BM552">
            <v>1</v>
          </cell>
          <cell r="BN552">
            <v>1</v>
          </cell>
          <cell r="BO552">
            <v>1</v>
          </cell>
          <cell r="BP552">
            <v>1</v>
          </cell>
          <cell r="BQ552">
            <v>1</v>
          </cell>
          <cell r="BR552">
            <v>1</v>
          </cell>
          <cell r="BS552">
            <v>1</v>
          </cell>
        </row>
        <row r="553">
          <cell r="AP553">
            <v>4</v>
          </cell>
          <cell r="AQ553">
            <v>9</v>
          </cell>
          <cell r="AR553">
            <v>6</v>
          </cell>
          <cell r="AZ553">
            <v>1</v>
          </cell>
          <cell r="BA553">
            <v>1</v>
          </cell>
          <cell r="BB553">
            <v>1</v>
          </cell>
          <cell r="BC553">
            <v>1</v>
          </cell>
          <cell r="BD553">
            <v>1</v>
          </cell>
          <cell r="BE553">
            <v>1</v>
          </cell>
          <cell r="BF553">
            <v>1</v>
          </cell>
          <cell r="BG553">
            <v>1</v>
          </cell>
          <cell r="BH553">
            <v>1</v>
          </cell>
          <cell r="BI553">
            <v>1</v>
          </cell>
          <cell r="BJ553">
            <v>1</v>
          </cell>
          <cell r="BK553">
            <v>1</v>
          </cell>
          <cell r="BL553">
            <v>1</v>
          </cell>
          <cell r="BM553">
            <v>1</v>
          </cell>
          <cell r="BN553">
            <v>1</v>
          </cell>
          <cell r="BO553">
            <v>1</v>
          </cell>
          <cell r="BP553">
            <v>1</v>
          </cell>
          <cell r="BQ553">
            <v>1</v>
          </cell>
          <cell r="BR553">
            <v>1</v>
          </cell>
          <cell r="BS553">
            <v>1</v>
          </cell>
        </row>
        <row r="554">
          <cell r="AP554">
            <v>4</v>
          </cell>
          <cell r="AQ554">
            <v>9</v>
          </cell>
          <cell r="AR554">
            <v>7</v>
          </cell>
          <cell r="AZ554">
            <v>1</v>
          </cell>
          <cell r="BA554">
            <v>1</v>
          </cell>
          <cell r="BB554">
            <v>1</v>
          </cell>
          <cell r="BC554">
            <v>1</v>
          </cell>
          <cell r="BD554">
            <v>1</v>
          </cell>
          <cell r="BE554">
            <v>1</v>
          </cell>
          <cell r="BF554">
            <v>1</v>
          </cell>
          <cell r="BG554">
            <v>1</v>
          </cell>
          <cell r="BH554">
            <v>1</v>
          </cell>
          <cell r="BI554">
            <v>1</v>
          </cell>
          <cell r="BJ554">
            <v>1</v>
          </cell>
          <cell r="BK554">
            <v>1</v>
          </cell>
          <cell r="BL554">
            <v>1</v>
          </cell>
          <cell r="BM554">
            <v>1</v>
          </cell>
          <cell r="BN554">
            <v>1</v>
          </cell>
          <cell r="BO554">
            <v>1</v>
          </cell>
          <cell r="BP554">
            <v>1</v>
          </cell>
          <cell r="BQ554">
            <v>1</v>
          </cell>
          <cell r="BR554">
            <v>1</v>
          </cell>
          <cell r="BS554">
            <v>1</v>
          </cell>
        </row>
        <row r="555">
          <cell r="AP555">
            <v>4</v>
          </cell>
          <cell r="AQ555">
            <v>9</v>
          </cell>
          <cell r="AR555">
            <v>8</v>
          </cell>
          <cell r="AZ555">
            <v>1</v>
          </cell>
          <cell r="BA555">
            <v>1</v>
          </cell>
          <cell r="BB555">
            <v>1</v>
          </cell>
          <cell r="BC555">
            <v>1</v>
          </cell>
          <cell r="BD555">
            <v>1</v>
          </cell>
          <cell r="BE555">
            <v>1</v>
          </cell>
          <cell r="BF555">
            <v>1</v>
          </cell>
          <cell r="BG555">
            <v>1</v>
          </cell>
          <cell r="BH555">
            <v>1</v>
          </cell>
          <cell r="BI555">
            <v>1</v>
          </cell>
          <cell r="BJ555">
            <v>1</v>
          </cell>
          <cell r="BK555">
            <v>1</v>
          </cell>
          <cell r="BL555">
            <v>1</v>
          </cell>
          <cell r="BM555">
            <v>1</v>
          </cell>
          <cell r="BN555">
            <v>1</v>
          </cell>
          <cell r="BO555">
            <v>1</v>
          </cell>
          <cell r="BP555">
            <v>1</v>
          </cell>
          <cell r="BQ555">
            <v>1</v>
          </cell>
          <cell r="BR555">
            <v>1</v>
          </cell>
          <cell r="BS555">
            <v>1</v>
          </cell>
        </row>
        <row r="556">
          <cell r="AP556">
            <v>4</v>
          </cell>
          <cell r="AQ556">
            <v>9</v>
          </cell>
          <cell r="AR556">
            <v>9</v>
          </cell>
          <cell r="AZ556">
            <v>1</v>
          </cell>
          <cell r="BA556">
            <v>1</v>
          </cell>
          <cell r="BB556">
            <v>1</v>
          </cell>
          <cell r="BC556">
            <v>1</v>
          </cell>
          <cell r="BD556">
            <v>1</v>
          </cell>
          <cell r="BE556">
            <v>1</v>
          </cell>
          <cell r="BF556">
            <v>1</v>
          </cell>
          <cell r="BG556">
            <v>1</v>
          </cell>
          <cell r="BH556">
            <v>1</v>
          </cell>
          <cell r="BI556">
            <v>1</v>
          </cell>
          <cell r="BJ556">
            <v>1</v>
          </cell>
          <cell r="BK556">
            <v>1</v>
          </cell>
          <cell r="BL556">
            <v>1</v>
          </cell>
          <cell r="BM556">
            <v>1</v>
          </cell>
          <cell r="BN556">
            <v>1</v>
          </cell>
          <cell r="BO556">
            <v>1</v>
          </cell>
          <cell r="BP556">
            <v>1</v>
          </cell>
          <cell r="BQ556">
            <v>1</v>
          </cell>
          <cell r="BR556">
            <v>1</v>
          </cell>
          <cell r="BS556">
            <v>1</v>
          </cell>
        </row>
        <row r="557">
          <cell r="AP557">
            <v>4</v>
          </cell>
          <cell r="AQ557">
            <v>9</v>
          </cell>
          <cell r="AR557">
            <v>10</v>
          </cell>
          <cell r="AZ557">
            <v>1</v>
          </cell>
          <cell r="BA557">
            <v>1</v>
          </cell>
          <cell r="BB557">
            <v>1</v>
          </cell>
          <cell r="BC557">
            <v>1</v>
          </cell>
          <cell r="BD557">
            <v>1</v>
          </cell>
          <cell r="BE557">
            <v>1</v>
          </cell>
          <cell r="BF557">
            <v>1</v>
          </cell>
          <cell r="BG557">
            <v>1</v>
          </cell>
          <cell r="BH557">
            <v>1</v>
          </cell>
          <cell r="BI557">
            <v>1</v>
          </cell>
          <cell r="BJ557">
            <v>1</v>
          </cell>
          <cell r="BK557">
            <v>1</v>
          </cell>
          <cell r="BL557">
            <v>1</v>
          </cell>
          <cell r="BM557">
            <v>1</v>
          </cell>
          <cell r="BN557">
            <v>1</v>
          </cell>
          <cell r="BO557">
            <v>1</v>
          </cell>
          <cell r="BP557">
            <v>1</v>
          </cell>
          <cell r="BQ557">
            <v>1</v>
          </cell>
          <cell r="BR557">
            <v>1</v>
          </cell>
          <cell r="BS557">
            <v>1</v>
          </cell>
        </row>
      </sheetData>
      <sheetData sheetId="5"/>
      <sheetData sheetId="6"/>
      <sheetData sheetId="7"/>
      <sheetData sheetId="8"/>
      <sheetData sheetId="9"/>
      <sheetData sheetId="10"/>
      <sheetData sheetId="11"/>
      <sheetData sheetId="12">
        <row r="51">
          <cell r="T51">
            <v>147.99723130196438</v>
          </cell>
        </row>
        <row r="52">
          <cell r="C52">
            <v>0</v>
          </cell>
          <cell r="T52">
            <v>20.089310329830976</v>
          </cell>
          <cell r="AE52">
            <v>0</v>
          </cell>
        </row>
        <row r="53">
          <cell r="C53">
            <v>2</v>
          </cell>
          <cell r="T53">
            <v>0</v>
          </cell>
          <cell r="AE53">
            <v>0.36412322110552764</v>
          </cell>
        </row>
        <row r="54">
          <cell r="C54">
            <v>1.5</v>
          </cell>
          <cell r="T54">
            <v>33.617308326359066</v>
          </cell>
          <cell r="AE54">
            <v>0</v>
          </cell>
        </row>
        <row r="55">
          <cell r="AE55">
            <v>7.2824644221105517E-2</v>
          </cell>
        </row>
        <row r="58">
          <cell r="T58">
            <v>0</v>
          </cell>
        </row>
        <row r="59">
          <cell r="T59">
            <v>1.5101772498857926</v>
          </cell>
          <cell r="AE59">
            <v>4.162382549109183E-2</v>
          </cell>
        </row>
        <row r="60">
          <cell r="C60">
            <v>17</v>
          </cell>
          <cell r="T60">
            <v>3.3265655550479676</v>
          </cell>
          <cell r="AE60">
            <v>8.3247650982183636E-3</v>
          </cell>
        </row>
        <row r="61">
          <cell r="C61">
            <v>3</v>
          </cell>
          <cell r="T61">
            <v>0.96734856098675182</v>
          </cell>
        </row>
        <row r="62">
          <cell r="C62">
            <v>1.8</v>
          </cell>
        </row>
        <row r="64">
          <cell r="AE64">
            <v>0.30133951576062135</v>
          </cell>
        </row>
        <row r="65">
          <cell r="T65">
            <v>5.6788232069438109</v>
          </cell>
          <cell r="AE65">
            <v>0.31177852900867981</v>
          </cell>
        </row>
        <row r="66">
          <cell r="T66">
            <v>0</v>
          </cell>
          <cell r="AE66">
            <v>0.12262360895386019</v>
          </cell>
        </row>
        <row r="67">
          <cell r="T67">
            <v>0</v>
          </cell>
        </row>
        <row r="68">
          <cell r="C68">
            <v>11</v>
          </cell>
          <cell r="T68">
            <v>1.1357646413887621</v>
          </cell>
        </row>
        <row r="69">
          <cell r="C69">
            <v>4.2</v>
          </cell>
        </row>
        <row r="70">
          <cell r="AE70">
            <v>0</v>
          </cell>
        </row>
        <row r="71">
          <cell r="AE71">
            <v>0</v>
          </cell>
        </row>
        <row r="72">
          <cell r="AE72">
            <v>0</v>
          </cell>
        </row>
        <row r="73">
          <cell r="T73">
            <v>2.609753312014619</v>
          </cell>
        </row>
        <row r="74">
          <cell r="H74">
            <v>1.1250200000000001</v>
          </cell>
          <cell r="T74">
            <v>0</v>
          </cell>
        </row>
        <row r="75">
          <cell r="T75">
            <v>0.52195066240292365</v>
          </cell>
        </row>
        <row r="76">
          <cell r="AE76">
            <v>0</v>
          </cell>
        </row>
        <row r="77">
          <cell r="AE77">
            <v>0</v>
          </cell>
        </row>
        <row r="78">
          <cell r="T78">
            <v>0</v>
          </cell>
          <cell r="AE78">
            <v>0</v>
          </cell>
        </row>
        <row r="79">
          <cell r="T79">
            <v>26.354737406732362</v>
          </cell>
          <cell r="AE79">
            <v>0</v>
          </cell>
        </row>
        <row r="80">
          <cell r="T80">
            <v>0</v>
          </cell>
        </row>
        <row r="82">
          <cell r="AJ82">
            <v>15.437745984781689</v>
          </cell>
        </row>
        <row r="84">
          <cell r="O84">
            <v>0.17368421052631561</v>
          </cell>
          <cell r="AJ84">
            <v>1.6950649101050711E-2</v>
          </cell>
        </row>
        <row r="87">
          <cell r="C87">
            <v>228.05889789873785</v>
          </cell>
          <cell r="I87">
            <v>181.9773940246688</v>
          </cell>
          <cell r="M87">
            <v>153.9773940246688</v>
          </cell>
        </row>
        <row r="88">
          <cell r="I88">
            <v>46.08150387406905</v>
          </cell>
        </row>
        <row r="90">
          <cell r="I90">
            <v>0</v>
          </cell>
        </row>
        <row r="117">
          <cell r="B117">
            <v>46.081503874069043</v>
          </cell>
        </row>
        <row r="119">
          <cell r="B119">
            <v>144.52017266513039</v>
          </cell>
        </row>
        <row r="120">
          <cell r="T120">
            <v>30</v>
          </cell>
        </row>
        <row r="121">
          <cell r="T121">
            <v>10.5</v>
          </cell>
        </row>
        <row r="122">
          <cell r="B122">
            <v>13.938874662293228</v>
          </cell>
          <cell r="P122">
            <v>228.08546345378579</v>
          </cell>
        </row>
        <row r="123">
          <cell r="T123">
            <v>1.1250200000000001</v>
          </cell>
        </row>
        <row r="124">
          <cell r="B124">
            <v>0</v>
          </cell>
          <cell r="T124">
            <v>1.1250200000000001</v>
          </cell>
          <cell r="AB124">
            <v>28.05822663120167</v>
          </cell>
        </row>
        <row r="125">
          <cell r="AB125">
            <v>15.437745984781687</v>
          </cell>
        </row>
        <row r="127">
          <cell r="B127">
            <v>0</v>
          </cell>
          <cell r="U127">
            <v>198.08546345378579</v>
          </cell>
          <cell r="Z127">
            <v>208.58546345378579</v>
          </cell>
        </row>
        <row r="132">
          <cell r="AB132">
            <v>0.19604094114227577</v>
          </cell>
        </row>
        <row r="133">
          <cell r="AB133">
            <v>1.6950649101050711E-2</v>
          </cell>
        </row>
        <row r="139">
          <cell r="V139">
            <v>16.57971663388274</v>
          </cell>
        </row>
      </sheetData>
      <sheetData sheetId="13"/>
      <sheetData sheetId="14"/>
      <sheetData sheetId="15">
        <row r="110">
          <cell r="E110">
            <v>1</v>
          </cell>
          <cell r="F110">
            <v>2</v>
          </cell>
          <cell r="G110">
            <v>3</v>
          </cell>
          <cell r="H110">
            <v>4</v>
          </cell>
          <cell r="I110">
            <v>5</v>
          </cell>
          <cell r="J110">
            <v>6</v>
          </cell>
          <cell r="K110">
            <v>7</v>
          </cell>
          <cell r="L110">
            <v>8</v>
          </cell>
          <cell r="M110">
            <v>9</v>
          </cell>
          <cell r="N110">
            <v>10</v>
          </cell>
          <cell r="O110">
            <v>11</v>
          </cell>
          <cell r="P110">
            <v>12</v>
          </cell>
          <cell r="Q110">
            <v>13</v>
          </cell>
          <cell r="R110">
            <v>14</v>
          </cell>
          <cell r="S110">
            <v>15</v>
          </cell>
        </row>
        <row r="111">
          <cell r="A111">
            <v>1</v>
          </cell>
          <cell r="B111">
            <v>1</v>
          </cell>
          <cell r="E111">
            <v>19.452857142857148</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row>
        <row r="112">
          <cell r="A112">
            <v>1</v>
          </cell>
          <cell r="B112">
            <v>2</v>
          </cell>
          <cell r="E112">
            <v>2.8171428571428581</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row>
        <row r="113">
          <cell r="A113">
            <v>1</v>
          </cell>
          <cell r="B113">
            <v>3</v>
          </cell>
          <cell r="E113">
            <v>1.4280000000000004</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row>
        <row r="114">
          <cell r="A114">
            <v>1</v>
          </cell>
          <cell r="B114">
            <v>4</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row>
        <row r="115">
          <cell r="A115">
            <v>1</v>
          </cell>
          <cell r="B115">
            <v>5</v>
          </cell>
          <cell r="E115">
            <v>0.17000000000000007</v>
          </cell>
          <cell r="F115">
            <v>0.3</v>
          </cell>
          <cell r="G115">
            <v>0</v>
          </cell>
          <cell r="H115">
            <v>0.34</v>
          </cell>
          <cell r="I115">
            <v>0</v>
          </cell>
          <cell r="J115">
            <v>0</v>
          </cell>
          <cell r="K115">
            <v>0</v>
          </cell>
          <cell r="L115">
            <v>3.7495090725114917</v>
          </cell>
          <cell r="M115">
            <v>0</v>
          </cell>
          <cell r="N115">
            <v>0</v>
          </cell>
          <cell r="O115">
            <v>0.1</v>
          </cell>
          <cell r="P115">
            <v>0.01</v>
          </cell>
          <cell r="Q115">
            <v>0</v>
          </cell>
          <cell r="R115">
            <v>0</v>
          </cell>
          <cell r="S115">
            <v>0</v>
          </cell>
        </row>
        <row r="116">
          <cell r="A116">
            <v>1</v>
          </cell>
          <cell r="B116">
            <v>6</v>
          </cell>
          <cell r="E116">
            <v>0</v>
          </cell>
          <cell r="F116">
            <v>0.8</v>
          </cell>
          <cell r="G116">
            <v>0</v>
          </cell>
          <cell r="H116">
            <v>0</v>
          </cell>
          <cell r="I116">
            <v>0</v>
          </cell>
          <cell r="J116">
            <v>0</v>
          </cell>
          <cell r="K116">
            <v>0</v>
          </cell>
          <cell r="L116">
            <v>0</v>
          </cell>
          <cell r="M116">
            <v>0</v>
          </cell>
          <cell r="N116">
            <v>0</v>
          </cell>
          <cell r="O116">
            <v>0</v>
          </cell>
          <cell r="P116">
            <v>0</v>
          </cell>
          <cell r="Q116">
            <v>0</v>
          </cell>
          <cell r="R116">
            <v>0</v>
          </cell>
          <cell r="S116">
            <v>0</v>
          </cell>
        </row>
        <row r="117">
          <cell r="A117">
            <v>1</v>
          </cell>
          <cell r="B117">
            <v>7</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row>
        <row r="118">
          <cell r="A118">
            <v>1</v>
          </cell>
          <cell r="B118">
            <v>8</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row>
        <row r="119">
          <cell r="A119">
            <v>1</v>
          </cell>
          <cell r="B119">
            <v>9</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row>
        <row r="120">
          <cell r="A120">
            <v>2</v>
          </cell>
          <cell r="B120">
            <v>1</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row>
        <row r="121">
          <cell r="A121">
            <v>2</v>
          </cell>
          <cell r="B121">
            <v>2</v>
          </cell>
          <cell r="E121">
            <v>29.749999999999993</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row>
        <row r="122">
          <cell r="A122">
            <v>2</v>
          </cell>
          <cell r="B122">
            <v>3</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row>
        <row r="123">
          <cell r="A123">
            <v>2</v>
          </cell>
          <cell r="B123">
            <v>4</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row>
        <row r="124">
          <cell r="A124">
            <v>2</v>
          </cell>
          <cell r="B124">
            <v>5</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row>
        <row r="125">
          <cell r="A125">
            <v>2</v>
          </cell>
          <cell r="B125">
            <v>6</v>
          </cell>
          <cell r="E125">
            <v>4.8960000000000008</v>
          </cell>
          <cell r="F125">
            <v>0.1</v>
          </cell>
          <cell r="G125">
            <v>0</v>
          </cell>
          <cell r="H125">
            <v>1.4</v>
          </cell>
          <cell r="I125">
            <v>0</v>
          </cell>
          <cell r="J125">
            <v>0</v>
          </cell>
          <cell r="K125">
            <v>0</v>
          </cell>
          <cell r="L125">
            <v>0</v>
          </cell>
          <cell r="M125">
            <v>3.9872439030664752</v>
          </cell>
          <cell r="N125">
            <v>0</v>
          </cell>
          <cell r="O125">
            <v>0</v>
          </cell>
          <cell r="P125">
            <v>0</v>
          </cell>
          <cell r="Q125">
            <v>0</v>
          </cell>
          <cell r="R125">
            <v>0</v>
          </cell>
          <cell r="S125">
            <v>0</v>
          </cell>
        </row>
        <row r="126">
          <cell r="A126">
            <v>2</v>
          </cell>
          <cell r="B126">
            <v>7</v>
          </cell>
          <cell r="E126">
            <v>0</v>
          </cell>
          <cell r="F126">
            <v>0.4</v>
          </cell>
          <cell r="G126">
            <v>0</v>
          </cell>
          <cell r="H126">
            <v>0</v>
          </cell>
          <cell r="I126">
            <v>0</v>
          </cell>
          <cell r="J126">
            <v>0</v>
          </cell>
          <cell r="K126">
            <v>0</v>
          </cell>
          <cell r="L126">
            <v>0</v>
          </cell>
          <cell r="M126">
            <v>0</v>
          </cell>
          <cell r="N126">
            <v>0</v>
          </cell>
          <cell r="O126">
            <v>0</v>
          </cell>
          <cell r="P126">
            <v>0</v>
          </cell>
          <cell r="Q126">
            <v>0</v>
          </cell>
          <cell r="R126">
            <v>0</v>
          </cell>
          <cell r="S126">
            <v>0</v>
          </cell>
        </row>
        <row r="127">
          <cell r="A127">
            <v>2</v>
          </cell>
          <cell r="B127">
            <v>8</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row>
        <row r="128">
          <cell r="A128">
            <v>2</v>
          </cell>
          <cell r="B128">
            <v>9</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row>
        <row r="129">
          <cell r="A129">
            <v>2</v>
          </cell>
          <cell r="B129">
            <v>10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row>
        <row r="130">
          <cell r="A130">
            <v>3</v>
          </cell>
          <cell r="B130">
            <v>1</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row>
        <row r="131">
          <cell r="A131">
            <v>3</v>
          </cell>
          <cell r="B131">
            <v>2</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row>
        <row r="132">
          <cell r="A132">
            <v>3</v>
          </cell>
          <cell r="B132">
            <v>3</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row>
        <row r="133">
          <cell r="A133">
            <v>3</v>
          </cell>
          <cell r="B133">
            <v>4</v>
          </cell>
          <cell r="E133">
            <v>0</v>
          </cell>
          <cell r="F133">
            <v>0</v>
          </cell>
          <cell r="G133">
            <v>0</v>
          </cell>
          <cell r="H133">
            <v>0</v>
          </cell>
          <cell r="I133">
            <v>0</v>
          </cell>
          <cell r="J133">
            <v>0</v>
          </cell>
          <cell r="K133">
            <v>0</v>
          </cell>
          <cell r="L133">
            <v>0</v>
          </cell>
          <cell r="M133">
            <v>0</v>
          </cell>
          <cell r="N133">
            <v>0</v>
          </cell>
          <cell r="O133">
            <v>0</v>
          </cell>
          <cell r="P133">
            <v>0</v>
          </cell>
          <cell r="Q133">
            <v>0.2</v>
          </cell>
          <cell r="R133">
            <v>0</v>
          </cell>
          <cell r="S133">
            <v>0</v>
          </cell>
        </row>
        <row r="134">
          <cell r="A134">
            <v>3</v>
          </cell>
          <cell r="B134">
            <v>5</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row>
        <row r="135">
          <cell r="A135">
            <v>3</v>
          </cell>
          <cell r="B135">
            <v>6</v>
          </cell>
          <cell r="E135">
            <v>4.08</v>
          </cell>
          <cell r="F135">
            <v>0</v>
          </cell>
          <cell r="G135">
            <v>0</v>
          </cell>
          <cell r="H135">
            <v>0</v>
          </cell>
          <cell r="I135">
            <v>0</v>
          </cell>
          <cell r="J135">
            <v>0</v>
          </cell>
          <cell r="K135">
            <v>0</v>
          </cell>
          <cell r="L135">
            <v>0</v>
          </cell>
          <cell r="M135">
            <v>4.4112632469175797</v>
          </cell>
          <cell r="N135">
            <v>0</v>
          </cell>
          <cell r="O135">
            <v>3.0000000000000001E-3</v>
          </cell>
          <cell r="P135">
            <v>2E-3</v>
          </cell>
          <cell r="Q135">
            <v>0</v>
          </cell>
          <cell r="R135">
            <v>0</v>
          </cell>
          <cell r="S135">
            <v>0</v>
          </cell>
        </row>
        <row r="136">
          <cell r="A136">
            <v>3</v>
          </cell>
          <cell r="B136">
            <v>7</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row>
        <row r="137">
          <cell r="A137">
            <v>3</v>
          </cell>
          <cell r="B137">
            <v>8</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cell r="S137">
            <v>0</v>
          </cell>
        </row>
        <row r="138">
          <cell r="A138">
            <v>3</v>
          </cell>
          <cell r="B138">
            <v>9</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row>
        <row r="139">
          <cell r="A139">
            <v>3</v>
          </cell>
          <cell r="B139">
            <v>10</v>
          </cell>
          <cell r="E139">
            <v>0</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row>
        <row r="140">
          <cell r="A140">
            <v>4</v>
          </cell>
          <cell r="B140">
            <v>1</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row>
        <row r="141">
          <cell r="A141">
            <v>4</v>
          </cell>
          <cell r="B141">
            <v>2</v>
          </cell>
          <cell r="E141">
            <v>21.857142857142858</v>
          </cell>
          <cell r="F141">
            <v>0</v>
          </cell>
          <cell r="G141">
            <v>0</v>
          </cell>
          <cell r="H141">
            <v>0</v>
          </cell>
          <cell r="I141">
            <v>0</v>
          </cell>
          <cell r="J141">
            <v>0</v>
          </cell>
          <cell r="K141">
            <v>0</v>
          </cell>
          <cell r="L141">
            <v>0</v>
          </cell>
          <cell r="M141">
            <v>0</v>
          </cell>
          <cell r="N141">
            <v>0</v>
          </cell>
          <cell r="O141">
            <v>0</v>
          </cell>
          <cell r="P141">
            <v>0</v>
          </cell>
          <cell r="Q141">
            <v>0</v>
          </cell>
          <cell r="R141">
            <v>0</v>
          </cell>
          <cell r="S141">
            <v>0</v>
          </cell>
        </row>
        <row r="142">
          <cell r="A142">
            <v>4</v>
          </cell>
          <cell r="B142">
            <v>3</v>
          </cell>
          <cell r="E142">
            <v>0</v>
          </cell>
          <cell r="F142">
            <v>0</v>
          </cell>
          <cell r="G142">
            <v>3.6428571428571432</v>
          </cell>
          <cell r="H142">
            <v>0</v>
          </cell>
          <cell r="I142">
            <v>0</v>
          </cell>
          <cell r="J142">
            <v>0</v>
          </cell>
          <cell r="K142">
            <v>0</v>
          </cell>
          <cell r="L142">
            <v>0</v>
          </cell>
          <cell r="M142">
            <v>0</v>
          </cell>
          <cell r="N142">
            <v>0</v>
          </cell>
          <cell r="O142">
            <v>0</v>
          </cell>
          <cell r="P142">
            <v>0</v>
          </cell>
          <cell r="Q142">
            <v>0</v>
          </cell>
          <cell r="R142">
            <v>0</v>
          </cell>
          <cell r="S142">
            <v>0</v>
          </cell>
        </row>
        <row r="143">
          <cell r="A143">
            <v>4</v>
          </cell>
          <cell r="B143">
            <v>4</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row>
        <row r="144">
          <cell r="A144">
            <v>4</v>
          </cell>
          <cell r="B144">
            <v>5</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0</v>
          </cell>
        </row>
        <row r="145">
          <cell r="A145">
            <v>4</v>
          </cell>
          <cell r="B145">
            <v>6</v>
          </cell>
          <cell r="E145">
            <v>4.895999999999999</v>
          </cell>
          <cell r="F145">
            <v>0.4</v>
          </cell>
          <cell r="G145">
            <v>0</v>
          </cell>
          <cell r="H145">
            <v>0</v>
          </cell>
          <cell r="I145">
            <v>0</v>
          </cell>
          <cell r="J145">
            <v>0</v>
          </cell>
          <cell r="K145">
            <v>0</v>
          </cell>
          <cell r="L145">
            <v>0</v>
          </cell>
          <cell r="M145">
            <v>0.32548929820950812</v>
          </cell>
          <cell r="N145">
            <v>0</v>
          </cell>
          <cell r="O145">
            <v>3.0000000000000001E-3</v>
          </cell>
          <cell r="P145">
            <v>2E-3</v>
          </cell>
          <cell r="Q145">
            <v>0.2</v>
          </cell>
          <cell r="R145">
            <v>0</v>
          </cell>
          <cell r="S145">
            <v>0</v>
          </cell>
        </row>
        <row r="146">
          <cell r="A146">
            <v>4</v>
          </cell>
          <cell r="B146">
            <v>7</v>
          </cell>
          <cell r="E146">
            <v>0</v>
          </cell>
          <cell r="F146">
            <v>0.1</v>
          </cell>
          <cell r="G146">
            <v>0</v>
          </cell>
          <cell r="H146">
            <v>0</v>
          </cell>
          <cell r="I146">
            <v>0</v>
          </cell>
          <cell r="J146">
            <v>0</v>
          </cell>
          <cell r="K146">
            <v>0</v>
          </cell>
          <cell r="L146">
            <v>0</v>
          </cell>
          <cell r="M146">
            <v>0</v>
          </cell>
          <cell r="N146">
            <v>0</v>
          </cell>
          <cell r="O146">
            <v>0</v>
          </cell>
          <cell r="P146">
            <v>0</v>
          </cell>
          <cell r="Q146">
            <v>0</v>
          </cell>
          <cell r="R146">
            <v>0</v>
          </cell>
          <cell r="S146">
            <v>0</v>
          </cell>
        </row>
        <row r="147">
          <cell r="A147">
            <v>4</v>
          </cell>
          <cell r="B147">
            <v>8</v>
          </cell>
          <cell r="E147">
            <v>0</v>
          </cell>
          <cell r="F147">
            <v>0</v>
          </cell>
          <cell r="G147">
            <v>0</v>
          </cell>
          <cell r="H147">
            <v>0</v>
          </cell>
          <cell r="I147">
            <v>0</v>
          </cell>
          <cell r="J147">
            <v>0</v>
          </cell>
          <cell r="K147">
            <v>0</v>
          </cell>
          <cell r="L147">
            <v>0</v>
          </cell>
          <cell r="M147">
            <v>0</v>
          </cell>
          <cell r="N147">
            <v>0</v>
          </cell>
          <cell r="O147">
            <v>0</v>
          </cell>
          <cell r="P147">
            <v>0</v>
          </cell>
          <cell r="Q147">
            <v>0</v>
          </cell>
          <cell r="R147">
            <v>0</v>
          </cell>
          <cell r="S147">
            <v>0</v>
          </cell>
        </row>
        <row r="148">
          <cell r="A148">
            <v>4</v>
          </cell>
          <cell r="B148">
            <v>9</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row>
        <row r="149">
          <cell r="A149">
            <v>4</v>
          </cell>
          <cell r="B149">
            <v>10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row>
        <row r="150">
          <cell r="A150">
            <v>5</v>
          </cell>
          <cell r="B150">
            <v>1</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row>
        <row r="151">
          <cell r="A151">
            <v>5</v>
          </cell>
          <cell r="B151">
            <v>2</v>
          </cell>
          <cell r="E151">
            <v>21.857142857142858</v>
          </cell>
          <cell r="F151">
            <v>0</v>
          </cell>
          <cell r="G151">
            <v>0</v>
          </cell>
          <cell r="H151">
            <v>0</v>
          </cell>
          <cell r="I151">
            <v>0</v>
          </cell>
          <cell r="J151">
            <v>0</v>
          </cell>
          <cell r="K151">
            <v>0</v>
          </cell>
          <cell r="L151">
            <v>0</v>
          </cell>
          <cell r="M151">
            <v>0</v>
          </cell>
          <cell r="N151">
            <v>0</v>
          </cell>
          <cell r="O151">
            <v>0</v>
          </cell>
          <cell r="P151">
            <v>0</v>
          </cell>
          <cell r="Q151">
            <v>0</v>
          </cell>
          <cell r="R151">
            <v>0</v>
          </cell>
          <cell r="S151">
            <v>0</v>
          </cell>
        </row>
        <row r="152">
          <cell r="A152">
            <v>5</v>
          </cell>
          <cell r="B152">
            <v>3</v>
          </cell>
          <cell r="E152">
            <v>0</v>
          </cell>
          <cell r="F152">
            <v>0</v>
          </cell>
          <cell r="G152">
            <v>3.6428571428571428</v>
          </cell>
          <cell r="H152">
            <v>0</v>
          </cell>
          <cell r="I152">
            <v>0</v>
          </cell>
          <cell r="J152">
            <v>0</v>
          </cell>
          <cell r="K152">
            <v>0</v>
          </cell>
          <cell r="L152">
            <v>0</v>
          </cell>
          <cell r="M152">
            <v>0</v>
          </cell>
          <cell r="N152">
            <v>0</v>
          </cell>
          <cell r="O152">
            <v>0</v>
          </cell>
          <cell r="P152">
            <v>0</v>
          </cell>
          <cell r="Q152">
            <v>0</v>
          </cell>
          <cell r="R152">
            <v>0</v>
          </cell>
          <cell r="S152">
            <v>0</v>
          </cell>
        </row>
        <row r="153">
          <cell r="A153">
            <v>5</v>
          </cell>
          <cell r="B153">
            <v>4</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row>
        <row r="154">
          <cell r="A154">
            <v>5</v>
          </cell>
          <cell r="B154">
            <v>5</v>
          </cell>
          <cell r="E154">
            <v>0</v>
          </cell>
          <cell r="F154">
            <v>0</v>
          </cell>
          <cell r="G154">
            <v>0</v>
          </cell>
          <cell r="H154">
            <v>0</v>
          </cell>
          <cell r="I154">
            <v>0</v>
          </cell>
          <cell r="J154">
            <v>0</v>
          </cell>
          <cell r="K154">
            <v>0</v>
          </cell>
          <cell r="L154">
            <v>0</v>
          </cell>
          <cell r="M154">
            <v>0</v>
          </cell>
          <cell r="N154">
            <v>0</v>
          </cell>
          <cell r="O154">
            <v>0</v>
          </cell>
          <cell r="P154">
            <v>0</v>
          </cell>
          <cell r="Q154">
            <v>0</v>
          </cell>
          <cell r="R154">
            <v>0</v>
          </cell>
          <cell r="S154">
            <v>0</v>
          </cell>
        </row>
        <row r="155">
          <cell r="A155">
            <v>5</v>
          </cell>
          <cell r="B155">
            <v>6</v>
          </cell>
          <cell r="E155">
            <v>6.0451999999999995</v>
          </cell>
          <cell r="F155">
            <v>0</v>
          </cell>
          <cell r="G155">
            <v>0</v>
          </cell>
          <cell r="H155">
            <v>0</v>
          </cell>
          <cell r="I155">
            <v>0</v>
          </cell>
          <cell r="J155">
            <v>0</v>
          </cell>
          <cell r="K155">
            <v>0</v>
          </cell>
          <cell r="L155">
            <v>0</v>
          </cell>
          <cell r="M155">
            <v>3.0514621707141392</v>
          </cell>
          <cell r="N155">
            <v>0</v>
          </cell>
          <cell r="O155">
            <v>3.0000000000000001E-3</v>
          </cell>
          <cell r="P155">
            <v>2E-3</v>
          </cell>
          <cell r="Q155">
            <v>0.2</v>
          </cell>
          <cell r="R155">
            <v>0</v>
          </cell>
          <cell r="S155">
            <v>0</v>
          </cell>
        </row>
        <row r="156">
          <cell r="A156">
            <v>5</v>
          </cell>
          <cell r="B156">
            <v>7</v>
          </cell>
          <cell r="E156">
            <v>0</v>
          </cell>
          <cell r="F156">
            <v>0</v>
          </cell>
          <cell r="G156">
            <v>0</v>
          </cell>
          <cell r="H156">
            <v>0</v>
          </cell>
          <cell r="I156">
            <v>0</v>
          </cell>
          <cell r="J156">
            <v>0</v>
          </cell>
          <cell r="K156">
            <v>0</v>
          </cell>
          <cell r="L156">
            <v>0</v>
          </cell>
          <cell r="M156">
            <v>0</v>
          </cell>
          <cell r="N156">
            <v>0</v>
          </cell>
          <cell r="O156">
            <v>0</v>
          </cell>
          <cell r="P156">
            <v>0</v>
          </cell>
          <cell r="Q156">
            <v>0</v>
          </cell>
          <cell r="R156">
            <v>0</v>
          </cell>
          <cell r="S156">
            <v>0</v>
          </cell>
        </row>
        <row r="157">
          <cell r="A157">
            <v>5</v>
          </cell>
          <cell r="B157">
            <v>8</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row>
        <row r="158">
          <cell r="A158">
            <v>5</v>
          </cell>
          <cell r="B158">
            <v>9</v>
          </cell>
          <cell r="E158">
            <v>0</v>
          </cell>
          <cell r="F158">
            <v>0</v>
          </cell>
          <cell r="G158">
            <v>0</v>
          </cell>
          <cell r="H158">
            <v>0</v>
          </cell>
          <cell r="I158">
            <v>0</v>
          </cell>
          <cell r="J158">
            <v>0</v>
          </cell>
          <cell r="K158">
            <v>0</v>
          </cell>
          <cell r="L158">
            <v>0</v>
          </cell>
          <cell r="M158">
            <v>0</v>
          </cell>
          <cell r="N158">
            <v>0</v>
          </cell>
          <cell r="O158">
            <v>0</v>
          </cell>
          <cell r="P158">
            <v>0</v>
          </cell>
          <cell r="Q158">
            <v>0</v>
          </cell>
          <cell r="R158">
            <v>0</v>
          </cell>
          <cell r="S158">
            <v>0</v>
          </cell>
        </row>
        <row r="159">
          <cell r="A159">
            <v>5</v>
          </cell>
          <cell r="B159">
            <v>10</v>
          </cell>
          <cell r="E159">
            <v>0</v>
          </cell>
          <cell r="F159">
            <v>0</v>
          </cell>
          <cell r="G159">
            <v>0</v>
          </cell>
          <cell r="H159">
            <v>0</v>
          </cell>
          <cell r="I159">
            <v>0</v>
          </cell>
          <cell r="J159">
            <v>0</v>
          </cell>
          <cell r="K159">
            <v>0</v>
          </cell>
          <cell r="L159">
            <v>0</v>
          </cell>
          <cell r="M159">
            <v>0</v>
          </cell>
          <cell r="N159">
            <v>0</v>
          </cell>
          <cell r="O159">
            <v>0</v>
          </cell>
          <cell r="P159">
            <v>0</v>
          </cell>
          <cell r="Q159">
            <v>0</v>
          </cell>
          <cell r="R159">
            <v>0</v>
          </cell>
          <cell r="S159">
            <v>0</v>
          </cell>
        </row>
      </sheetData>
      <sheetData sheetId="16"/>
      <sheetData sheetId="17"/>
      <sheetData sheetId="18"/>
      <sheetData sheetId="19">
        <row r="3">
          <cell r="AA3" t="str">
            <v xml:space="preserve">SA Crude steel production </v>
          </cell>
        </row>
      </sheetData>
      <sheetData sheetId="20">
        <row r="5">
          <cell r="C5">
            <v>4474699</v>
          </cell>
        </row>
      </sheetData>
      <sheetData sheetId="21"/>
      <sheetData sheetId="22"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isting capacity basic data"/>
      <sheetName val="PWR"/>
      <sheetName val="ITEMS_Teche"/>
      <sheetName val="TS ETech"/>
      <sheetName val="TID ETech"/>
      <sheetName val="ITEMS_Comm"/>
      <sheetName val="New Capacity basic data"/>
      <sheetName val="Inga"/>
      <sheetName val="OtherRegionalProjects"/>
      <sheetName val="NT_PWR"/>
      <sheetName val="ITEMS_Techn"/>
      <sheetName val="TS INVFX"/>
      <sheetName val="TS INVFX_5yr"/>
      <sheetName val="TS INVFX_IRP"/>
      <sheetName val="TS NTech"/>
      <sheetName val="TS NTechICost"/>
      <sheetName val="TID NTech"/>
      <sheetName val="ITEMS GRP"/>
      <sheetName val="TS Othere"/>
      <sheetName val="TID Othere"/>
      <sheetName val="ITEMS UC"/>
      <sheetName val="TS UC"/>
      <sheetName val="TID UC"/>
      <sheetName val="ITEMS UC_BLIPPP"/>
      <sheetName val="TS UC_BLIPPP"/>
      <sheetName val="TID UC_BLIPPP"/>
      <sheetName val="REAvail"/>
      <sheetName val="REAvail (2)"/>
      <sheetName val="TS REAvail"/>
      <sheetName val="REAvail_10TS"/>
      <sheetName val="REAvail_10TS (2)"/>
      <sheetName val="TS REAvail_10TS"/>
      <sheetName val="REGIONS"/>
      <sheetName val="NameConv"/>
      <sheetName val="Deflator"/>
      <sheetName val="EskomCoalEff"/>
      <sheetName val="Analytica_Input"/>
      <sheetName val="LogofChanges"/>
    </sheetNames>
    <sheetDataSet>
      <sheetData sheetId="0"/>
      <sheetData sheetId="1"/>
      <sheetData sheetId="2"/>
      <sheetData sheetId="3"/>
      <sheetData sheetId="4"/>
      <sheetData sheetId="5"/>
      <sheetData sheetId="6">
        <row r="9">
          <cell r="B9">
            <v>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ChangeLog"/>
      <sheetName val="NameConv"/>
      <sheetName val="Industry description"/>
      <sheetName val="SIC codes"/>
      <sheetName val="2012 SATIM EB"/>
      <sheetName val="2017 SATIM EB"/>
      <sheetName val="Methodology"/>
      <sheetName val="IND"/>
      <sheetName val="IND2017"/>
      <sheetName val="PAMS central control panel"/>
      <sheetName val="ITEM_Comm (jm)"/>
      <sheetName val="AFA"/>
    </sheetNames>
    <sheetDataSet>
      <sheetData sheetId="0">
        <row r="10">
          <cell r="B10">
            <v>1</v>
          </cell>
        </row>
        <row r="11">
          <cell r="B11">
            <v>1.3094103081137336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C2" t="b">
            <v>0</v>
          </cell>
        </row>
        <row r="3">
          <cell r="C3" t="b">
            <v>0</v>
          </cell>
        </row>
        <row r="10">
          <cell r="D10" t="str">
            <v>High</v>
          </cell>
        </row>
      </sheetData>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il Consumption – barrels"/>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GY1"/>
      <sheetName val="ENERGY2"/>
      <sheetName val="Burn Rate"/>
      <sheetName val="CV"/>
      <sheetName val="HEAT RATE"/>
      <sheetName val="OPR ENG"/>
      <sheetName val="COAL BURN"/>
      <sheetName val="NET DELIVERY"/>
      <sheetName val="DELIVERY_2001"/>
      <sheetName val="MINE DELIVERY"/>
      <sheetName val="COAL MOVEMENTS"/>
      <sheetName val="SP DAYS"/>
      <sheetName val="SP TONS"/>
      <sheetName val="STD DAILY BURN"/>
      <sheetName val="EUF"/>
      <sheetName val="EAF"/>
      <sheetName val="UCF"/>
      <sheetName val="PCLF"/>
      <sheetName val="UCLF"/>
      <sheetName val="OCLF"/>
      <sheetName val="CAPACITY"/>
      <sheetName val="UNIPEDE"/>
      <sheetName val="EMMISIONS"/>
      <sheetName val="WATER"/>
      <sheetName val="OUTAGE PLANNING"/>
      <sheetName val="UNIPEDE-FEB"/>
      <sheetName val="UNIPEDE-JAN"/>
      <sheetName val="2004 projec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row r="2">
          <cell r="A2" t="str">
            <v>ENERGY AVAILABILITY FACTOR (%) FOR 2001</v>
          </cell>
        </row>
        <row r="3">
          <cell r="C3" t="str">
            <v>JAN</v>
          </cell>
          <cell r="D3" t="str">
            <v>FEB</v>
          </cell>
          <cell r="E3" t="str">
            <v>MAR</v>
          </cell>
          <cell r="F3" t="str">
            <v>APR</v>
          </cell>
          <cell r="G3" t="str">
            <v>MAY</v>
          </cell>
          <cell r="H3" t="str">
            <v>JUN</v>
          </cell>
          <cell r="I3" t="str">
            <v>JUL</v>
          </cell>
          <cell r="J3" t="str">
            <v>AUG</v>
          </cell>
          <cell r="K3" t="str">
            <v>SEP</v>
          </cell>
          <cell r="L3" t="str">
            <v>OCT</v>
          </cell>
          <cell r="M3" t="str">
            <v>NOV</v>
          </cell>
          <cell r="N3" t="str">
            <v>DEC</v>
          </cell>
          <cell r="O3" t="str">
            <v xml:space="preserve"> YEAR</v>
          </cell>
        </row>
        <row r="4">
          <cell r="A4" t="str">
            <v>COAL STATIONS</v>
          </cell>
          <cell r="C4" t="str">
            <v>BUDGET</v>
          </cell>
          <cell r="D4" t="str">
            <v>BUDGET</v>
          </cell>
          <cell r="E4" t="str">
            <v>BUDGET</v>
          </cell>
          <cell r="F4" t="str">
            <v>BUDGET</v>
          </cell>
          <cell r="G4" t="str">
            <v>BUDGET</v>
          </cell>
          <cell r="H4" t="str">
            <v>BUDGET</v>
          </cell>
          <cell r="I4" t="str">
            <v>BUDGET</v>
          </cell>
          <cell r="J4" t="str">
            <v>BUDGET</v>
          </cell>
          <cell r="K4" t="str">
            <v>BUDGET</v>
          </cell>
          <cell r="L4" t="str">
            <v>BUDGET</v>
          </cell>
          <cell r="M4" t="str">
            <v>BUDGET</v>
          </cell>
          <cell r="N4" t="str">
            <v>BUDGET</v>
          </cell>
          <cell r="O4" t="str">
            <v>TOTAL</v>
          </cell>
        </row>
        <row r="6">
          <cell r="A6" t="str">
            <v>ARNOT</v>
          </cell>
          <cell r="C6">
            <v>96.5</v>
          </cell>
          <cell r="D6">
            <v>96.5</v>
          </cell>
          <cell r="E6">
            <v>96.5</v>
          </cell>
          <cell r="F6">
            <v>92.6</v>
          </cell>
          <cell r="G6">
            <v>88.973118279569889</v>
          </cell>
          <cell r="H6">
            <v>96.5</v>
          </cell>
          <cell r="I6">
            <v>87.90129032258065</v>
          </cell>
          <cell r="J6">
            <v>76.50333333333333</v>
          </cell>
          <cell r="K6">
            <v>72.055555555555557</v>
          </cell>
          <cell r="L6">
            <v>96.5</v>
          </cell>
          <cell r="M6">
            <v>96.5</v>
          </cell>
          <cell r="N6">
            <v>96.5</v>
          </cell>
          <cell r="O6">
            <v>91.127774790919943</v>
          </cell>
        </row>
        <row r="7">
          <cell r="A7" t="str">
            <v>HENDRINA</v>
          </cell>
          <cell r="C7">
            <v>95.95</v>
          </cell>
          <cell r="D7">
            <v>86.877142857142857</v>
          </cell>
          <cell r="E7">
            <v>85.119677419354844</v>
          </cell>
          <cell r="F7">
            <v>88.43</v>
          </cell>
          <cell r="G7">
            <v>86.49</v>
          </cell>
          <cell r="H7">
            <v>86.713333333333324</v>
          </cell>
          <cell r="I7">
            <v>86.9</v>
          </cell>
          <cell r="J7">
            <v>89.428064516129027</v>
          </cell>
          <cell r="K7">
            <v>86.96</v>
          </cell>
          <cell r="L7">
            <v>84.191935483870978</v>
          </cell>
          <cell r="M7">
            <v>87.973333333333329</v>
          </cell>
          <cell r="N7">
            <v>91.30612903225807</v>
          </cell>
          <cell r="O7">
            <v>88.028301331285206</v>
          </cell>
        </row>
        <row r="8">
          <cell r="A8" t="str">
            <v>KRIEL</v>
          </cell>
          <cell r="C8">
            <v>94.473906810034549</v>
          </cell>
          <cell r="D8">
            <v>83.372103174604632</v>
          </cell>
          <cell r="E8">
            <v>88.403118279569895</v>
          </cell>
          <cell r="F8">
            <v>85.12222222222222</v>
          </cell>
          <cell r="G8">
            <v>96.53</v>
          </cell>
          <cell r="H8">
            <v>90.339814814813479</v>
          </cell>
          <cell r="I8">
            <v>80.781792114696643</v>
          </cell>
          <cell r="J8">
            <v>97.53</v>
          </cell>
          <cell r="K8">
            <v>94.600000000000009</v>
          </cell>
          <cell r="L8">
            <v>94.473906810034549</v>
          </cell>
          <cell r="M8">
            <v>80.12222222222222</v>
          </cell>
          <cell r="N8">
            <v>94.697921146954712</v>
          </cell>
          <cell r="O8">
            <v>90.0372506329294</v>
          </cell>
        </row>
        <row r="9">
          <cell r="A9" t="str">
            <v>MATLA</v>
          </cell>
          <cell r="C9">
            <v>96.9</v>
          </cell>
          <cell r="D9">
            <v>95.114285714285714</v>
          </cell>
          <cell r="E9">
            <v>83.459139784946245</v>
          </cell>
          <cell r="F9">
            <v>96.9</v>
          </cell>
          <cell r="G9">
            <v>96.9</v>
          </cell>
          <cell r="H9">
            <v>96.9</v>
          </cell>
          <cell r="I9">
            <v>96.9</v>
          </cell>
          <cell r="J9">
            <v>94.211827956989254</v>
          </cell>
          <cell r="K9">
            <v>80.233333333333334</v>
          </cell>
          <cell r="L9">
            <v>89.373118279569894</v>
          </cell>
          <cell r="M9">
            <v>89.122222222222234</v>
          </cell>
          <cell r="N9">
            <v>96.9</v>
          </cell>
          <cell r="O9">
            <v>92.742827274278895</v>
          </cell>
        </row>
        <row r="10">
          <cell r="A10" t="str">
            <v>CLUSTER 1</v>
          </cell>
          <cell r="C10">
            <v>95.96568888536595</v>
          </cell>
          <cell r="D10">
            <v>90.56088112788153</v>
          </cell>
          <cell r="E10">
            <v>87.690880399461037</v>
          </cell>
          <cell r="F10">
            <v>91.186848484848483</v>
          </cell>
          <cell r="G10">
            <v>93.315068716810657</v>
          </cell>
          <cell r="H10">
            <v>93.087492765492385</v>
          </cell>
          <cell r="I10">
            <v>88.77180956910027</v>
          </cell>
          <cell r="J10">
            <v>90.804333042720131</v>
          </cell>
          <cell r="K10">
            <v>83.918840294840294</v>
          </cell>
          <cell r="L10">
            <v>91.223745475680587</v>
          </cell>
          <cell r="M10">
            <v>87.823043407043414</v>
          </cell>
          <cell r="N10">
            <v>95.163556735621611</v>
          </cell>
          <cell r="O10">
            <v>90.79268240873887</v>
          </cell>
        </row>
        <row r="12">
          <cell r="A12" t="str">
            <v>DUVHA</v>
          </cell>
          <cell r="C12">
            <v>86.690215053763438</v>
          </cell>
          <cell r="D12">
            <v>79.163333333333327</v>
          </cell>
          <cell r="E12">
            <v>78.088064516129023</v>
          </cell>
          <cell r="F12">
            <v>65.83</v>
          </cell>
          <cell r="G12">
            <v>91.528924731182784</v>
          </cell>
          <cell r="H12">
            <v>95.83</v>
          </cell>
          <cell r="I12">
            <v>95.83</v>
          </cell>
          <cell r="J12">
            <v>95.83</v>
          </cell>
          <cell r="K12">
            <v>95.83</v>
          </cell>
          <cell r="L12">
            <v>90.991290322580639</v>
          </cell>
          <cell r="M12">
            <v>95.83</v>
          </cell>
          <cell r="N12">
            <v>95.83</v>
          </cell>
          <cell r="O12">
            <v>88.939318996415764</v>
          </cell>
        </row>
        <row r="13">
          <cell r="A13" t="str">
            <v>KENDAL</v>
          </cell>
          <cell r="C13">
            <v>96.887096774193552</v>
          </cell>
          <cell r="D13">
            <v>96.11904761904762</v>
          </cell>
          <cell r="E13">
            <v>83.983870967741936</v>
          </cell>
          <cell r="F13">
            <v>89.611111111111114</v>
          </cell>
          <cell r="G13">
            <v>81.833333333333343</v>
          </cell>
          <cell r="H13">
            <v>96.833333333333329</v>
          </cell>
          <cell r="I13">
            <v>98.5</v>
          </cell>
          <cell r="J13">
            <v>98.5</v>
          </cell>
          <cell r="K13">
            <v>94.611111111111114</v>
          </cell>
          <cell r="L13">
            <v>98.5</v>
          </cell>
          <cell r="M13">
            <v>85.722222222222229</v>
          </cell>
          <cell r="N13">
            <v>94.736559139784944</v>
          </cell>
          <cell r="O13">
            <v>92.986473800989941</v>
          </cell>
        </row>
        <row r="14">
          <cell r="A14" t="str">
            <v>MAJUBA</v>
          </cell>
          <cell r="C14">
            <v>98</v>
          </cell>
          <cell r="D14">
            <v>94.98442704113782</v>
          </cell>
          <cell r="E14">
            <v>98</v>
          </cell>
          <cell r="F14">
            <v>98</v>
          </cell>
          <cell r="G14">
            <v>95.750413403507011</v>
          </cell>
          <cell r="H14">
            <v>98</v>
          </cell>
          <cell r="I14">
            <v>98</v>
          </cell>
          <cell r="J14">
            <v>97.01580586403432</v>
          </cell>
          <cell r="K14">
            <v>96.692427790788443</v>
          </cell>
          <cell r="L14">
            <v>98</v>
          </cell>
          <cell r="M14">
            <v>95.67542718362391</v>
          </cell>
          <cell r="N14">
            <v>98</v>
          </cell>
          <cell r="O14">
            <v>97.176541773590941</v>
          </cell>
        </row>
        <row r="15">
          <cell r="A15" t="str">
            <v>CLUSTER 2</v>
          </cell>
          <cell r="C15">
            <v>93.862738297819874</v>
          </cell>
          <cell r="D15">
            <v>90.184557940148537</v>
          </cell>
          <cell r="E15">
            <v>86.291464745486834</v>
          </cell>
          <cell r="F15">
            <v>85.13735441180873</v>
          </cell>
          <cell r="G15">
            <v>89.641932006849729</v>
          </cell>
          <cell r="H15">
            <v>96.925132488996681</v>
          </cell>
          <cell r="I15">
            <v>97.5</v>
          </cell>
          <cell r="J15">
            <v>97.160266050074895</v>
          </cell>
          <cell r="K15">
            <v>95.707281655139369</v>
          </cell>
          <cell r="L15">
            <v>96.000534592015015</v>
          </cell>
          <cell r="M15">
            <v>92.290263181532382</v>
          </cell>
          <cell r="N15">
            <v>96.201912071927978</v>
          </cell>
          <cell r="O15">
            <v>93.075286453483344</v>
          </cell>
        </row>
        <row r="17">
          <cell r="A17" t="str">
            <v>LETHABO</v>
          </cell>
          <cell r="C17">
            <v>66.02956989247312</v>
          </cell>
          <cell r="D17">
            <v>89.412380952380957</v>
          </cell>
          <cell r="E17">
            <v>96.14</v>
          </cell>
          <cell r="F17">
            <v>96.08</v>
          </cell>
          <cell r="G17">
            <v>88.606021505376347</v>
          </cell>
          <cell r="H17">
            <v>90.524444444444441</v>
          </cell>
          <cell r="I17">
            <v>97.75</v>
          </cell>
          <cell r="J17">
            <v>84.849677419354833</v>
          </cell>
          <cell r="K17">
            <v>94.42</v>
          </cell>
          <cell r="L17">
            <v>89.143655913978492</v>
          </cell>
          <cell r="M17">
            <v>91.638888888888886</v>
          </cell>
          <cell r="N17">
            <v>96.14</v>
          </cell>
          <cell r="O17">
            <v>90.061219918074755</v>
          </cell>
        </row>
        <row r="18">
          <cell r="A18" t="str">
            <v>MATIMBA</v>
          </cell>
          <cell r="C18">
            <v>95</v>
          </cell>
          <cell r="D18">
            <v>84.88095238095238</v>
          </cell>
          <cell r="E18">
            <v>89.086021505376351</v>
          </cell>
          <cell r="F18">
            <v>82.777777777777771</v>
          </cell>
          <cell r="G18">
            <v>84.247311827956992</v>
          </cell>
          <cell r="H18">
            <v>95</v>
          </cell>
          <cell r="I18">
            <v>95</v>
          </cell>
          <cell r="J18">
            <v>95</v>
          </cell>
          <cell r="K18">
            <v>91.111111111111114</v>
          </cell>
          <cell r="L18">
            <v>83.709677419354847</v>
          </cell>
          <cell r="M18">
            <v>95</v>
          </cell>
          <cell r="N18">
            <v>95</v>
          </cell>
          <cell r="O18">
            <v>90.484404335210797</v>
          </cell>
        </row>
        <row r="19">
          <cell r="A19" t="str">
            <v>TUTUKA</v>
          </cell>
          <cell r="C19">
            <v>88.967025089604434</v>
          </cell>
          <cell r="D19">
            <v>81.283333333333346</v>
          </cell>
          <cell r="E19">
            <v>91.287813620065947</v>
          </cell>
          <cell r="F19">
            <v>92.334259259253059</v>
          </cell>
          <cell r="G19">
            <v>81.287813620070651</v>
          </cell>
          <cell r="H19">
            <v>97.95</v>
          </cell>
          <cell r="I19">
            <v>97.95</v>
          </cell>
          <cell r="J19">
            <v>95.418637992830242</v>
          </cell>
          <cell r="K19">
            <v>93.287962962957039</v>
          </cell>
          <cell r="L19">
            <v>85.902508960569833</v>
          </cell>
          <cell r="M19">
            <v>81.283333333333346</v>
          </cell>
          <cell r="N19">
            <v>94.352329749100548</v>
          </cell>
          <cell r="O19">
            <v>90.108751493426553</v>
          </cell>
        </row>
        <row r="20">
          <cell r="A20" t="str">
            <v>CLUSTER 3</v>
          </cell>
          <cell r="C20">
            <v>83.450220091274488</v>
          </cell>
          <cell r="D20">
            <v>85.205843624677982</v>
          </cell>
          <cell r="E20">
            <v>92.137364302032921</v>
          </cell>
          <cell r="F20">
            <v>90.295211935301936</v>
          </cell>
          <cell r="G20">
            <v>84.723278580380949</v>
          </cell>
          <cell r="H20">
            <v>94.482289768854187</v>
          </cell>
          <cell r="I20">
            <v>96.872002230897934</v>
          </cell>
          <cell r="J20">
            <v>91.779566054368715</v>
          </cell>
          <cell r="K20">
            <v>92.915700873766426</v>
          </cell>
          <cell r="L20">
            <v>86.222313057348472</v>
          </cell>
          <cell r="M20">
            <v>89.413056949866771</v>
          </cell>
          <cell r="N20">
            <v>95.165718295161085</v>
          </cell>
          <cell r="O20">
            <v>90.22188048032767</v>
          </cell>
        </row>
        <row r="22">
          <cell r="A22" t="str">
            <v>ACACIA</v>
          </cell>
          <cell r="C22">
            <v>98.027252568098376</v>
          </cell>
          <cell r="D22">
            <v>97.987063261102776</v>
          </cell>
          <cell r="E22">
            <v>87.235824172925291</v>
          </cell>
          <cell r="F22">
            <v>93.524719257968357</v>
          </cell>
          <cell r="G22">
            <v>97.23648842894859</v>
          </cell>
          <cell r="H22">
            <v>95.272024616314454</v>
          </cell>
          <cell r="I22">
            <v>94.891763806679194</v>
          </cell>
          <cell r="J22">
            <v>95.445120448069517</v>
          </cell>
          <cell r="K22">
            <v>97.628135426909907</v>
          </cell>
          <cell r="L22">
            <v>98.185227139913806</v>
          </cell>
          <cell r="M22">
            <v>94.420854689500899</v>
          </cell>
          <cell r="N22">
            <v>96.393859159034733</v>
          </cell>
          <cell r="O22">
            <v>95.520694414622156</v>
          </cell>
        </row>
        <row r="23">
          <cell r="A23" t="str">
            <v>PORT REX</v>
          </cell>
          <cell r="C23">
            <v>97.957214197734999</v>
          </cell>
          <cell r="D23">
            <v>95.93229778689313</v>
          </cell>
          <cell r="E23">
            <v>91.475838057354494</v>
          </cell>
          <cell r="F23">
            <v>95.211626706233289</v>
          </cell>
          <cell r="G23">
            <v>97.138375592106527</v>
          </cell>
          <cell r="H23">
            <v>92.578065339788381</v>
          </cell>
          <cell r="I23">
            <v>95.490851050051546</v>
          </cell>
          <cell r="J23">
            <v>97.138375592106527</v>
          </cell>
          <cell r="K23">
            <v>97.543927217214403</v>
          </cell>
          <cell r="L23">
            <v>92.746693391593055</v>
          </cell>
          <cell r="M23">
            <v>98.056376669115892</v>
          </cell>
          <cell r="N23">
            <v>98.120797334230261</v>
          </cell>
          <cell r="O23">
            <v>95.782536577868541</v>
          </cell>
        </row>
        <row r="24">
          <cell r="A24" t="str">
            <v>GARIEP</v>
          </cell>
          <cell r="C24">
            <v>97.302853537154235</v>
          </cell>
          <cell r="D24">
            <v>97.374342787251564</v>
          </cell>
          <cell r="E24">
            <v>97.267014987289357</v>
          </cell>
          <cell r="F24">
            <v>93.975038323110638</v>
          </cell>
          <cell r="G24">
            <v>80.25431675266239</v>
          </cell>
          <cell r="H24">
            <v>96.353419243474477</v>
          </cell>
          <cell r="I24">
            <v>94.836677312768259</v>
          </cell>
          <cell r="J24">
            <v>95.883349010726903</v>
          </cell>
          <cell r="K24">
            <v>96.837087923043725</v>
          </cell>
          <cell r="L24">
            <v>96.180095552544387</v>
          </cell>
          <cell r="M24">
            <v>79.059360206882062</v>
          </cell>
          <cell r="N24">
            <v>97.38977297189922</v>
          </cell>
          <cell r="O24">
            <v>93.55944405073393</v>
          </cell>
        </row>
        <row r="25">
          <cell r="A25" t="str">
            <v>VAN DER KLOOF</v>
          </cell>
          <cell r="C25">
            <v>97.525310913827553</v>
          </cell>
          <cell r="D25">
            <v>97.474895925170358</v>
          </cell>
          <cell r="E25">
            <v>97.115197871632859</v>
          </cell>
          <cell r="F25">
            <v>93.365894447932135</v>
          </cell>
          <cell r="G25">
            <v>96.533346431580483</v>
          </cell>
          <cell r="H25">
            <v>95.557780459585231</v>
          </cell>
          <cell r="I25">
            <v>95.032743292199456</v>
          </cell>
          <cell r="J25">
            <v>82.017217399322405</v>
          </cell>
          <cell r="K25">
            <v>97.024643257425424</v>
          </cell>
          <cell r="L25">
            <v>97.723480199181822</v>
          </cell>
          <cell r="M25">
            <v>97.645439164871817</v>
          </cell>
          <cell r="N25">
            <v>96.91702858627859</v>
          </cell>
          <cell r="O25">
            <v>95.327748162417336</v>
          </cell>
        </row>
        <row r="26">
          <cell r="A26" t="str">
            <v>DRAKENSBERG</v>
          </cell>
          <cell r="C26">
            <v>75.546732933930429</v>
          </cell>
          <cell r="D26">
            <v>71.609660574705543</v>
          </cell>
          <cell r="E26">
            <v>95.464135398943313</v>
          </cell>
          <cell r="F26">
            <v>95.08561973466368</v>
          </cell>
          <cell r="G26">
            <v>94.890719218631304</v>
          </cell>
          <cell r="H26">
            <v>96.853780320756584</v>
          </cell>
          <cell r="I26">
            <v>95.137083143172916</v>
          </cell>
          <cell r="J26">
            <v>95.642063304650847</v>
          </cell>
          <cell r="K26">
            <v>82.492588856929331</v>
          </cell>
          <cell r="L26">
            <v>69.506106209446642</v>
          </cell>
          <cell r="M26">
            <v>64.819657703974514</v>
          </cell>
          <cell r="N26">
            <v>80.46040728471155</v>
          </cell>
          <cell r="O26">
            <v>84.792379557043049</v>
          </cell>
        </row>
        <row r="27">
          <cell r="A27" t="str">
            <v>PALMIET</v>
          </cell>
          <cell r="C27">
            <v>97.787333981887897</v>
          </cell>
          <cell r="D27">
            <v>98.043289394014991</v>
          </cell>
          <cell r="E27">
            <v>50.964288391403684</v>
          </cell>
          <cell r="F27">
            <v>75.575859177087921</v>
          </cell>
          <cell r="G27">
            <v>96.900399896589533</v>
          </cell>
          <cell r="H27">
            <v>96.988345219994102</v>
          </cell>
          <cell r="I27">
            <v>94.666842745956643</v>
          </cell>
          <cell r="J27">
            <v>96.900399896589533</v>
          </cell>
          <cell r="K27">
            <v>97.517032446627297</v>
          </cell>
          <cell r="L27">
            <v>96.351617638258702</v>
          </cell>
          <cell r="M27">
            <v>98.035093381438827</v>
          </cell>
          <cell r="N27">
            <v>97.96452086406515</v>
          </cell>
          <cell r="O27">
            <v>91.474585252826202</v>
          </cell>
        </row>
        <row r="28">
          <cell r="A28" t="str">
            <v>CLUSTER 4</v>
          </cell>
          <cell r="C28">
            <v>88.219518461288303</v>
          </cell>
          <cell r="D28">
            <v>86.437201322361346</v>
          </cell>
          <cell r="E28">
            <v>87.418154518146324</v>
          </cell>
          <cell r="F28">
            <v>91.301753641844954</v>
          </cell>
          <cell r="G28">
            <v>93.487847181641897</v>
          </cell>
          <cell r="H28">
            <v>96.23936038821482</v>
          </cell>
          <cell r="I28">
            <v>95.007817935431675</v>
          </cell>
          <cell r="J28">
            <v>94.592715160484985</v>
          </cell>
          <cell r="K28">
            <v>90.956913143383176</v>
          </cell>
          <cell r="L28">
            <v>84.873860513389147</v>
          </cell>
          <cell r="M28">
            <v>80.633465710042827</v>
          </cell>
          <cell r="N28">
            <v>90.191557225139405</v>
          </cell>
          <cell r="O28">
            <v>89.946680433447398</v>
          </cell>
        </row>
        <row r="30">
          <cell r="A30" t="str">
            <v>KOEBERG</v>
          </cell>
          <cell r="C30">
            <v>57.243612300554965</v>
          </cell>
          <cell r="D30">
            <v>48.642857142857146</v>
          </cell>
          <cell r="E30">
            <v>94.5</v>
          </cell>
          <cell r="F30">
            <v>95.3</v>
          </cell>
          <cell r="G30">
            <v>95.3</v>
          </cell>
          <cell r="H30">
            <v>95</v>
          </cell>
          <cell r="I30">
            <v>87.2</v>
          </cell>
          <cell r="J30">
            <v>77.5</v>
          </cell>
          <cell r="K30">
            <v>47.666666666666664</v>
          </cell>
          <cell r="L30">
            <v>48.825806451612905</v>
          </cell>
          <cell r="M30">
            <v>92.6</v>
          </cell>
          <cell r="N30">
            <v>95.3</v>
          </cell>
          <cell r="O30">
            <v>77.923245213474317</v>
          </cell>
        </row>
        <row r="31">
          <cell r="A31" t="str">
            <v>CLUSTER 5</v>
          </cell>
          <cell r="C31">
            <v>57.243612300554965</v>
          </cell>
          <cell r="D31">
            <v>48.642857142857146</v>
          </cell>
          <cell r="E31">
            <v>94.5</v>
          </cell>
          <cell r="F31">
            <v>95.3</v>
          </cell>
          <cell r="G31">
            <v>95.3</v>
          </cell>
          <cell r="H31">
            <v>95</v>
          </cell>
          <cell r="I31">
            <v>87.2</v>
          </cell>
          <cell r="J31">
            <v>77.5</v>
          </cell>
          <cell r="K31">
            <v>47.666666666666664</v>
          </cell>
          <cell r="L31">
            <v>48.825806451612905</v>
          </cell>
          <cell r="M31">
            <v>92.6</v>
          </cell>
          <cell r="N31">
            <v>95.3</v>
          </cell>
          <cell r="O31">
            <v>77.923245213474317</v>
          </cell>
        </row>
        <row r="33">
          <cell r="A33" t="str">
            <v>ESKOM GENERATION</v>
          </cell>
        </row>
        <row r="35">
          <cell r="A35" t="str">
            <v>ENERGY AVAILABILITY FACTOR (%) FOR 2001</v>
          </cell>
        </row>
        <row r="37">
          <cell r="A37" t="str">
            <v>COAL STATIONS</v>
          </cell>
        </row>
        <row r="39">
          <cell r="A39" t="str">
            <v>ARNOT</v>
          </cell>
        </row>
        <row r="40">
          <cell r="A40" t="str">
            <v>HENDRINA</v>
          </cell>
        </row>
        <row r="41">
          <cell r="A41" t="str">
            <v>KRIEL</v>
          </cell>
        </row>
        <row r="42">
          <cell r="A42" t="str">
            <v>MATLA</v>
          </cell>
        </row>
        <row r="43">
          <cell r="A43" t="str">
            <v>CLUSTER 1</v>
          </cell>
        </row>
        <row r="45">
          <cell r="A45" t="str">
            <v>DUVHA</v>
          </cell>
        </row>
        <row r="46">
          <cell r="A46" t="str">
            <v>KENDAL</v>
          </cell>
        </row>
        <row r="47">
          <cell r="A47" t="str">
            <v>MAJUBA</v>
          </cell>
        </row>
        <row r="48">
          <cell r="A48" t="str">
            <v>CLUSTER 2</v>
          </cell>
        </row>
        <row r="50">
          <cell r="A50" t="str">
            <v>LETHABO</v>
          </cell>
        </row>
        <row r="51">
          <cell r="A51" t="str">
            <v>MATIMBA</v>
          </cell>
        </row>
        <row r="52">
          <cell r="A52" t="str">
            <v>TUTUKA</v>
          </cell>
        </row>
        <row r="53">
          <cell r="A53" t="str">
            <v>CLUSTER 3</v>
          </cell>
        </row>
        <row r="55">
          <cell r="A55" t="str">
            <v>ACACIA</v>
          </cell>
        </row>
        <row r="56">
          <cell r="A56" t="str">
            <v>PORT REX</v>
          </cell>
        </row>
        <row r="57">
          <cell r="A57" t="str">
            <v>GARIEP</v>
          </cell>
        </row>
        <row r="58">
          <cell r="A58" t="str">
            <v>VAN DER KLOOF</v>
          </cell>
        </row>
        <row r="59">
          <cell r="A59" t="str">
            <v>DRAKENSBERG</v>
          </cell>
        </row>
        <row r="60">
          <cell r="A60" t="str">
            <v>PALMIET</v>
          </cell>
        </row>
        <row r="61">
          <cell r="A61" t="str">
            <v>CLUSTER 4</v>
          </cell>
        </row>
        <row r="63">
          <cell r="A63" t="str">
            <v>KOEBERG</v>
          </cell>
        </row>
        <row r="64">
          <cell r="A64" t="str">
            <v>CLUSTER 5</v>
          </cell>
        </row>
        <row r="66">
          <cell r="A66" t="str">
            <v>ESKOM GENERATION</v>
          </cell>
        </row>
        <row r="68">
          <cell r="A68" t="str">
            <v>ENERGY AVAILABILITY FACTOR (%) FOR 2001</v>
          </cell>
        </row>
        <row r="70">
          <cell r="A70" t="str">
            <v>COAL STATIONS</v>
          </cell>
        </row>
        <row r="72">
          <cell r="A72" t="str">
            <v>ARNOT</v>
          </cell>
        </row>
        <row r="73">
          <cell r="A73" t="str">
            <v>HENDRINA</v>
          </cell>
        </row>
        <row r="74">
          <cell r="A74" t="str">
            <v>KRIEL</v>
          </cell>
        </row>
        <row r="75">
          <cell r="A75" t="str">
            <v>MATLA</v>
          </cell>
        </row>
        <row r="76">
          <cell r="A76" t="str">
            <v>CLUSTER 1</v>
          </cell>
        </row>
        <row r="78">
          <cell r="A78" t="str">
            <v>DUVHA</v>
          </cell>
        </row>
        <row r="79">
          <cell r="A79" t="str">
            <v>KENDAL</v>
          </cell>
        </row>
        <row r="80">
          <cell r="A80" t="str">
            <v>MAJUBA</v>
          </cell>
        </row>
        <row r="81">
          <cell r="A81" t="str">
            <v>CLUSTER 2</v>
          </cell>
        </row>
        <row r="83">
          <cell r="A83" t="str">
            <v>LETHABO</v>
          </cell>
        </row>
        <row r="84">
          <cell r="A84" t="str">
            <v>MATIMBA</v>
          </cell>
        </row>
        <row r="85">
          <cell r="A85" t="str">
            <v>TUTUKA</v>
          </cell>
        </row>
        <row r="86">
          <cell r="A86" t="str">
            <v>CLUSTER 3</v>
          </cell>
        </row>
        <row r="88">
          <cell r="A88" t="str">
            <v>ACACIA</v>
          </cell>
        </row>
        <row r="89">
          <cell r="A89" t="str">
            <v>PORT REX</v>
          </cell>
        </row>
        <row r="90">
          <cell r="A90" t="str">
            <v>GARIEP</v>
          </cell>
        </row>
        <row r="91">
          <cell r="A91" t="str">
            <v>VAN DER KLOOF</v>
          </cell>
        </row>
        <row r="92">
          <cell r="A92" t="str">
            <v>DRAKENSBERG</v>
          </cell>
        </row>
        <row r="93">
          <cell r="A93" t="str">
            <v>PALMIET</v>
          </cell>
        </row>
        <row r="94">
          <cell r="A94" t="str">
            <v>CLUSTER 4</v>
          </cell>
        </row>
        <row r="96">
          <cell r="A96" t="str">
            <v>KOEBERG</v>
          </cell>
        </row>
        <row r="97">
          <cell r="A97" t="str">
            <v>CLUSTER 5</v>
          </cell>
        </row>
        <row r="99">
          <cell r="A99" t="str">
            <v>ESKOM GENERATION</v>
          </cell>
        </row>
      </sheetData>
      <sheetData sheetId="16"/>
      <sheetData sheetId="17"/>
      <sheetData sheetId="18"/>
      <sheetData sheetId="19"/>
      <sheetData sheetId="20"/>
      <sheetData sheetId="21"/>
      <sheetData sheetId="22"/>
      <sheetData sheetId="23"/>
      <sheetData sheetId="24"/>
      <sheetData sheetId="25"/>
      <sheetData sheetId="26"/>
      <sheetData sheetId="2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2"/>
      <sheetName val="Table2.1"/>
      <sheetName val="Table2.2"/>
      <sheetName val="Sheet1"/>
      <sheetName val="Sheet2"/>
      <sheetName val="Sheet3"/>
    </sheetNames>
    <sheetDataSet>
      <sheetData sheetId="0"/>
      <sheetData sheetId="1"/>
      <sheetData sheetId="2"/>
      <sheetData sheetId="3" refreshError="1"/>
      <sheetData sheetId="4" refreshError="1"/>
      <sheetData sheetId="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Index"/>
      <sheetName val="Sets"/>
      <sheetName val="Maps"/>
      <sheetName val="SAM"/>
      <sheetName val="Demand"/>
      <sheetName val="Elasticities"/>
      <sheetName val="Trade"/>
      <sheetName val="Employment"/>
      <sheetName val="Energy"/>
      <sheetName val="FacNest"/>
      <sheetName val="Population"/>
      <sheetName val="CropProd"/>
      <sheetName val="Demand_RawData"/>
      <sheetName val="Elasticities_RawData"/>
      <sheetName val="2019_LMD"/>
      <sheetName val="Census"/>
      <sheetName val="Sheet2"/>
      <sheetName val="Modelled 2019 Emp"/>
      <sheetName val="SH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nthID"/>
      <sheetName val="200607ProjectionYearEnd "/>
      <sheetName val="20072008BudgetYTD"/>
      <sheetName val="20072008BudgetMonth"/>
      <sheetName val="20122013BudgetYearEnd"/>
      <sheetName val="20112012BudgetYearEnd"/>
      <sheetName val="20102011BudgetYearEnd"/>
      <sheetName val="20092010BudgetYearEnd"/>
      <sheetName val="10Year0910to1819Annualised"/>
      <sheetName val="200910MonthlyGxProductionBudget"/>
      <sheetName val="Gx10YearProdPlanAnualised"/>
      <sheetName val="GxMonthlyProductionPlan"/>
      <sheetName val="DxKSACS Local Monthly1011"/>
      <sheetName val="Wheel Diagram Input - 10-11BUD"/>
      <sheetName val="Gx Monthly Budget200809"/>
      <sheetName val="InternatSaleBudget 08_09"/>
      <sheetName val="AnnualSalesCurrentBudget"/>
      <sheetName val="7 yr plan (yr 2 to 7)"/>
      <sheetName val="AnnualSalesCurrentBudget (2)"/>
      <sheetName val="Monthly Sales Budget"/>
      <sheetName val="DirectCustomersMonthlyBudget"/>
      <sheetName val="KSACS DirectBud per annum"/>
      <sheetName val="GEN STAT MWH 1996 2008"/>
      <sheetName val="AnnualSalesCurrentBudCHK"/>
      <sheetName val="IntxBudWheelDiagramInput"/>
      <sheetName val="TX Losses"/>
    </sheetNames>
    <sheetDataSet>
      <sheetData sheetId="0"/>
      <sheetData sheetId="1"/>
      <sheetData sheetId="2"/>
      <sheetData sheetId="3"/>
      <sheetData sheetId="4"/>
      <sheetData sheetId="5"/>
      <sheetData sheetId="6"/>
      <sheetData sheetId="7">
        <row r="25">
          <cell r="C25">
            <v>3583.0474404302386</v>
          </cell>
        </row>
      </sheetData>
      <sheetData sheetId="8"/>
      <sheetData sheetId="9"/>
      <sheetData sheetId="10"/>
      <sheetData sheetId="11"/>
      <sheetData sheetId="12"/>
      <sheetData sheetId="13">
        <row r="27">
          <cell r="H27">
            <v>135000</v>
          </cell>
        </row>
      </sheetData>
      <sheetData sheetId="14"/>
      <sheetData sheetId="15"/>
      <sheetData sheetId="16"/>
      <sheetData sheetId="17"/>
      <sheetData sheetId="18"/>
      <sheetData sheetId="19"/>
      <sheetData sheetId="20"/>
      <sheetData sheetId="21"/>
      <sheetData sheetId="22"/>
      <sheetData sheetId="23"/>
      <sheetData sheetId="24"/>
      <sheetData sheetId="25">
        <row r="2">
          <cell r="B2">
            <v>3.4</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Objectives"/>
      <sheetName val="Solar Data"/>
      <sheetName val="Key Assumptions"/>
      <sheetName val="Rough Assumptions Table"/>
      <sheetName val="Sheet1"/>
      <sheetName val="Sources"/>
    </sheetNames>
    <sheetDataSet>
      <sheetData sheetId="0"/>
      <sheetData sheetId="1">
        <row r="2">
          <cell r="F2"/>
        </row>
        <row r="5">
          <cell r="F5" t="e">
            <v>#REF!</v>
          </cell>
        </row>
        <row r="20">
          <cell r="F20" t="e">
            <v>#REF!</v>
          </cell>
        </row>
      </sheetData>
      <sheetData sheetId="2"/>
      <sheetData sheetId="3"/>
      <sheetData sheetId="4"/>
      <sheetData sheetId="5"/>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EMAND"/>
      <sheetName val="Demand_Calcs"/>
      <sheetName val="ITEMS_Tech_E"/>
      <sheetName val="TRP_E"/>
      <sheetName val="EFF-E_ANTC"/>
      <sheetName val="AFA-E_ANTC"/>
      <sheetName val="RESID-E_ANTC"/>
      <sheetName val="FNRG_ANTC"/>
      <sheetName val="TRA-EB"/>
      <sheetName val="Calib_2017"/>
      <sheetName val="Calib_old"/>
      <sheetName val="EB_2017"/>
      <sheetName val="Analytica"/>
      <sheetName val="SOL"/>
      <sheetName val="ITEMS_Tech_N"/>
      <sheetName val="TRP_N"/>
      <sheetName val="EFF-N_ANTC"/>
      <sheetName val="CapUnit-N_ANTC"/>
      <sheetName val="VehicleCostData"/>
      <sheetName val="AEA2012"/>
      <sheetName val="IEAWEO2023"/>
      <sheetName val="NREL_2022"/>
      <sheetName val="NREL_LCVs"/>
    </sheetNames>
    <sheetDataSet>
      <sheetData sheetId="0"/>
      <sheetData sheetId="1"/>
      <sheetData sheetId="2">
        <row r="6">
          <cell r="D6" t="str">
            <v>*</v>
          </cell>
          <cell r="E6" t="str">
            <v>Private SUVS</v>
          </cell>
        </row>
        <row r="7">
          <cell r="D7" t="str">
            <v>TPPRSUVODS-E</v>
          </cell>
          <cell r="E7" t="str">
            <v>Transport Passenger SUV Priv.Veh. Oil Diesel-Existing</v>
          </cell>
        </row>
        <row r="8">
          <cell r="D8" t="str">
            <v>TPPRSUVOGS-E</v>
          </cell>
          <cell r="E8" t="str">
            <v>Transport Passenger SUV Priv.Veh. Oil Gasoline-Existing</v>
          </cell>
        </row>
        <row r="9">
          <cell r="D9" t="str">
            <v>TPPRSUVOGSH-E</v>
          </cell>
          <cell r="E9" t="str">
            <v>Transport Passenger SUV Priv.Veh. Oil GasolineHybrid-Existing</v>
          </cell>
        </row>
        <row r="10">
          <cell r="D10" t="str">
            <v>TPPRSUVELC-E</v>
          </cell>
          <cell r="E10" t="str">
            <v>Transport Passenger SUV Priv.Veh. Electricity-Existing</v>
          </cell>
        </row>
        <row r="11">
          <cell r="D11" t="str">
            <v>*</v>
          </cell>
          <cell r="E11" t="str">
            <v>Transport Passenger SUV Priv.Veh. Oil DieselHybrid-Existing</v>
          </cell>
        </row>
        <row r="12">
          <cell r="D12" t="str">
            <v>TPPRSUVGAS-E</v>
          </cell>
          <cell r="E12" t="str">
            <v>Transport Passenger SUV Priv.Veh. Gas-Existing</v>
          </cell>
        </row>
        <row r="13">
          <cell r="D13" t="str">
            <v>*</v>
          </cell>
          <cell r="E13"/>
        </row>
        <row r="14">
          <cell r="D14" t="str">
            <v>*</v>
          </cell>
          <cell r="E14"/>
        </row>
        <row r="15">
          <cell r="D15" t="str">
            <v>*</v>
          </cell>
          <cell r="E15" t="str">
            <v>Private Cars</v>
          </cell>
        </row>
        <row r="16">
          <cell r="D16" t="str">
            <v>TPPRCARODS-E</v>
          </cell>
          <cell r="E16" t="str">
            <v>Transport Passenger Car Priv.Veh. Oil Diesel-Existing</v>
          </cell>
        </row>
        <row r="17">
          <cell r="D17" t="str">
            <v>TPPRCAROGS-E</v>
          </cell>
          <cell r="E17" t="str">
            <v>Transport Passenger Car Priv.Veh. Oil Gasoline-Existing</v>
          </cell>
        </row>
        <row r="18">
          <cell r="D18" t="str">
            <v>TPPRCAROGSH-E</v>
          </cell>
          <cell r="E18" t="str">
            <v>Transport Passenger Car Priv.Veh. Oil GasolineHybrid-Existing</v>
          </cell>
        </row>
        <row r="19">
          <cell r="D19" t="str">
            <v>TPPRCARELC-E</v>
          </cell>
          <cell r="E19" t="str">
            <v>Transport Passenger Car Priv.Veh. Electricity-Existing</v>
          </cell>
        </row>
        <row r="20">
          <cell r="D20" t="str">
            <v>*</v>
          </cell>
          <cell r="E20" t="str">
            <v>Transport Passenger Car Priv.Veh. Oil DieselHybrid-Existing</v>
          </cell>
        </row>
        <row r="21">
          <cell r="D21" t="str">
            <v>TPPRCARGAS-E</v>
          </cell>
          <cell r="E21" t="str">
            <v>Transport Passenger Car Priv.Veh. Gas-Existing</v>
          </cell>
        </row>
        <row r="22">
          <cell r="D22" t="str">
            <v>*</v>
          </cell>
          <cell r="E22"/>
        </row>
        <row r="23">
          <cell r="D23" t="str">
            <v>*</v>
          </cell>
          <cell r="E23"/>
        </row>
        <row r="24">
          <cell r="D24" t="str">
            <v>*</v>
          </cell>
          <cell r="E24" t="str">
            <v>Private Motorcycles</v>
          </cell>
        </row>
        <row r="25">
          <cell r="D25" t="str">
            <v>TPPRMOTOGS-E</v>
          </cell>
          <cell r="E25" t="str">
            <v>Transport Passenger Moto Priv.Veh. Oil Gasoline-Existing</v>
          </cell>
        </row>
        <row r="26">
          <cell r="D26" t="str">
            <v>*</v>
          </cell>
          <cell r="E26"/>
        </row>
        <row r="27">
          <cell r="D27" t="str">
            <v>*</v>
          </cell>
          <cell r="E27"/>
        </row>
        <row r="28">
          <cell r="D28" t="str">
            <v>*</v>
          </cell>
          <cell r="E28" t="str">
            <v>Public Buses</v>
          </cell>
        </row>
        <row r="29">
          <cell r="D29" t="str">
            <v>TPPUBUSODS-E</v>
          </cell>
          <cell r="E29" t="str">
            <v>Transport Passenger Bus Oil Diesel-Existing</v>
          </cell>
        </row>
        <row r="30">
          <cell r="D30" t="str">
            <v>TPPUBUSGAS-E</v>
          </cell>
          <cell r="E30" t="str">
            <v>Transport Passenger Bus Gas-Existing</v>
          </cell>
        </row>
        <row r="31">
          <cell r="D31" t="str">
            <v>*</v>
          </cell>
          <cell r="E31"/>
        </row>
        <row r="32">
          <cell r="D32" t="str">
            <v>*</v>
          </cell>
          <cell r="E32" t="str">
            <v>Public Minibus Taxis</v>
          </cell>
        </row>
        <row r="33">
          <cell r="D33" t="str">
            <v>TPPUMBTODS-E</v>
          </cell>
          <cell r="E33" t="str">
            <v>Transport Passenger Minibus Oil Diesel-Existing</v>
          </cell>
        </row>
        <row r="34">
          <cell r="D34" t="str">
            <v>TPPUMBTOGS-E</v>
          </cell>
          <cell r="E34" t="str">
            <v>Transport Passenger Minibus Oil Gasoline-Existing</v>
          </cell>
        </row>
        <row r="35">
          <cell r="D35" t="str">
            <v>TPPUMBTGAS-E</v>
          </cell>
          <cell r="E35" t="str">
            <v>Transport Passenger Minibus Gas-Existing</v>
          </cell>
        </row>
        <row r="36">
          <cell r="D36" t="str">
            <v>*</v>
          </cell>
          <cell r="E36"/>
        </row>
        <row r="37">
          <cell r="D37" t="str">
            <v>*</v>
          </cell>
          <cell r="E37"/>
        </row>
        <row r="38">
          <cell r="D38" t="str">
            <v>*</v>
          </cell>
          <cell r="E38" t="str">
            <v>Public Metrorail</v>
          </cell>
        </row>
        <row r="39">
          <cell r="D39" t="str">
            <v>TPPUMERELC-E</v>
          </cell>
          <cell r="E39" t="str">
            <v>Transport Passenger Metro Rail Electricity-Existing</v>
          </cell>
        </row>
        <row r="40">
          <cell r="D40" t="str">
            <v>*</v>
          </cell>
          <cell r="E40"/>
        </row>
        <row r="41">
          <cell r="D41" t="str">
            <v>*</v>
          </cell>
          <cell r="E41"/>
        </row>
        <row r="42">
          <cell r="D42" t="str">
            <v>*</v>
          </cell>
          <cell r="E42"/>
        </row>
        <row r="43">
          <cell r="D43" t="str">
            <v>*</v>
          </cell>
          <cell r="E43" t="str">
            <v>Light Commercial Vehicles</v>
          </cell>
        </row>
        <row r="44">
          <cell r="D44" t="str">
            <v>TFLCVODS-E</v>
          </cell>
          <cell r="E44" t="str">
            <v>Transport Freight - LCV Oil Diesel-E</v>
          </cell>
        </row>
        <row r="45">
          <cell r="D45" t="str">
            <v>TFLCVOGS-E</v>
          </cell>
          <cell r="E45" t="str">
            <v>Transport Freight - LCV Oil Gasoline-E</v>
          </cell>
        </row>
        <row r="46">
          <cell r="D46" t="str">
            <v>TFLCVGAS-E</v>
          </cell>
          <cell r="E46" t="str">
            <v>Transport Freight - LCV Gas-E</v>
          </cell>
        </row>
        <row r="47">
          <cell r="D47" t="str">
            <v>*</v>
          </cell>
          <cell r="E47"/>
        </row>
        <row r="48">
          <cell r="D48" t="str">
            <v>*</v>
          </cell>
          <cell r="E48" t="str">
            <v>Heavy Commercial Vehicles</v>
          </cell>
        </row>
        <row r="49">
          <cell r="D49" t="str">
            <v>TFHCV1ODS-E</v>
          </cell>
          <cell r="E49" t="str">
            <v>Transport Freight - HCV1 Oil Diesel-E</v>
          </cell>
        </row>
        <row r="50">
          <cell r="D50" t="str">
            <v>TFHCV1OGS-E</v>
          </cell>
          <cell r="E50" t="str">
            <v>Transport Freight - HCV1 Oil Gasoline-E</v>
          </cell>
        </row>
        <row r="51">
          <cell r="D51" t="str">
            <v>TFHCV2ODS-E</v>
          </cell>
          <cell r="E51" t="str">
            <v>Transport Freight - HCV2 Oil Diesel-E</v>
          </cell>
        </row>
        <row r="52">
          <cell r="D52" t="str">
            <v>TFHCV3ODS-E</v>
          </cell>
          <cell r="E52" t="str">
            <v>Transport Freight - HCV3 Oil Diesel-E</v>
          </cell>
        </row>
        <row r="53">
          <cell r="D53" t="str">
            <v>TFHCV4ODS-E</v>
          </cell>
          <cell r="E53" t="str">
            <v>Transport Freight - HCV4 Oil Diesel-E</v>
          </cell>
        </row>
        <row r="54">
          <cell r="D54" t="str">
            <v>TFHCV5ODS-E</v>
          </cell>
          <cell r="E54" t="str">
            <v>Transport Freight - HCV5 Oil Diesel-E</v>
          </cell>
        </row>
        <row r="55">
          <cell r="D55" t="str">
            <v>TFHCV6ODS-E</v>
          </cell>
          <cell r="E55" t="str">
            <v>Transport Freight - HCV6 Oil Diesel-E</v>
          </cell>
        </row>
        <row r="56">
          <cell r="D56" t="str">
            <v>TFHCV7ODS-E</v>
          </cell>
          <cell r="E56" t="str">
            <v>Transport Freight - HCV7 Oil Diesel-E</v>
          </cell>
        </row>
        <row r="57">
          <cell r="D57" t="str">
            <v>TFHCV8ODS-E</v>
          </cell>
          <cell r="E57" t="str">
            <v>Transport Freight - HCV8 Oil Diesel-E</v>
          </cell>
        </row>
        <row r="58">
          <cell r="D58" t="str">
            <v>TFHCV9ODS-E</v>
          </cell>
          <cell r="E58" t="str">
            <v>Transport Freight - HCV9 Oil Diesel-E</v>
          </cell>
        </row>
        <row r="59">
          <cell r="D59" t="str">
            <v>TFHCV1GAS-E</v>
          </cell>
          <cell r="E59" t="str">
            <v>Transport Freight - HCV1 Gas-E</v>
          </cell>
        </row>
        <row r="60">
          <cell r="D60" t="str">
            <v>*</v>
          </cell>
          <cell r="E60"/>
        </row>
        <row r="61">
          <cell r="D61" t="str">
            <v>*</v>
          </cell>
          <cell r="E61"/>
        </row>
        <row r="62">
          <cell r="D62" t="str">
            <v>*</v>
          </cell>
          <cell r="E62" t="str">
            <v>Freight Rail</v>
          </cell>
        </row>
        <row r="63">
          <cell r="D63" t="str">
            <v>TFRCOODS-E</v>
          </cell>
          <cell r="E63" t="str">
            <v>Transport Freight - Rail Corridor Oil Diesel-E</v>
          </cell>
        </row>
        <row r="64">
          <cell r="D64" t="str">
            <v>TFRCOELC-E</v>
          </cell>
          <cell r="E64" t="str">
            <v>Transport Freight - Rail Corridor Electricity-E</v>
          </cell>
        </row>
        <row r="65">
          <cell r="D65" t="str">
            <v>TFROTODS-E</v>
          </cell>
          <cell r="E65" t="str">
            <v>Transport Freight - Rail Other Oil Diesel-E</v>
          </cell>
        </row>
        <row r="66">
          <cell r="D66" t="str">
            <v>TFROTELC-E</v>
          </cell>
          <cell r="E66" t="str">
            <v>Transport Freight - Rail Other Electricity-E</v>
          </cell>
        </row>
        <row r="67">
          <cell r="D67" t="str">
            <v>TFREXODSR-E</v>
          </cell>
          <cell r="E67" t="str">
            <v>Transport Freight - Rail Export (bulk mining) Oil Diesel-E</v>
          </cell>
        </row>
        <row r="68">
          <cell r="D68" t="str">
            <v>TFREXELCR-E</v>
          </cell>
          <cell r="E68" t="str">
            <v>Transport Freight - Rail Export (bulk mining) Electricity-E</v>
          </cell>
        </row>
        <row r="69">
          <cell r="D69" t="str">
            <v>*</v>
          </cell>
          <cell r="E69"/>
        </row>
        <row r="70">
          <cell r="D70" t="str">
            <v>*</v>
          </cell>
          <cell r="E70"/>
        </row>
        <row r="71">
          <cell r="D71" t="str">
            <v>*</v>
          </cell>
          <cell r="E71"/>
        </row>
        <row r="72">
          <cell r="D72" t="str">
            <v>*</v>
          </cell>
          <cell r="E72" t="str">
            <v>Transport Other</v>
          </cell>
        </row>
        <row r="73">
          <cell r="D73" t="str">
            <v>TFPIPELC-E</v>
          </cell>
          <cell r="E73" t="str">
            <v>Transport Other - Pipeline Electricity-E</v>
          </cell>
        </row>
        <row r="74">
          <cell r="D74" t="str">
            <v>TAIJETOKE-E</v>
          </cell>
          <cell r="E74" t="str">
            <v>Transport Other -  Aviation Int Jet Fuel -E</v>
          </cell>
        </row>
        <row r="75">
          <cell r="D75" t="str">
            <v>TADJETOKE-E</v>
          </cell>
          <cell r="E75" t="str">
            <v>Transport Other -  Aviation Dom Jet Fuel -E</v>
          </cell>
        </row>
        <row r="76">
          <cell r="D76" t="str">
            <v>TAOAGOAG-E</v>
          </cell>
          <cell r="E76" t="str">
            <v>Transport Other - Aviation Gasoline-E</v>
          </cell>
        </row>
        <row r="77">
          <cell r="D77" t="str">
            <v>TSHFOOHF-E</v>
          </cell>
          <cell r="E77" t="str">
            <v>Transport Other - HFO-E</v>
          </cell>
        </row>
        <row r="78">
          <cell r="D78" t="str">
            <v>*</v>
          </cell>
          <cell r="E78"/>
        </row>
        <row r="79">
          <cell r="D79" t="str">
            <v>*</v>
          </cell>
          <cell r="E79"/>
        </row>
        <row r="80">
          <cell r="D80" t="str">
            <v>*</v>
          </cell>
          <cell r="E80"/>
        </row>
        <row r="81">
          <cell r="D81" t="str">
            <v>*</v>
          </cell>
          <cell r="E81"/>
        </row>
      </sheetData>
      <sheetData sheetId="3"/>
      <sheetData sheetId="4">
        <row r="3">
          <cell r="C3">
            <v>2012</v>
          </cell>
          <cell r="D3">
            <v>2017</v>
          </cell>
          <cell r="E3">
            <v>2020</v>
          </cell>
          <cell r="F3">
            <v>2030</v>
          </cell>
          <cell r="G3">
            <v>2040</v>
          </cell>
          <cell r="H3">
            <v>2050</v>
          </cell>
        </row>
        <row r="4">
          <cell r="A4" t="str">
            <v>TPPUBUSODS-E</v>
          </cell>
          <cell r="C4">
            <v>6.1451225052252298E-2</v>
          </cell>
          <cell r="D4">
            <v>6.4348339348895098E-2</v>
          </cell>
          <cell r="E4">
            <v>6.4532835825940396E-2</v>
          </cell>
          <cell r="F4">
            <v>6.5227894002483106E-2</v>
          </cell>
          <cell r="G4">
            <v>6.6011283101863896E-2</v>
          </cell>
          <cell r="H4">
            <v>6.6777008175099004E-2</v>
          </cell>
        </row>
        <row r="5">
          <cell r="A5" t="str">
            <v>TPPRCARODS-E</v>
          </cell>
          <cell r="C5">
            <v>0.32230996851715898</v>
          </cell>
          <cell r="D5">
            <v>0.332001778720379</v>
          </cell>
          <cell r="E5">
            <v>0.33265717758608498</v>
          </cell>
          <cell r="F5">
            <v>0.33651934650542698</v>
          </cell>
          <cell r="G5">
            <v>0.34211282028256701</v>
          </cell>
          <cell r="H5">
            <v>0.34710783356449998</v>
          </cell>
        </row>
        <row r="6">
          <cell r="A6" t="str">
            <v>TPPRCAROGS-E</v>
          </cell>
          <cell r="C6">
            <v>0.34093701352969102</v>
          </cell>
          <cell r="D6">
            <v>0.35686173917097103</v>
          </cell>
          <cell r="E6">
            <v>0.35949352149263297</v>
          </cell>
          <cell r="F6">
            <v>0.36773748352763003</v>
          </cell>
          <cell r="G6">
            <v>0.374376610599086</v>
          </cell>
          <cell r="H6">
            <v>0.37938792131855897</v>
          </cell>
        </row>
        <row r="7">
          <cell r="A7" t="str">
            <v>TPPRCARODSH-E</v>
          </cell>
          <cell r="C7">
            <v>0.44260233149753841</v>
          </cell>
          <cell r="D7">
            <v>0.442677144204426</v>
          </cell>
          <cell r="E7">
            <v>0.44268528093113702</v>
          </cell>
          <cell r="F7">
            <v>0.44274684110372098</v>
          </cell>
          <cell r="G7">
            <v>0.44285783965419501</v>
          </cell>
          <cell r="H7">
            <v>0.44301014956021301</v>
          </cell>
        </row>
        <row r="8">
          <cell r="A8" t="str">
            <v>TPPRCAROGSH-E</v>
          </cell>
          <cell r="C8">
            <v>0.475035020619682</v>
          </cell>
          <cell r="D8">
            <v>0.48634218857827199</v>
          </cell>
          <cell r="E8">
            <v>0.48658239494189298</v>
          </cell>
          <cell r="F8">
            <v>0.48849585750196101</v>
          </cell>
          <cell r="G8">
            <v>0.492038428921173</v>
          </cell>
          <cell r="H8">
            <v>0.49648557965280099</v>
          </cell>
        </row>
        <row r="9">
          <cell r="A9" t="str">
            <v>TPPRCARELC-E</v>
          </cell>
          <cell r="C9">
            <v>1.60037643566239</v>
          </cell>
          <cell r="D9">
            <v>1.60037643566239</v>
          </cell>
          <cell r="E9">
            <v>1.60041633961525</v>
          </cell>
          <cell r="F9">
            <v>1.6010609819072401</v>
          </cell>
          <cell r="G9">
            <v>1.6027693715918201</v>
          </cell>
          <cell r="H9">
            <v>1.6056042777811199</v>
          </cell>
        </row>
        <row r="10">
          <cell r="A10" t="str">
            <v>TFHCV1ODS-E</v>
          </cell>
          <cell r="C10">
            <v>0.15973207030061001</v>
          </cell>
          <cell r="D10">
            <v>0.170324176066042</v>
          </cell>
          <cell r="E10">
            <v>0.17019984843924499</v>
          </cell>
          <cell r="F10">
            <v>0.17409813013726</v>
          </cell>
          <cell r="G10">
            <v>0.17789366131389001</v>
          </cell>
          <cell r="H10">
            <v>0.18082625096775001</v>
          </cell>
        </row>
        <row r="11">
          <cell r="A11" t="str">
            <v>TFHCV1OGS-E</v>
          </cell>
          <cell r="C11">
            <v>0.14527289486418399</v>
          </cell>
          <cell r="D11">
            <v>0.14896435210389899</v>
          </cell>
          <cell r="E11">
            <v>0.152765483769921</v>
          </cell>
          <cell r="F11">
            <v>0.16609404654853699</v>
          </cell>
          <cell r="G11">
            <v>0.17211134514717899</v>
          </cell>
          <cell r="H11">
            <v>0.173986340906439</v>
          </cell>
        </row>
        <row r="12">
          <cell r="A12" t="str">
            <v>TFHCV2ODS-E</v>
          </cell>
          <cell r="C12">
            <v>0.12700916328634601</v>
          </cell>
          <cell r="D12">
            <v>0.13643182834537301</v>
          </cell>
          <cell r="E12">
            <v>0.136459139072411</v>
          </cell>
          <cell r="F12">
            <v>0.14013799688852099</v>
          </cell>
          <cell r="G12">
            <v>0.143519603118716</v>
          </cell>
          <cell r="H12">
            <v>0.14596983768762201</v>
          </cell>
        </row>
        <row r="13">
          <cell r="A13" t="str">
            <v>TFHCV3ODS-E</v>
          </cell>
          <cell r="C13">
            <v>0.11158645590879999</v>
          </cell>
          <cell r="D13">
            <v>0.119281768417066</v>
          </cell>
          <cell r="E13">
            <v>0.11931868717182099</v>
          </cell>
          <cell r="F13">
            <v>0.12232153623233299</v>
          </cell>
          <cell r="G13">
            <v>0.12509253733459699</v>
          </cell>
          <cell r="H13">
            <v>0.12724056107916601</v>
          </cell>
        </row>
        <row r="14">
          <cell r="A14" t="str">
            <v>TFHCV4ODS-E</v>
          </cell>
          <cell r="C14">
            <v>9.6686855885418296E-2</v>
          </cell>
          <cell r="D14">
            <v>0.102511485821615</v>
          </cell>
          <cell r="E14">
            <v>0.10254809996583</v>
          </cell>
          <cell r="F14">
            <v>0.105418203184048</v>
          </cell>
          <cell r="G14">
            <v>0.108304805407653</v>
          </cell>
          <cell r="H14">
            <v>0.110554573148034</v>
          </cell>
        </row>
        <row r="15">
          <cell r="A15" t="str">
            <v>TFHCV5ODS-E</v>
          </cell>
          <cell r="C15">
            <v>8.8022657757619804E-2</v>
          </cell>
          <cell r="D15">
            <v>9.4439576839910805E-2</v>
          </cell>
          <cell r="E15">
            <v>9.4370120075289193E-2</v>
          </cell>
          <cell r="F15">
            <v>9.6441406801161797E-2</v>
          </cell>
          <cell r="G15">
            <v>9.8419663807944702E-2</v>
          </cell>
          <cell r="H15">
            <v>9.9889600984333304E-2</v>
          </cell>
        </row>
        <row r="16">
          <cell r="A16" t="str">
            <v>TFHCV6ODS-E</v>
          </cell>
          <cell r="C16">
            <v>6.0770510906732703E-2</v>
          </cell>
          <cell r="D16">
            <v>6.5140074152247901E-2</v>
          </cell>
          <cell r="E16">
            <v>6.5086835525467304E-2</v>
          </cell>
          <cell r="F16">
            <v>6.6124396909204006E-2</v>
          </cell>
          <cell r="G16">
            <v>6.7166260047415702E-2</v>
          </cell>
          <cell r="H16">
            <v>6.8012622129019304E-2</v>
          </cell>
        </row>
        <row r="17">
          <cell r="A17" t="str">
            <v>TFHCV7ODS-E</v>
          </cell>
          <cell r="C17">
            <v>6.5864517822129001E-2</v>
          </cell>
          <cell r="D17">
            <v>7.0317841528990704E-2</v>
          </cell>
          <cell r="E17">
            <v>7.0234604805822207E-2</v>
          </cell>
          <cell r="F17">
            <v>7.1524983519216004E-2</v>
          </cell>
          <cell r="G17">
            <v>7.2864914411162496E-2</v>
          </cell>
          <cell r="H17">
            <v>7.39190120279309E-2</v>
          </cell>
        </row>
        <row r="18">
          <cell r="A18" t="str">
            <v>TFHCV8ODS-E</v>
          </cell>
          <cell r="C18">
            <v>6.4937428235684005E-2</v>
          </cell>
          <cell r="D18">
            <v>6.9193607941341495E-2</v>
          </cell>
          <cell r="E18">
            <v>6.9134613553873694E-2</v>
          </cell>
          <cell r="F18">
            <v>6.9756638806478602E-2</v>
          </cell>
          <cell r="G18">
            <v>7.0539322337285895E-2</v>
          </cell>
          <cell r="H18">
            <v>7.1239826934415704E-2</v>
          </cell>
        </row>
        <row r="19">
          <cell r="A19" t="str">
            <v>TFHCV9ODS-E</v>
          </cell>
          <cell r="C19">
            <v>5.3663791961647903E-2</v>
          </cell>
          <cell r="D19">
            <v>5.4371364101907703E-2</v>
          </cell>
          <cell r="E19">
            <v>5.4374543331148002E-2</v>
          </cell>
          <cell r="F19">
            <v>5.4895435674524602E-2</v>
          </cell>
          <cell r="G19">
            <v>5.5820318048132901E-2</v>
          </cell>
          <cell r="H19">
            <v>5.7192352651667E-2</v>
          </cell>
        </row>
        <row r="20">
          <cell r="A20" t="str">
            <v>TFLCVODS-E</v>
          </cell>
          <cell r="C20">
            <v>0.224634152664134</v>
          </cell>
          <cell r="D20">
            <v>0.23594563867169499</v>
          </cell>
          <cell r="E20">
            <v>0.236416891901715</v>
          </cell>
          <cell r="F20">
            <v>0.237476755649043</v>
          </cell>
          <cell r="G20">
            <v>0.23820734864530901</v>
          </cell>
          <cell r="H20">
            <v>0.238773147737598</v>
          </cell>
        </row>
        <row r="21">
          <cell r="A21" t="str">
            <v>TFLCVOGS-E</v>
          </cell>
          <cell r="C21">
            <v>0.19897796018658001</v>
          </cell>
          <cell r="D21">
            <v>0.206254237709705</v>
          </cell>
          <cell r="E21">
            <v>0.206726097108171</v>
          </cell>
          <cell r="F21">
            <v>0.20785170508495199</v>
          </cell>
          <cell r="G21">
            <v>0.20866460609364401</v>
          </cell>
          <cell r="H21">
            <v>0.209312603622752</v>
          </cell>
        </row>
        <row r="22">
          <cell r="A22" t="str">
            <v>TPPUMBTODS-E</v>
          </cell>
          <cell r="C22">
            <v>0.226141211498956</v>
          </cell>
          <cell r="D22">
            <v>0.23693697386285401</v>
          </cell>
          <cell r="E22">
            <v>0.23714071054781499</v>
          </cell>
          <cell r="F22">
            <v>0.23771796611346999</v>
          </cell>
          <cell r="G22">
            <v>0.238197153562765</v>
          </cell>
          <cell r="H22">
            <v>0.23860947241442801</v>
          </cell>
        </row>
        <row r="23">
          <cell r="A23" t="str">
            <v>TPPUMBTOGS-E</v>
          </cell>
          <cell r="C23">
            <v>0.19268141937712499</v>
          </cell>
          <cell r="D23">
            <v>0.2007607462921</v>
          </cell>
          <cell r="E23">
            <v>0.20159853580370701</v>
          </cell>
          <cell r="F23">
            <v>0.203758901219809</v>
          </cell>
          <cell r="G23">
            <v>0.205400647316764</v>
          </cell>
          <cell r="H23">
            <v>0.206733282045863</v>
          </cell>
        </row>
        <row r="24">
          <cell r="A24" t="str">
            <v>TPPRSUVODS-E</v>
          </cell>
          <cell r="C24">
            <v>0.22405960188642601</v>
          </cell>
          <cell r="D24">
            <v>0.23305744392160199</v>
          </cell>
          <cell r="E24">
            <v>0.23340599419800401</v>
          </cell>
          <cell r="F24">
            <v>0.23509880748513301</v>
          </cell>
          <cell r="G24">
            <v>0.237131336819111</v>
          </cell>
          <cell r="H24">
            <v>0.23904134817290701</v>
          </cell>
        </row>
        <row r="25">
          <cell r="A25" t="str">
            <v>TPPRSUVOGSH-E</v>
          </cell>
          <cell r="C25">
            <v>0.41826030251072899</v>
          </cell>
          <cell r="D25">
            <v>0.42759293682001998</v>
          </cell>
          <cell r="E25">
            <v>0.42775501230198898</v>
          </cell>
          <cell r="F25">
            <v>0.42938928409693999</v>
          </cell>
          <cell r="G25">
            <v>0.43322071824803499</v>
          </cell>
          <cell r="H25">
            <v>0.43867505244828803</v>
          </cell>
        </row>
        <row r="26">
          <cell r="A26" t="str">
            <v>TPPRSUVOGS-E</v>
          </cell>
          <cell r="C26">
            <v>0.20690739913063799</v>
          </cell>
          <cell r="D26">
            <v>0.21576687545224399</v>
          </cell>
          <cell r="E26">
            <v>0.21618578391000501</v>
          </cell>
          <cell r="F26">
            <v>0.218019202930891</v>
          </cell>
          <cell r="G26">
            <v>0.220066514706491</v>
          </cell>
          <cell r="H26">
            <v>0.22191326959965599</v>
          </cell>
        </row>
        <row r="27">
          <cell r="A27" t="str">
            <v>TPPRSUVELC-E</v>
          </cell>
          <cell r="C27">
            <v>1.4770000000000001</v>
          </cell>
          <cell r="D27">
            <v>1.4770000000000001</v>
          </cell>
          <cell r="E27">
            <v>1.4770000000000001</v>
          </cell>
          <cell r="F27">
            <v>1.4770000000000001</v>
          </cell>
          <cell r="G27">
            <v>1.4770000000000001</v>
          </cell>
          <cell r="H27">
            <v>1.4770000000000001</v>
          </cell>
        </row>
        <row r="28">
          <cell r="A28" t="str">
            <v>TPPRMOTOGS-E</v>
          </cell>
          <cell r="C28">
            <v>0.56040000000000001</v>
          </cell>
          <cell r="D28">
            <v>0.58484684820594601</v>
          </cell>
          <cell r="E28">
            <v>0.58792203407525001</v>
          </cell>
          <cell r="F28">
            <v>0.59899195036072195</v>
          </cell>
          <cell r="G28">
            <v>0.60882557636547696</v>
          </cell>
          <cell r="H28">
            <v>0.61566719645728296</v>
          </cell>
        </row>
        <row r="29">
          <cell r="A29" t="str">
            <v>TPPUMERELC-E</v>
          </cell>
          <cell r="D29">
            <v>3.858057479967961</v>
          </cell>
          <cell r="E29">
            <v>1</v>
          </cell>
          <cell r="F29">
            <v>1</v>
          </cell>
          <cell r="G29">
            <v>1</v>
          </cell>
          <cell r="H29">
            <v>1</v>
          </cell>
        </row>
        <row r="30">
          <cell r="A30" t="str">
            <v>TPPRSUVGAS-E</v>
          </cell>
          <cell r="C30">
            <v>0.2275981390437018</v>
          </cell>
          <cell r="D30">
            <v>0.2275981390437018</v>
          </cell>
          <cell r="E30">
            <v>0.2275981390437018</v>
          </cell>
          <cell r="F30">
            <v>0.2275981390437018</v>
          </cell>
          <cell r="G30">
            <v>0.2275981390437018</v>
          </cell>
          <cell r="H30">
            <v>0.2275981390437018</v>
          </cell>
        </row>
        <row r="31">
          <cell r="A31" t="str">
            <v>TPPRCARGAS-E</v>
          </cell>
          <cell r="C31">
            <v>1.7604140792286291</v>
          </cell>
          <cell r="D31">
            <v>1.7604140792286291</v>
          </cell>
          <cell r="E31">
            <v>1.7604140792286291</v>
          </cell>
          <cell r="F31">
            <v>1.7604140792286291</v>
          </cell>
          <cell r="G31">
            <v>1.7604140792286291</v>
          </cell>
          <cell r="H31">
            <v>1.7604140792286291</v>
          </cell>
        </row>
        <row r="32">
          <cell r="A32" t="str">
            <v>TPPUMBTGAS-E</v>
          </cell>
          <cell r="C32">
            <v>0.2119495613148375</v>
          </cell>
          <cell r="D32">
            <v>0.2119495613148375</v>
          </cell>
          <cell r="E32">
            <v>0.2119495613148375</v>
          </cell>
          <cell r="F32">
            <v>0.2119495613148375</v>
          </cell>
          <cell r="G32">
            <v>0.2119495613148375</v>
          </cell>
          <cell r="H32">
            <v>0.2119495613148375</v>
          </cell>
        </row>
        <row r="33">
          <cell r="A33" t="str">
            <v>TPPUBUSGAS-E</v>
          </cell>
          <cell r="C33">
            <v>6.1451225052252298E-2</v>
          </cell>
          <cell r="D33">
            <v>6.1451225052252298E-2</v>
          </cell>
          <cell r="E33">
            <v>6.1451225052252298E-2</v>
          </cell>
          <cell r="F33">
            <v>6.1451225052252298E-2</v>
          </cell>
          <cell r="G33">
            <v>6.1451225052252298E-2</v>
          </cell>
          <cell r="H33">
            <v>6.1451225052252298E-2</v>
          </cell>
        </row>
        <row r="34">
          <cell r="A34" t="str">
            <v>TFLCVGAS-E</v>
          </cell>
          <cell r="C34">
            <v>0.21887575620523803</v>
          </cell>
          <cell r="D34">
            <v>0.21887575620523803</v>
          </cell>
          <cell r="E34">
            <v>0.21887575620523803</v>
          </cell>
          <cell r="F34">
            <v>0.21887575620523803</v>
          </cell>
          <cell r="G34">
            <v>0.21887575620523803</v>
          </cell>
          <cell r="H34">
            <v>0.21887575620523803</v>
          </cell>
        </row>
        <row r="35">
          <cell r="A35" t="str">
            <v>TFHCV1GAS-E</v>
          </cell>
          <cell r="C35">
            <v>0.15980018435060239</v>
          </cell>
          <cell r="D35">
            <v>0.15980018435060239</v>
          </cell>
          <cell r="E35">
            <v>0.15980018435060239</v>
          </cell>
          <cell r="F35">
            <v>0.15980018435060239</v>
          </cell>
          <cell r="G35">
            <v>0.15980018435060239</v>
          </cell>
          <cell r="H35">
            <v>0.15980018435060239</v>
          </cell>
        </row>
        <row r="36">
          <cell r="A36" t="str">
            <v>TFRCOODS-E</v>
          </cell>
          <cell r="C36">
            <v>2.8040417913534488</v>
          </cell>
          <cell r="D36">
            <v>2.8040417913534488</v>
          </cell>
          <cell r="E36">
            <v>2.8040417913534488</v>
          </cell>
          <cell r="F36">
            <v>2.8040417913534488</v>
          </cell>
          <cell r="G36">
            <v>2.8040417913534488</v>
          </cell>
          <cell r="H36">
            <v>2.8040417913534488</v>
          </cell>
        </row>
        <row r="37">
          <cell r="A37" t="str">
            <v>TFRCOELC-E</v>
          </cell>
          <cell r="C37">
            <v>4.0285422116338081</v>
          </cell>
          <cell r="D37">
            <v>4.0285422116338081</v>
          </cell>
          <cell r="E37">
            <v>4.0285422116338081</v>
          </cell>
          <cell r="F37">
            <v>4.0285422116338081</v>
          </cell>
          <cell r="G37">
            <v>4.0285422116338081</v>
          </cell>
          <cell r="H37">
            <v>4.0285422116338081</v>
          </cell>
        </row>
        <row r="38">
          <cell r="A38" t="str">
            <v>TFROTODS-E</v>
          </cell>
          <cell r="C38">
            <v>4.2248786996646812</v>
          </cell>
          <cell r="D38">
            <v>4.2248786996646812</v>
          </cell>
          <cell r="E38">
            <v>4.2248786996646812</v>
          </cell>
          <cell r="F38">
            <v>4.2248786996646812</v>
          </cell>
          <cell r="G38">
            <v>4.2248786996646812</v>
          </cell>
          <cell r="H38">
            <v>4.2248786996646812</v>
          </cell>
        </row>
        <row r="39">
          <cell r="A39" t="str">
            <v>TFROTELC-E</v>
          </cell>
          <cell r="C39">
            <v>12.071081999041946</v>
          </cell>
          <cell r="D39">
            <v>12.071081999041946</v>
          </cell>
          <cell r="E39">
            <v>12.071081999041946</v>
          </cell>
          <cell r="F39">
            <v>12.071081999041946</v>
          </cell>
          <cell r="G39">
            <v>12.071081999041946</v>
          </cell>
          <cell r="H39">
            <v>12.071081999041946</v>
          </cell>
        </row>
        <row r="40">
          <cell r="A40" t="str">
            <v>TFREXODSR-E</v>
          </cell>
          <cell r="C40">
            <v>6.545125793438701</v>
          </cell>
          <cell r="D40">
            <v>6.545125793438701</v>
          </cell>
          <cell r="E40">
            <v>6.545125793438701</v>
          </cell>
          <cell r="F40">
            <v>6.545125793438701</v>
          </cell>
          <cell r="G40">
            <v>6.545125793438701</v>
          </cell>
          <cell r="H40">
            <v>6.545125793438701</v>
          </cell>
        </row>
        <row r="41">
          <cell r="A41" t="str">
            <v>TFREXELCR-E</v>
          </cell>
          <cell r="C41">
            <v>18.700359409824859</v>
          </cell>
          <cell r="D41">
            <v>18.700359409824859</v>
          </cell>
          <cell r="E41">
            <v>18.700359409824859</v>
          </cell>
          <cell r="F41">
            <v>18.700359409824859</v>
          </cell>
          <cell r="G41">
            <v>18.700359409824859</v>
          </cell>
          <cell r="H41">
            <v>18.700359409824859</v>
          </cell>
        </row>
        <row r="42">
          <cell r="A42" t="str">
            <v>TFPIPELC-E</v>
          </cell>
          <cell r="C42">
            <v>1</v>
          </cell>
          <cell r="D42">
            <v>1</v>
          </cell>
          <cell r="E42">
            <v>1</v>
          </cell>
          <cell r="F42">
            <v>1</v>
          </cell>
          <cell r="G42">
            <v>1</v>
          </cell>
          <cell r="H42">
            <v>1</v>
          </cell>
        </row>
        <row r="43">
          <cell r="A43" t="str">
            <v>TAIJETOKE-E</v>
          </cell>
          <cell r="C43">
            <v>1</v>
          </cell>
          <cell r="D43">
            <v>1</v>
          </cell>
          <cell r="E43">
            <v>1</v>
          </cell>
          <cell r="F43">
            <v>1</v>
          </cell>
          <cell r="G43">
            <v>1</v>
          </cell>
          <cell r="H43">
            <v>1</v>
          </cell>
        </row>
        <row r="44">
          <cell r="A44" t="str">
            <v>TADJETOKE-E</v>
          </cell>
          <cell r="C44">
            <v>1</v>
          </cell>
          <cell r="D44">
            <v>1</v>
          </cell>
          <cell r="E44">
            <v>1</v>
          </cell>
          <cell r="F44">
            <v>1</v>
          </cell>
          <cell r="G44">
            <v>1</v>
          </cell>
          <cell r="H44">
            <v>1</v>
          </cell>
        </row>
        <row r="45">
          <cell r="A45" t="str">
            <v>TAOAGOAG-E</v>
          </cell>
          <cell r="C45">
            <v>1</v>
          </cell>
          <cell r="D45">
            <v>1</v>
          </cell>
          <cell r="E45">
            <v>1</v>
          </cell>
          <cell r="F45">
            <v>1</v>
          </cell>
          <cell r="G45">
            <v>1</v>
          </cell>
          <cell r="H45">
            <v>1</v>
          </cell>
        </row>
        <row r="46">
          <cell r="A46" t="str">
            <v>TSHFOOHF-E</v>
          </cell>
          <cell r="C46">
            <v>1</v>
          </cell>
          <cell r="D46">
            <v>1</v>
          </cell>
          <cell r="E46">
            <v>1</v>
          </cell>
          <cell r="F46">
            <v>1</v>
          </cell>
          <cell r="G46">
            <v>1</v>
          </cell>
          <cell r="H46">
            <v>1</v>
          </cell>
        </row>
        <row r="47">
          <cell r="A47"/>
          <cell r="C47"/>
          <cell r="D47"/>
          <cell r="E47"/>
          <cell r="F47"/>
          <cell r="G47"/>
          <cell r="H47"/>
        </row>
      </sheetData>
      <sheetData sheetId="5">
        <row r="3">
          <cell r="J3">
            <v>2012</v>
          </cell>
          <cell r="K3">
            <v>2017</v>
          </cell>
          <cell r="L3">
            <v>2020</v>
          </cell>
          <cell r="M3">
            <v>2030</v>
          </cell>
          <cell r="N3">
            <v>2040</v>
          </cell>
          <cell r="O3">
            <v>2050</v>
          </cell>
        </row>
        <row r="5">
          <cell r="A5" t="str">
            <v>TPPUBUSODS-E</v>
          </cell>
          <cell r="J5">
            <v>0.88827638645636497</v>
          </cell>
          <cell r="K5">
            <v>0.42532283795650333</v>
          </cell>
          <cell r="L5">
            <v>0.33706878442068333</v>
          </cell>
          <cell r="M5">
            <v>0.15171434294469499</v>
          </cell>
          <cell r="N5">
            <v>6.6477490540613332E-2</v>
          </cell>
          <cell r="O5">
            <v>2.8637041139474666E-2</v>
          </cell>
          <cell r="P5">
            <v>0.06</v>
          </cell>
        </row>
        <row r="6">
          <cell r="A6" t="str">
            <v>TPPRCARODS-E</v>
          </cell>
          <cell r="J6">
            <v>0.80979331641216445</v>
          </cell>
          <cell r="K6">
            <v>0.74353526714060447</v>
          </cell>
          <cell r="L6">
            <v>0.66511435113411999</v>
          </cell>
          <cell r="M6">
            <v>0.46809798221108001</v>
          </cell>
          <cell r="N6">
            <v>0.33651453387780311</v>
          </cell>
          <cell r="O6">
            <v>0.23993287366588575</v>
          </cell>
          <cell r="P6">
            <v>2.2499999999999999E-2</v>
          </cell>
        </row>
        <row r="7">
          <cell r="A7" t="str">
            <v>TPPRCAROGS-E</v>
          </cell>
          <cell r="J7">
            <v>0.67291870380176433</v>
          </cell>
          <cell r="K7">
            <v>0.66163272647026705</v>
          </cell>
          <cell r="L7">
            <v>0.60743419260068587</v>
          </cell>
          <cell r="M7">
            <v>0.45202810845206859</v>
          </cell>
          <cell r="N7">
            <v>0.32818308468972252</v>
          </cell>
          <cell r="O7">
            <v>0.23311309769944608</v>
          </cell>
          <cell r="P7">
            <v>1.9099999999999999E-2</v>
          </cell>
        </row>
        <row r="8">
          <cell r="A8" t="str">
            <v>TPPRCARODSH-E</v>
          </cell>
          <cell r="J8">
            <v>0.88363196312876213</v>
          </cell>
          <cell r="K8">
            <v>0.88363196312876213</v>
          </cell>
          <cell r="L8">
            <v>0.88363196312876213</v>
          </cell>
          <cell r="M8">
            <v>0.88363196312876213</v>
          </cell>
          <cell r="N8">
            <v>0.88363196312876213</v>
          </cell>
          <cell r="O8">
            <v>0.88363196312876213</v>
          </cell>
          <cell r="P8">
            <v>2.2499999999999999E-2</v>
          </cell>
        </row>
        <row r="9">
          <cell r="A9" t="str">
            <v>TPPRCAROGSH-E</v>
          </cell>
          <cell r="J9">
            <v>0.91726909547036506</v>
          </cell>
          <cell r="K9">
            <v>0.82349664056721994</v>
          </cell>
          <cell r="L9">
            <v>0.73189081439097003</v>
          </cell>
          <cell r="M9">
            <v>0.4986866685195705</v>
          </cell>
          <cell r="N9">
            <v>0.34446144946444851</v>
          </cell>
          <cell r="O9">
            <v>0.23965174138595799</v>
          </cell>
          <cell r="P9">
            <v>0.02</v>
          </cell>
        </row>
        <row r="10">
          <cell r="A10" t="str">
            <v>TPPRCARELC-E</v>
          </cell>
          <cell r="J10">
            <v>0.94926256479027993</v>
          </cell>
          <cell r="K10">
            <v>0.94119968232220452</v>
          </cell>
          <cell r="L10">
            <v>0.83485430700332441</v>
          </cell>
          <cell r="M10">
            <v>0.56053778220838668</v>
          </cell>
          <cell r="N10">
            <v>0.37737346804834621</v>
          </cell>
          <cell r="O10">
            <v>0.25478656503145514</v>
          </cell>
          <cell r="P10">
            <v>2.2499999999999999E-2</v>
          </cell>
        </row>
        <row r="11">
          <cell r="A11" t="str">
            <v>TFHCV1ODS-E</v>
          </cell>
          <cell r="J11">
            <v>0.56009323611191997</v>
          </cell>
          <cell r="K11">
            <v>0.52132555079955811</v>
          </cell>
          <cell r="L11">
            <v>0.40159996318135815</v>
          </cell>
          <cell r="M11">
            <v>0.19583030977494909</v>
          </cell>
          <cell r="N11">
            <v>9.3886552828972181E-2</v>
          </cell>
          <cell r="O11">
            <v>4.3288169440531814E-2</v>
          </cell>
          <cell r="P11">
            <v>5.5E-2</v>
          </cell>
        </row>
        <row r="12">
          <cell r="A12" t="str">
            <v>TFHCV1OGS-E</v>
          </cell>
          <cell r="J12">
            <v>0.35625583594078958</v>
          </cell>
          <cell r="K12">
            <v>0.28714519727711668</v>
          </cell>
          <cell r="L12">
            <v>0.26658873343393336</v>
          </cell>
          <cell r="M12">
            <v>0.21139702280495623</v>
          </cell>
          <cell r="N12">
            <v>0.13721446538439605</v>
          </cell>
          <cell r="O12">
            <v>7.793049325921042E-2</v>
          </cell>
          <cell r="P12">
            <v>4.8000000000000001E-2</v>
          </cell>
        </row>
        <row r="13">
          <cell r="A13" t="str">
            <v>TFHCV2ODS-E</v>
          </cell>
          <cell r="J13">
            <v>0.62700583558645617</v>
          </cell>
          <cell r="K13">
            <v>0.61587499088696462</v>
          </cell>
          <cell r="L13">
            <v>0.51036950900891664</v>
          </cell>
          <cell r="M13">
            <v>0.30439437240066253</v>
          </cell>
          <cell r="N13">
            <v>0.17798386054857626</v>
          </cell>
          <cell r="O13">
            <v>0.10044967598579917</v>
          </cell>
          <cell r="P13">
            <v>4.8000000000000001E-2</v>
          </cell>
        </row>
        <row r="14">
          <cell r="A14" t="str">
            <v>TFHCV3ODS-E</v>
          </cell>
          <cell r="J14">
            <v>0.64132385121707769</v>
          </cell>
          <cell r="K14">
            <v>0.61905509360465294</v>
          </cell>
          <cell r="L14">
            <v>0.51314017761153419</v>
          </cell>
          <cell r="M14">
            <v>0.30359332888790824</v>
          </cell>
          <cell r="N14">
            <v>0.17608516721814588</v>
          </cell>
          <cell r="O14">
            <v>9.9310384156559073E-2</v>
          </cell>
          <cell r="P14">
            <v>8.4999999999999992E-2</v>
          </cell>
        </row>
        <row r="15">
          <cell r="A15" t="str">
            <v>TFHCV4ODS-E</v>
          </cell>
          <cell r="J15">
            <v>0.63068374523080595</v>
          </cell>
          <cell r="K15">
            <v>0.58392433243894237</v>
          </cell>
          <cell r="L15">
            <v>0.48445079931167884</v>
          </cell>
          <cell r="M15">
            <v>0.28918714533314122</v>
          </cell>
          <cell r="N15">
            <v>0.17123597116851411</v>
          </cell>
          <cell r="O15">
            <v>9.8290097907955287E-2</v>
          </cell>
          <cell r="P15">
            <v>8.4999999999999992E-2</v>
          </cell>
        </row>
        <row r="16">
          <cell r="A16" t="str">
            <v>TFHCV5ODS-E</v>
          </cell>
          <cell r="J16">
            <v>0.51597059452028904</v>
          </cell>
          <cell r="K16">
            <v>0.49666887732492726</v>
          </cell>
          <cell r="L16">
            <v>0.37311307638456365</v>
          </cell>
          <cell r="M16">
            <v>0.16868898482817002</v>
          </cell>
          <cell r="N16">
            <v>7.4466556660093372E-2</v>
          </cell>
          <cell r="O16">
            <v>3.1359007692890725E-2</v>
          </cell>
          <cell r="P16">
            <v>0.11</v>
          </cell>
        </row>
        <row r="17">
          <cell r="A17" t="str">
            <v>TFHCV6ODS-E</v>
          </cell>
          <cell r="J17">
            <v>0.58647573032257538</v>
          </cell>
          <cell r="K17">
            <v>0.57071749864109456</v>
          </cell>
          <cell r="L17">
            <v>0.42687257745772184</v>
          </cell>
          <cell r="M17">
            <v>0.18441407223283274</v>
          </cell>
          <cell r="N17">
            <v>7.847209305148109E-2</v>
          </cell>
          <cell r="O17">
            <v>3.245534059134618E-2</v>
          </cell>
          <cell r="P17">
            <v>0.11</v>
          </cell>
        </row>
        <row r="18">
          <cell r="A18" t="str">
            <v>TFHCV7ODS-E</v>
          </cell>
          <cell r="J18">
            <v>0.57763557018440059</v>
          </cell>
          <cell r="K18">
            <v>0.5377339456060668</v>
          </cell>
          <cell r="L18">
            <v>0.40097131317651941</v>
          </cell>
          <cell r="M18">
            <v>0.17515402018271126</v>
          </cell>
          <cell r="N18">
            <v>7.6221070320468751E-2</v>
          </cell>
          <cell r="O18">
            <v>3.2008878592661688E-2</v>
          </cell>
          <cell r="P18">
            <v>0.16</v>
          </cell>
        </row>
        <row r="19">
          <cell r="A19" t="str">
            <v>TFHCV8ODS-E</v>
          </cell>
          <cell r="J19">
            <v>0.73099489924527494</v>
          </cell>
          <cell r="K19">
            <v>0.67700715609301876</v>
          </cell>
          <cell r="L19">
            <v>0.50325549202134368</v>
          </cell>
          <cell r="M19">
            <v>0.20297641470000749</v>
          </cell>
          <cell r="N19">
            <v>8.2989891398502505E-2</v>
          </cell>
          <cell r="O19">
            <v>3.3595291432656688E-2</v>
          </cell>
          <cell r="P19">
            <v>0.16</v>
          </cell>
        </row>
        <row r="20">
          <cell r="A20" t="str">
            <v>TFHCV9ODS-E</v>
          </cell>
          <cell r="J20">
            <v>0.5777921393774833</v>
          </cell>
          <cell r="K20">
            <v>0.3854073688786</v>
          </cell>
          <cell r="L20">
            <v>0.29044833906206613</v>
          </cell>
          <cell r="M20">
            <v>0.11637498864141833</v>
          </cell>
          <cell r="N20">
            <v>4.8355376514288277E-2</v>
          </cell>
          <cell r="O20">
            <v>2.1275930948661221E-2</v>
          </cell>
          <cell r="P20">
            <v>0.18</v>
          </cell>
        </row>
        <row r="21">
          <cell r="A21" t="str">
            <v>TFLCVODS-E</v>
          </cell>
          <cell r="J21">
            <v>0.61883734021029246</v>
          </cell>
          <cell r="K21">
            <v>0.61072362441792005</v>
          </cell>
          <cell r="L21">
            <v>0.49702259134711502</v>
          </cell>
          <cell r="M21">
            <v>0.245271759217078</v>
          </cell>
          <cell r="N21">
            <v>0.11943096485546</v>
          </cell>
          <cell r="O21">
            <v>5.7755469331756251E-2</v>
          </cell>
          <cell r="P21">
            <v>0.04</v>
          </cell>
        </row>
        <row r="22">
          <cell r="A22" t="str">
            <v>TFLCVOGS-E</v>
          </cell>
          <cell r="J22">
            <v>0.485257178653</v>
          </cell>
          <cell r="K22">
            <v>0.42864819562748002</v>
          </cell>
          <cell r="L22">
            <v>0.35290243326157716</v>
          </cell>
          <cell r="M22">
            <v>0.18153971605538344</v>
          </cell>
          <cell r="N22">
            <v>9.2245263435742852E-2</v>
          </cell>
          <cell r="O22">
            <v>4.6556841701712572E-2</v>
          </cell>
          <cell r="P22">
            <v>3.4999999999999996E-2</v>
          </cell>
        </row>
        <row r="23">
          <cell r="A23" t="str">
            <v>TPPUMBTODS-E</v>
          </cell>
          <cell r="J23">
            <v>0.8833665751852543</v>
          </cell>
          <cell r="K23">
            <v>0.87237008971306285</v>
          </cell>
          <cell r="L23">
            <v>0.77665376321311141</v>
          </cell>
          <cell r="M23">
            <v>0.52618992875458293</v>
          </cell>
          <cell r="N23">
            <v>0.35582807474639144</v>
          </cell>
          <cell r="O23">
            <v>0.24031541952783342</v>
          </cell>
          <cell r="P23">
            <v>3.4999999999999996E-2</v>
          </cell>
        </row>
        <row r="24">
          <cell r="A24" t="str">
            <v>TPPUMBTOGS-E</v>
          </cell>
          <cell r="J24">
            <v>0.59900025605954865</v>
          </cell>
          <cell r="K24">
            <v>0.57175281338925998</v>
          </cell>
          <cell r="L24">
            <v>0.51619355860632565</v>
          </cell>
          <cell r="M24">
            <v>0.36251688170644575</v>
          </cell>
          <cell r="N24">
            <v>0.25189181905238711</v>
          </cell>
          <cell r="O24">
            <v>0.17389158868771801</v>
          </cell>
          <cell r="P24">
            <v>3.4999999999999996E-2</v>
          </cell>
        </row>
        <row r="25">
          <cell r="A25" t="str">
            <v>TPPRSUVODS-E</v>
          </cell>
          <cell r="J25">
            <v>0.8502115413458875</v>
          </cell>
          <cell r="K25">
            <v>0.81296586924800007</v>
          </cell>
          <cell r="L25">
            <v>0.72582156475611248</v>
          </cell>
          <cell r="M25">
            <v>0.50210233773774582</v>
          </cell>
          <cell r="N25">
            <v>0.34928235472323665</v>
          </cell>
          <cell r="O25">
            <v>0.24228368202297001</v>
          </cell>
          <cell r="P25">
            <v>2.4E-2</v>
          </cell>
        </row>
        <row r="26">
          <cell r="A26" t="str">
            <v>TPPRSUVOGSH-E</v>
          </cell>
          <cell r="J26">
            <v>0.92710150927888757</v>
          </cell>
          <cell r="K26">
            <v>0.82589871967482076</v>
          </cell>
          <cell r="L26">
            <v>0.73361846696394994</v>
          </cell>
          <cell r="M26">
            <v>0.49931853558417916</v>
          </cell>
          <cell r="N26">
            <v>0.34695802486143246</v>
          </cell>
          <cell r="O26">
            <v>0.24494321746974082</v>
          </cell>
          <cell r="P26">
            <v>2.4E-2</v>
          </cell>
        </row>
        <row r="27">
          <cell r="A27" t="str">
            <v>TPPRSUVOGS-E</v>
          </cell>
          <cell r="J27">
            <v>0.83000396639528751</v>
          </cell>
          <cell r="K27">
            <v>0.80199601758945427</v>
          </cell>
          <cell r="L27">
            <v>0.71756577178729175</v>
          </cell>
          <cell r="M27">
            <v>0.49922132867142915</v>
          </cell>
          <cell r="N27">
            <v>0.34847106259439709</v>
          </cell>
          <cell r="O27">
            <v>0.24213269062880041</v>
          </cell>
          <cell r="P27">
            <v>2.4E-2</v>
          </cell>
        </row>
        <row r="28">
          <cell r="A28" t="str">
            <v>TPPRSUVELC-E</v>
          </cell>
          <cell r="J28">
            <v>0.88993365449088746</v>
          </cell>
          <cell r="K28">
            <v>0.88237470217706671</v>
          </cell>
          <cell r="L28">
            <v>0.78267591281561666</v>
          </cell>
          <cell r="M28">
            <v>0.52550417082036249</v>
          </cell>
          <cell r="N28">
            <v>0.35378762629532456</v>
          </cell>
          <cell r="O28">
            <v>0.23886240471698916</v>
          </cell>
          <cell r="P28">
            <v>2.4E-2</v>
          </cell>
        </row>
        <row r="29">
          <cell r="A29" t="str">
            <v>TPPRMOTOGS-E</v>
          </cell>
          <cell r="J29">
            <v>0.7634448111758867</v>
          </cell>
          <cell r="K29">
            <v>0.7411302039843134</v>
          </cell>
          <cell r="L29">
            <v>0.67310395943547341</v>
          </cell>
          <cell r="M29">
            <v>0.48967847643882134</v>
          </cell>
          <cell r="N29">
            <v>0.35215966369753199</v>
          </cell>
          <cell r="O29">
            <v>0.247618657994434</v>
          </cell>
          <cell r="P29">
            <v>1.4999999999999999E-2</v>
          </cell>
        </row>
        <row r="30">
          <cell r="A30" t="str">
            <v>TPPUMERELC-E</v>
          </cell>
          <cell r="J30">
            <v>1</v>
          </cell>
          <cell r="K30">
            <v>1</v>
          </cell>
          <cell r="L30">
            <v>1</v>
          </cell>
          <cell r="M30">
            <v>1</v>
          </cell>
          <cell r="N30">
            <v>1</v>
          </cell>
          <cell r="O30">
            <v>1</v>
          </cell>
          <cell r="P30">
            <v>1</v>
          </cell>
        </row>
        <row r="31">
          <cell r="A31" t="str">
            <v>TPPRSUVGAS-E</v>
          </cell>
          <cell r="J31">
            <v>1</v>
          </cell>
          <cell r="K31">
            <v>0</v>
          </cell>
          <cell r="L31">
            <v>0.86453294302156691</v>
          </cell>
          <cell r="M31">
            <v>0.60146860603516217</v>
          </cell>
          <cell r="N31">
            <v>0.41984264738855298</v>
          </cell>
          <cell r="O31">
            <v>0.29172473919658987</v>
          </cell>
          <cell r="P31">
            <v>1.9920095193486899E-2</v>
          </cell>
        </row>
        <row r="32">
          <cell r="A32" t="str">
            <v>TPPRCARGAS-E</v>
          </cell>
          <cell r="J32">
            <v>1</v>
          </cell>
          <cell r="K32">
            <v>0</v>
          </cell>
          <cell r="L32">
            <v>0.87947669903928882</v>
          </cell>
          <cell r="M32">
            <v>0.5904981435059814</v>
          </cell>
          <cell r="N32">
            <v>0.39754382195796284</v>
          </cell>
          <cell r="O32">
            <v>0.26840473277037419</v>
          </cell>
          <cell r="P32">
            <v>2.1358407707781298E-2</v>
          </cell>
        </row>
        <row r="33">
          <cell r="A33" t="str">
            <v>TPPUMBTGAS-E</v>
          </cell>
          <cell r="J33">
            <v>1</v>
          </cell>
          <cell r="K33">
            <v>0</v>
          </cell>
          <cell r="L33">
            <v>0.86175849406483251</v>
          </cell>
          <cell r="M33">
            <v>0.60520321659162479</v>
          </cell>
          <cell r="N33">
            <v>0.42052038626732363</v>
          </cell>
          <cell r="O33">
            <v>0.29030302896970861</v>
          </cell>
          <cell r="P33">
            <v>2.0965008962084201E-2</v>
          </cell>
        </row>
        <row r="34">
          <cell r="A34" t="str">
            <v>TPPUBUSGAS-E</v>
          </cell>
          <cell r="J34">
            <v>1</v>
          </cell>
          <cell r="K34">
            <v>0</v>
          </cell>
          <cell r="L34">
            <v>0.37946385782623887</v>
          </cell>
          <cell r="M34">
            <v>0.1707963256233061</v>
          </cell>
          <cell r="N34">
            <v>7.4838745636157833E-2</v>
          </cell>
          <cell r="O34">
            <v>3.2238885977502463E-2</v>
          </cell>
          <cell r="P34">
            <v>5.3296583187381896E-2</v>
          </cell>
        </row>
        <row r="35">
          <cell r="A35" t="str">
            <v>TFLCVGAS-E</v>
          </cell>
          <cell r="J35">
            <v>1</v>
          </cell>
          <cell r="K35">
            <v>0</v>
          </cell>
          <cell r="L35">
            <v>0.72724824852912129</v>
          </cell>
          <cell r="M35">
            <v>0.3741103151926779</v>
          </cell>
          <cell r="N35">
            <v>0.19009561835190497</v>
          </cell>
          <cell r="O35">
            <v>9.5942613009759634E-2</v>
          </cell>
          <cell r="P35">
            <v>1.6984001252854999E-2</v>
          </cell>
        </row>
        <row r="36">
          <cell r="A36" t="str">
            <v>TFHCV1GAS-E</v>
          </cell>
          <cell r="J36">
            <v>1</v>
          </cell>
          <cell r="K36">
            <v>0</v>
          </cell>
          <cell r="L36">
            <v>0.74830699328737704</v>
          </cell>
          <cell r="M36">
            <v>0.5933854311374448</v>
          </cell>
          <cell r="N36">
            <v>0.3851571021202902</v>
          </cell>
          <cell r="O36">
            <v>0.21874867832947617</v>
          </cell>
          <cell r="P36">
            <v>1.71002801251579E-2</v>
          </cell>
        </row>
        <row r="37">
          <cell r="A37" t="str">
            <v>TFRCOODS-E</v>
          </cell>
          <cell r="J37">
            <v>1</v>
          </cell>
          <cell r="K37">
            <v>1</v>
          </cell>
          <cell r="L37">
            <v>1</v>
          </cell>
          <cell r="M37">
            <v>1</v>
          </cell>
          <cell r="N37">
            <v>1</v>
          </cell>
          <cell r="O37">
            <v>1</v>
          </cell>
          <cell r="P37">
            <v>1</v>
          </cell>
        </row>
        <row r="38">
          <cell r="A38" t="str">
            <v>TFRCOELC-E</v>
          </cell>
          <cell r="J38">
            <v>1</v>
          </cell>
          <cell r="K38">
            <v>1</v>
          </cell>
          <cell r="L38">
            <v>1</v>
          </cell>
          <cell r="M38">
            <v>1</v>
          </cell>
          <cell r="N38">
            <v>1</v>
          </cell>
          <cell r="O38">
            <v>1</v>
          </cell>
          <cell r="P38">
            <v>1</v>
          </cell>
        </row>
        <row r="39">
          <cell r="A39" t="str">
            <v>TFROTODS-E</v>
          </cell>
          <cell r="J39">
            <v>1</v>
          </cell>
          <cell r="K39">
            <v>1</v>
          </cell>
          <cell r="L39">
            <v>1</v>
          </cell>
          <cell r="M39">
            <v>1</v>
          </cell>
          <cell r="N39">
            <v>1</v>
          </cell>
          <cell r="O39">
            <v>1</v>
          </cell>
          <cell r="P39">
            <v>1</v>
          </cell>
        </row>
        <row r="40">
          <cell r="A40" t="str">
            <v>TFROTELC-E</v>
          </cell>
          <cell r="J40">
            <v>1</v>
          </cell>
          <cell r="K40">
            <v>1</v>
          </cell>
          <cell r="L40">
            <v>1</v>
          </cell>
          <cell r="M40">
            <v>1</v>
          </cell>
          <cell r="N40">
            <v>1</v>
          </cell>
          <cell r="O40">
            <v>1</v>
          </cell>
          <cell r="P40">
            <v>1</v>
          </cell>
        </row>
        <row r="41">
          <cell r="A41" t="str">
            <v>TFREXODSR-E</v>
          </cell>
          <cell r="J41">
            <v>1</v>
          </cell>
          <cell r="K41">
            <v>1</v>
          </cell>
          <cell r="L41">
            <v>1</v>
          </cell>
          <cell r="M41">
            <v>1</v>
          </cell>
          <cell r="N41">
            <v>1</v>
          </cell>
          <cell r="O41">
            <v>1</v>
          </cell>
          <cell r="P41">
            <v>1</v>
          </cell>
        </row>
        <row r="42">
          <cell r="A42" t="str">
            <v>TFREXELCR-E</v>
          </cell>
          <cell r="J42">
            <v>1</v>
          </cell>
          <cell r="K42">
            <v>1</v>
          </cell>
          <cell r="L42">
            <v>1</v>
          </cell>
          <cell r="M42">
            <v>1</v>
          </cell>
          <cell r="N42">
            <v>1</v>
          </cell>
          <cell r="O42">
            <v>1</v>
          </cell>
          <cell r="P42">
            <v>1</v>
          </cell>
        </row>
        <row r="43">
          <cell r="A43" t="str">
            <v>TFPIPELC-E</v>
          </cell>
          <cell r="J43">
            <v>1</v>
          </cell>
          <cell r="K43">
            <v>1</v>
          </cell>
          <cell r="L43">
            <v>1</v>
          </cell>
          <cell r="M43">
            <v>1</v>
          </cell>
          <cell r="N43">
            <v>1</v>
          </cell>
          <cell r="O43">
            <v>1</v>
          </cell>
          <cell r="P43">
            <v>1</v>
          </cell>
        </row>
        <row r="44">
          <cell r="A44" t="str">
            <v>TAIJETOKE-E</v>
          </cell>
          <cell r="J44">
            <v>1</v>
          </cell>
          <cell r="K44">
            <v>1</v>
          </cell>
          <cell r="L44">
            <v>1</v>
          </cell>
          <cell r="M44">
            <v>1</v>
          </cell>
          <cell r="N44">
            <v>1</v>
          </cell>
          <cell r="O44">
            <v>1</v>
          </cell>
          <cell r="P44">
            <v>1</v>
          </cell>
        </row>
        <row r="45">
          <cell r="A45" t="str">
            <v>TADJETOKE-E</v>
          </cell>
          <cell r="J45">
            <v>1</v>
          </cell>
          <cell r="K45">
            <v>1</v>
          </cell>
          <cell r="L45">
            <v>1</v>
          </cell>
          <cell r="M45">
            <v>1</v>
          </cell>
          <cell r="N45">
            <v>1</v>
          </cell>
          <cell r="O45">
            <v>1</v>
          </cell>
          <cell r="P45">
            <v>1</v>
          </cell>
        </row>
        <row r="46">
          <cell r="A46" t="str">
            <v>TAOAGOAG-E</v>
          </cell>
          <cell r="J46">
            <v>1</v>
          </cell>
          <cell r="K46">
            <v>1</v>
          </cell>
          <cell r="L46">
            <v>1</v>
          </cell>
          <cell r="M46">
            <v>1</v>
          </cell>
          <cell r="N46">
            <v>1</v>
          </cell>
          <cell r="O46">
            <v>1</v>
          </cell>
          <cell r="P46">
            <v>1</v>
          </cell>
        </row>
        <row r="47">
          <cell r="A47" t="str">
            <v>TSHFOOHF-E</v>
          </cell>
          <cell r="J47">
            <v>1</v>
          </cell>
          <cell r="K47">
            <v>1</v>
          </cell>
          <cell r="L47">
            <v>1</v>
          </cell>
          <cell r="M47">
            <v>1</v>
          </cell>
          <cell r="N47">
            <v>1</v>
          </cell>
          <cell r="O47">
            <v>1</v>
          </cell>
          <cell r="P47">
            <v>1</v>
          </cell>
        </row>
        <row r="48">
          <cell r="A48"/>
          <cell r="J48"/>
          <cell r="K48"/>
          <cell r="L48"/>
          <cell r="M48"/>
          <cell r="N48"/>
          <cell r="O48"/>
          <cell r="P48"/>
        </row>
      </sheetData>
      <sheetData sheetId="6">
        <row r="3">
          <cell r="M3">
            <v>2006</v>
          </cell>
          <cell r="N3">
            <v>2010</v>
          </cell>
          <cell r="O3">
            <v>2012</v>
          </cell>
          <cell r="P3">
            <v>2017</v>
          </cell>
          <cell r="Q3">
            <v>2020</v>
          </cell>
          <cell r="R3">
            <v>2030</v>
          </cell>
          <cell r="S3">
            <v>2040</v>
          </cell>
          <cell r="T3">
            <v>2050</v>
          </cell>
        </row>
        <row r="5">
          <cell r="A5" t="str">
            <v>TPPUBUSODS-E</v>
          </cell>
          <cell r="M5">
            <v>21.5647607151075</v>
          </cell>
          <cell r="N5">
            <v>26.527095234144401</v>
          </cell>
          <cell r="O5">
            <v>28.126256176370301</v>
          </cell>
          <cell r="P5">
            <v>25.1952522652347</v>
          </cell>
          <cell r="Q5">
            <v>23.083651962362801</v>
          </cell>
          <cell r="R5">
            <v>15.5161252325553</v>
          </cell>
          <cell r="S5">
            <v>0</v>
          </cell>
          <cell r="T5">
            <v>0</v>
          </cell>
        </row>
        <row r="6">
          <cell r="A6" t="str">
            <v>TPPRCARODS-E</v>
          </cell>
          <cell r="M6">
            <v>147.69326759927199</v>
          </cell>
          <cell r="N6">
            <v>228.12543892094001</v>
          </cell>
          <cell r="O6">
            <v>283.266255294215</v>
          </cell>
          <cell r="P6">
            <v>387.58646835565298</v>
          </cell>
          <cell r="Q6">
            <v>369.96010154816298</v>
          </cell>
          <cell r="R6">
            <v>243.13201263550999</v>
          </cell>
          <cell r="S6">
            <v>0</v>
          </cell>
          <cell r="T6">
            <v>0</v>
          </cell>
        </row>
        <row r="7">
          <cell r="A7" t="str">
            <v>TPPRCAROGS-E</v>
          </cell>
          <cell r="M7">
            <v>0.37938792131855897</v>
          </cell>
          <cell r="N7">
            <v>5147.4548255316504</v>
          </cell>
          <cell r="O7">
            <v>5479.0960107301498</v>
          </cell>
          <cell r="P7">
            <v>5902.05729724512</v>
          </cell>
          <cell r="Q7">
            <v>5259.5090745597199</v>
          </cell>
          <cell r="R7">
            <v>2963.6268741726399</v>
          </cell>
          <cell r="S7">
            <v>0</v>
          </cell>
          <cell r="T7">
            <v>0</v>
          </cell>
        </row>
        <row r="8">
          <cell r="A8" t="str">
            <v>TPPRCARODSH-E</v>
          </cell>
          <cell r="M8">
            <v>0</v>
          </cell>
          <cell r="N8">
            <v>0</v>
          </cell>
          <cell r="O8">
            <v>0</v>
          </cell>
          <cell r="P8">
            <v>0</v>
          </cell>
          <cell r="Q8">
            <v>0</v>
          </cell>
          <cell r="R8">
            <v>0</v>
          </cell>
          <cell r="S8">
            <v>0</v>
          </cell>
          <cell r="T8">
            <v>0</v>
          </cell>
        </row>
        <row r="9">
          <cell r="A9" t="str">
            <v>TPPRCAROGSH-E</v>
          </cell>
          <cell r="M9">
            <v>0.30999004554632797</v>
          </cell>
          <cell r="N9">
            <v>1.11288673921603</v>
          </cell>
          <cell r="O9">
            <v>2.3087301118619199</v>
          </cell>
          <cell r="P9">
            <v>4.1935845862025003</v>
          </cell>
          <cell r="Q9">
            <v>4.11763972020184</v>
          </cell>
          <cell r="R9">
            <v>3.1386913845266902</v>
          </cell>
          <cell r="S9">
            <v>0</v>
          </cell>
          <cell r="T9">
            <v>0</v>
          </cell>
        </row>
        <row r="10">
          <cell r="A10" t="str">
            <v>TPPRCARELC-E</v>
          </cell>
          <cell r="M10">
            <v>0</v>
          </cell>
          <cell r="N10">
            <v>0</v>
          </cell>
          <cell r="O10">
            <v>0</v>
          </cell>
          <cell r="P10">
            <v>0.33192828574538003</v>
          </cell>
          <cell r="Q10">
            <v>0.33103303930312999</v>
          </cell>
          <cell r="R10">
            <v>0.29041173582530899</v>
          </cell>
          <cell r="S10">
            <v>0</v>
          </cell>
          <cell r="T10">
            <v>0</v>
          </cell>
        </row>
        <row r="11">
          <cell r="A11" t="str">
            <v>TFHCV1ODS-E</v>
          </cell>
          <cell r="M11">
            <v>89.798500891253894</v>
          </cell>
          <cell r="N11">
            <v>111.125617282167</v>
          </cell>
          <cell r="O11">
            <v>116.591505230221</v>
          </cell>
          <cell r="P11">
            <v>126.227705550552</v>
          </cell>
          <cell r="Q11">
            <v>128.85669585561601</v>
          </cell>
          <cell r="R11">
            <v>65.904742901988897</v>
          </cell>
          <cell r="S11">
            <v>0</v>
          </cell>
          <cell r="T11">
            <v>0</v>
          </cell>
        </row>
        <row r="12">
          <cell r="A12" t="str">
            <v>TFHCV1OGS-E</v>
          </cell>
          <cell r="M12">
            <v>6.3192945107162597</v>
          </cell>
          <cell r="N12">
            <v>4.5665100945894901</v>
          </cell>
          <cell r="O12">
            <v>4.0661003460126599</v>
          </cell>
          <cell r="P12">
            <v>2.3335554859995198</v>
          </cell>
          <cell r="Q12">
            <v>1.87929418014928</v>
          </cell>
          <cell r="R12">
            <v>0.35865569412206</v>
          </cell>
          <cell r="S12">
            <v>0</v>
          </cell>
          <cell r="T12">
            <v>0</v>
          </cell>
        </row>
        <row r="13">
          <cell r="A13" t="str">
            <v>TFHCV2ODS-E</v>
          </cell>
          <cell r="M13">
            <v>23.060160967095001</v>
          </cell>
          <cell r="N13">
            <v>27.614813403739699</v>
          </cell>
          <cell r="O13">
            <v>30.2417068509633</v>
          </cell>
          <cell r="P13">
            <v>33.929342714939402</v>
          </cell>
          <cell r="Q13">
            <v>34.442063385055299</v>
          </cell>
          <cell r="R13">
            <v>18.009652806729299</v>
          </cell>
          <cell r="S13">
            <v>0</v>
          </cell>
          <cell r="T13">
            <v>0</v>
          </cell>
        </row>
        <row r="14">
          <cell r="A14" t="str">
            <v>TFHCV3ODS-E</v>
          </cell>
          <cell r="M14">
            <v>39.206942001051502</v>
          </cell>
          <cell r="N14">
            <v>49.889561280829902</v>
          </cell>
          <cell r="O14">
            <v>55.810791547743598</v>
          </cell>
          <cell r="P14">
            <v>62.7019053147121</v>
          </cell>
          <cell r="Q14">
            <v>63.616850519339202</v>
          </cell>
          <cell r="R14">
            <v>33.590395028435502</v>
          </cell>
          <cell r="S14">
            <v>0</v>
          </cell>
          <cell r="T14">
            <v>0</v>
          </cell>
        </row>
        <row r="15">
          <cell r="A15" t="str">
            <v>TFHCV4ODS-E</v>
          </cell>
          <cell r="M15">
            <v>9.0084805137687098</v>
          </cell>
          <cell r="N15">
            <v>10.9402464363147</v>
          </cell>
          <cell r="O15">
            <v>11.967646306107399</v>
          </cell>
          <cell r="P15">
            <v>12.056497449546701</v>
          </cell>
          <cell r="Q15">
            <v>12.2894367454119</v>
          </cell>
          <cell r="R15">
            <v>6.0737110439854698</v>
          </cell>
          <cell r="S15">
            <v>0</v>
          </cell>
          <cell r="T15">
            <v>0</v>
          </cell>
        </row>
        <row r="16">
          <cell r="A16" t="str">
            <v>TFHCV5ODS-E</v>
          </cell>
          <cell r="M16">
            <v>3.8036597127624399</v>
          </cell>
          <cell r="N16">
            <v>4.56806511304314</v>
          </cell>
          <cell r="O16">
            <v>4.9567281421779201</v>
          </cell>
          <cell r="P16">
            <v>5.4543032895166199</v>
          </cell>
          <cell r="Q16">
            <v>5.5364181807125403</v>
          </cell>
          <cell r="R16">
            <v>2.8461230389806702</v>
          </cell>
          <cell r="S16">
            <v>0</v>
          </cell>
          <cell r="T16">
            <v>0</v>
          </cell>
        </row>
        <row r="17">
          <cell r="A17" t="str">
            <v>TFHCV6ODS-E</v>
          </cell>
          <cell r="M17">
            <v>47.831031923368201</v>
          </cell>
          <cell r="N17">
            <v>66.863056666324994</v>
          </cell>
          <cell r="O17">
            <v>79.894521429911194</v>
          </cell>
          <cell r="P17">
            <v>106.12140587784999</v>
          </cell>
          <cell r="Q17">
            <v>107.749502594289</v>
          </cell>
          <cell r="R17">
            <v>61.863142535247199</v>
          </cell>
          <cell r="S17">
            <v>0</v>
          </cell>
          <cell r="T17">
            <v>0</v>
          </cell>
        </row>
        <row r="18">
          <cell r="A18" t="str">
            <v>TFHCV7ODS-E</v>
          </cell>
          <cell r="M18">
            <v>13.6448452830588</v>
          </cell>
          <cell r="N18">
            <v>18.295207237743401</v>
          </cell>
          <cell r="O18">
            <v>21.382011031422401</v>
          </cell>
          <cell r="P18">
            <v>25.874280497520701</v>
          </cell>
          <cell r="Q18">
            <v>26.4741570116765</v>
          </cell>
          <cell r="R18">
            <v>14.5024186740093</v>
          </cell>
          <cell r="S18">
            <v>0</v>
          </cell>
          <cell r="T18">
            <v>0</v>
          </cell>
        </row>
        <row r="19">
          <cell r="A19" t="str">
            <v>TFHCV8ODS-E</v>
          </cell>
          <cell r="M19">
            <v>0.14983068014539899</v>
          </cell>
          <cell r="N19">
            <v>0.418026531752829</v>
          </cell>
          <cell r="O19">
            <v>0.60449827068682804</v>
          </cell>
          <cell r="P19">
            <v>1.1282532037320601</v>
          </cell>
          <cell r="Q19">
            <v>1.1464635873024001</v>
          </cell>
          <cell r="R19">
            <v>0.75373569008702301</v>
          </cell>
          <cell r="S19">
            <v>0</v>
          </cell>
          <cell r="T19">
            <v>0</v>
          </cell>
        </row>
        <row r="20">
          <cell r="A20" t="str">
            <v>TFHCV9ODS-E</v>
          </cell>
          <cell r="M20">
            <v>0.31599901474388598</v>
          </cell>
          <cell r="N20">
            <v>0.494346589440812</v>
          </cell>
          <cell r="O20">
            <v>0.50786196813704299</v>
          </cell>
          <cell r="P20">
            <v>0.42396796687300597</v>
          </cell>
          <cell r="Q20">
            <v>0.44340231551193199</v>
          </cell>
          <cell r="R20">
            <v>0.19789597907123299</v>
          </cell>
          <cell r="S20">
            <v>0</v>
          </cell>
          <cell r="T20">
            <v>0</v>
          </cell>
        </row>
        <row r="21">
          <cell r="A21" t="str">
            <v>TFLCVODS-E</v>
          </cell>
          <cell r="M21">
            <v>580.46073123639201</v>
          </cell>
          <cell r="N21">
            <v>748.39295261018594</v>
          </cell>
          <cell r="O21">
            <v>845.35637012110999</v>
          </cell>
          <cell r="P21">
            <v>1151.5302002553699</v>
          </cell>
          <cell r="Q21">
            <v>1024.6176041897099</v>
          </cell>
          <cell r="R21">
            <v>609.23289367381597</v>
          </cell>
          <cell r="S21">
            <v>0</v>
          </cell>
          <cell r="T21">
            <v>0</v>
          </cell>
        </row>
        <row r="22">
          <cell r="A22" t="str">
            <v>TFLCVOGS-E</v>
          </cell>
          <cell r="M22">
            <v>1353.4227402310701</v>
          </cell>
          <cell r="N22">
            <v>1394.10583631081</v>
          </cell>
          <cell r="O22">
            <v>1329.80249560937</v>
          </cell>
          <cell r="P22">
            <v>1296.7112413349801</v>
          </cell>
          <cell r="Q22">
            <v>1149.83638939547</v>
          </cell>
          <cell r="R22">
            <v>721.33104862899097</v>
          </cell>
          <cell r="S22">
            <v>0</v>
          </cell>
          <cell r="T22">
            <v>0</v>
          </cell>
        </row>
        <row r="23">
          <cell r="A23" t="str">
            <v>TPPUMBTODS-E</v>
          </cell>
          <cell r="M23">
            <v>4.4221049327286899</v>
          </cell>
          <cell r="N23">
            <v>13.999249671464099</v>
          </cell>
          <cell r="O23">
            <v>22.300251189988199</v>
          </cell>
          <cell r="P23">
            <v>69.8415661662536</v>
          </cell>
          <cell r="Q23">
            <v>66.6909703537209</v>
          </cell>
          <cell r="R23">
            <v>48.344847105240099</v>
          </cell>
          <cell r="S23">
            <v>0</v>
          </cell>
          <cell r="T23">
            <v>0</v>
          </cell>
        </row>
        <row r="24">
          <cell r="A24" t="str">
            <v>TPPUMBTOGS-E</v>
          </cell>
          <cell r="M24">
            <v>278.31356741260902</v>
          </cell>
          <cell r="N24">
            <v>278.951860645625</v>
          </cell>
          <cell r="O24">
            <v>261.56646550238003</v>
          </cell>
          <cell r="P24">
            <v>253.885003628612</v>
          </cell>
          <cell r="Q24">
            <v>223.81698991359701</v>
          </cell>
          <cell r="R24">
            <v>136.09445444360699</v>
          </cell>
          <cell r="S24">
            <v>0</v>
          </cell>
          <cell r="T24">
            <v>0</v>
          </cell>
        </row>
        <row r="25">
          <cell r="A25" t="str">
            <v>TPPRSUVODS-E</v>
          </cell>
          <cell r="M25">
            <v>76.403942902944607</v>
          </cell>
          <cell r="N25">
            <v>167.10759375124499</v>
          </cell>
          <cell r="O25">
            <v>231.73880616391401</v>
          </cell>
          <cell r="P25">
            <v>439.31608188194201</v>
          </cell>
          <cell r="Q25">
            <v>423.99215654706899</v>
          </cell>
          <cell r="R25">
            <v>305.37671951021599</v>
          </cell>
          <cell r="S25">
            <v>0</v>
          </cell>
          <cell r="T25">
            <v>0</v>
          </cell>
        </row>
        <row r="26">
          <cell r="A26" t="str">
            <v>TPPRSUVOGSH-E</v>
          </cell>
          <cell r="M26">
            <v>0</v>
          </cell>
          <cell r="N26">
            <v>0.33093869359735401</v>
          </cell>
          <cell r="O26">
            <v>0.52182555211336101</v>
          </cell>
          <cell r="P26">
            <v>0.80312517525851201</v>
          </cell>
          <cell r="Q26">
            <v>0.78934356053377797</v>
          </cell>
          <cell r="R26">
            <v>0.60265953422099805</v>
          </cell>
          <cell r="S26">
            <v>0</v>
          </cell>
          <cell r="T26">
            <v>0</v>
          </cell>
        </row>
        <row r="27">
          <cell r="A27" t="str">
            <v>TPPRSUVOGS-E</v>
          </cell>
          <cell r="M27">
            <v>107.841116769957</v>
          </cell>
          <cell r="N27">
            <v>203.048420366665</v>
          </cell>
          <cell r="O27">
            <v>269.85381765315498</v>
          </cell>
          <cell r="P27">
            <v>476.243900144387</v>
          </cell>
          <cell r="Q27">
            <v>456.37773432999398</v>
          </cell>
          <cell r="R27">
            <v>321.47565435311702</v>
          </cell>
          <cell r="S27">
            <v>0</v>
          </cell>
          <cell r="T27">
            <v>0</v>
          </cell>
        </row>
        <row r="28">
          <cell r="A28" t="str">
            <v>TPPRSUVELC-E</v>
          </cell>
          <cell r="M28">
            <v>0</v>
          </cell>
          <cell r="N28">
            <v>0</v>
          </cell>
          <cell r="O28">
            <v>0</v>
          </cell>
          <cell r="P28">
            <v>0</v>
          </cell>
          <cell r="Q28">
            <v>0</v>
          </cell>
          <cell r="R28">
            <v>0</v>
          </cell>
          <cell r="S28">
            <v>0</v>
          </cell>
          <cell r="T28">
            <v>0</v>
          </cell>
        </row>
        <row r="29">
          <cell r="A29" t="str">
            <v>TPPRMOTOGS-E</v>
          </cell>
          <cell r="M29">
            <v>281.57429249367499</v>
          </cell>
          <cell r="N29">
            <v>372.534035064303</v>
          </cell>
          <cell r="O29">
            <v>418.16208070848103</v>
          </cell>
          <cell r="P29">
            <v>532.77109028187397</v>
          </cell>
          <cell r="Q29">
            <v>480.39595774755702</v>
          </cell>
          <cell r="R29">
            <v>247.18185019438701</v>
          </cell>
          <cell r="S29">
            <v>0</v>
          </cell>
          <cell r="T29">
            <v>0</v>
          </cell>
        </row>
        <row r="30">
          <cell r="A30" t="str">
            <v>TPPUMERELC-E</v>
          </cell>
          <cell r="M30">
            <v>15.8</v>
          </cell>
          <cell r="N30">
            <v>15.8</v>
          </cell>
          <cell r="O30">
            <v>15.8</v>
          </cell>
          <cell r="P30">
            <v>15.8</v>
          </cell>
          <cell r="Q30">
            <v>15.8</v>
          </cell>
          <cell r="R30">
            <v>12.64</v>
          </cell>
          <cell r="S30">
            <v>0</v>
          </cell>
          <cell r="T30">
            <v>0</v>
          </cell>
        </row>
        <row r="31">
          <cell r="A31" t="str">
            <v>TPPRSUVGAS-E</v>
          </cell>
          <cell r="M31">
            <v>2.15682233539914</v>
          </cell>
          <cell r="N31">
            <v>10.15242101833325</v>
          </cell>
          <cell r="O31">
            <v>13.492690882657749</v>
          </cell>
          <cell r="P31">
            <v>23.812195007219351</v>
          </cell>
          <cell r="Q31">
            <v>22.818886716499701</v>
          </cell>
          <cell r="R31">
            <v>16.073782717655853</v>
          </cell>
          <cell r="S31">
            <v>0</v>
          </cell>
          <cell r="T31">
            <v>0</v>
          </cell>
        </row>
        <row r="32">
          <cell r="A32" t="str">
            <v>TPPRCARGAS-E</v>
          </cell>
          <cell r="M32">
            <v>0</v>
          </cell>
          <cell r="N32">
            <v>0</v>
          </cell>
          <cell r="O32">
            <v>0</v>
          </cell>
          <cell r="P32">
            <v>3.3192828574538001E-2</v>
          </cell>
          <cell r="Q32">
            <v>3.3103303930313001E-2</v>
          </cell>
          <cell r="R32">
            <v>2.9041173582530902E-2</v>
          </cell>
          <cell r="S32">
            <v>0</v>
          </cell>
          <cell r="T32">
            <v>0</v>
          </cell>
        </row>
        <row r="33">
          <cell r="A33" t="str">
            <v>TPPUMBTGAS-E</v>
          </cell>
          <cell r="M33">
            <v>2.7831356741260902</v>
          </cell>
          <cell r="N33">
            <v>2.7895186064562503</v>
          </cell>
          <cell r="O33">
            <v>2.6156646550238003</v>
          </cell>
          <cell r="P33">
            <v>2.5388500362861199</v>
          </cell>
          <cell r="Q33">
            <v>2.2381698991359702</v>
          </cell>
          <cell r="R33">
            <v>1.3609445444360699</v>
          </cell>
          <cell r="S33">
            <v>0</v>
          </cell>
          <cell r="T33">
            <v>0</v>
          </cell>
        </row>
        <row r="34">
          <cell r="A34" t="str">
            <v>TPPUBUSGAS-E</v>
          </cell>
          <cell r="M34">
            <v>0.215647607151075</v>
          </cell>
          <cell r="N34">
            <v>0.26527095234144399</v>
          </cell>
          <cell r="O34">
            <v>0.28126256176370301</v>
          </cell>
          <cell r="P34">
            <v>0.25195252265234702</v>
          </cell>
          <cell r="Q34">
            <v>0.230836519623628</v>
          </cell>
          <cell r="R34">
            <v>0.155161252325553</v>
          </cell>
          <cell r="S34">
            <v>0</v>
          </cell>
          <cell r="T34">
            <v>0</v>
          </cell>
        </row>
        <row r="35">
          <cell r="A35" t="str">
            <v>TFLCVGAS-E</v>
          </cell>
          <cell r="M35">
            <v>2.7068454804621402</v>
          </cell>
          <cell r="N35">
            <v>13.9410583631081</v>
          </cell>
          <cell r="O35">
            <v>13.2980249560937</v>
          </cell>
          <cell r="P35">
            <v>12.967112413349801</v>
          </cell>
          <cell r="Q35">
            <v>11.4983638939547</v>
          </cell>
          <cell r="R35">
            <v>7.2133104862899096</v>
          </cell>
          <cell r="S35">
            <v>0</v>
          </cell>
          <cell r="T35">
            <v>0</v>
          </cell>
        </row>
        <row r="36">
          <cell r="A36" t="str">
            <v>TFHCV1GAS-E</v>
          </cell>
          <cell r="M36">
            <v>0.31596472553581301</v>
          </cell>
          <cell r="N36">
            <v>0.22832550472947452</v>
          </cell>
          <cell r="O36">
            <v>0.203305017300633</v>
          </cell>
          <cell r="P36">
            <v>0.116677774299976</v>
          </cell>
          <cell r="Q36">
            <v>9.3964709007464009E-2</v>
          </cell>
          <cell r="R36">
            <v>1.7932784706102999E-2</v>
          </cell>
          <cell r="S36">
            <v>0</v>
          </cell>
          <cell r="T36">
            <v>0</v>
          </cell>
        </row>
        <row r="37">
          <cell r="A37" t="str">
            <v>TFRCOODS-E</v>
          </cell>
          <cell r="M37">
            <v>7.1799653230224925</v>
          </cell>
          <cell r="N37">
            <v>7.1799653230224925</v>
          </cell>
          <cell r="O37">
            <v>7.1799653230224925</v>
          </cell>
          <cell r="P37">
            <v>7.1799653230224925</v>
          </cell>
          <cell r="Q37">
            <v>7.1799653230224925</v>
          </cell>
          <cell r="R37">
            <v>7.1799653230224925</v>
          </cell>
          <cell r="S37">
            <v>0</v>
          </cell>
          <cell r="T37">
            <v>0</v>
          </cell>
        </row>
        <row r="38">
          <cell r="A38" t="str">
            <v>TFRCOELC-E</v>
          </cell>
          <cell r="M38">
            <v>14.820034676977507</v>
          </cell>
          <cell r="N38">
            <v>14.820034676977507</v>
          </cell>
          <cell r="O38">
            <v>14.820034676977507</v>
          </cell>
          <cell r="P38">
            <v>14.820034676977507</v>
          </cell>
          <cell r="Q38">
            <v>14.820034676977507</v>
          </cell>
          <cell r="R38">
            <v>14.820034676977507</v>
          </cell>
          <cell r="S38">
            <v>14.820034676977507</v>
          </cell>
          <cell r="T38">
            <v>14.820034676977507</v>
          </cell>
        </row>
        <row r="39">
          <cell r="A39" t="str">
            <v>TFROTODS-E</v>
          </cell>
          <cell r="M39">
            <v>5.3170222384328483</v>
          </cell>
          <cell r="N39">
            <v>5.3170222384328483</v>
          </cell>
          <cell r="O39">
            <v>5.3170222384328483</v>
          </cell>
          <cell r="P39">
            <v>5.3170222384328483</v>
          </cell>
          <cell r="Q39">
            <v>5.3170222384328483</v>
          </cell>
          <cell r="R39">
            <v>5.3170222384328483</v>
          </cell>
          <cell r="S39">
            <v>0</v>
          </cell>
          <cell r="T39">
            <v>0</v>
          </cell>
        </row>
        <row r="40">
          <cell r="A40" t="str">
            <v>TFROTELC-E</v>
          </cell>
          <cell r="M40">
            <v>21.825483275883826</v>
          </cell>
          <cell r="N40">
            <v>21.825483275883826</v>
          </cell>
          <cell r="O40">
            <v>21.825483275883826</v>
          </cell>
          <cell r="P40">
            <v>21.825483275883826</v>
          </cell>
          <cell r="Q40">
            <v>21.825483275883826</v>
          </cell>
          <cell r="R40">
            <v>21.825483275883826</v>
          </cell>
          <cell r="S40">
            <v>21.825483275883826</v>
          </cell>
          <cell r="T40">
            <v>21.825483275883826</v>
          </cell>
        </row>
        <row r="41">
          <cell r="A41" t="str">
            <v>TFREXODSR-E</v>
          </cell>
          <cell r="M41">
            <v>17.370351535916075</v>
          </cell>
          <cell r="N41">
            <v>17.370351535916075</v>
          </cell>
          <cell r="O41">
            <v>17.370351535916075</v>
          </cell>
          <cell r="P41">
            <v>17.370351535916075</v>
          </cell>
          <cell r="Q41">
            <v>17.370351535916075</v>
          </cell>
          <cell r="R41">
            <v>17.370351535916075</v>
          </cell>
          <cell r="S41">
            <v>0</v>
          </cell>
          <cell r="T41">
            <v>0</v>
          </cell>
        </row>
        <row r="42">
          <cell r="A42" t="str">
            <v>TFREXELCR-E</v>
          </cell>
          <cell r="M42">
            <v>71.302375642329608</v>
          </cell>
          <cell r="N42">
            <v>71.302375642329608</v>
          </cell>
          <cell r="O42">
            <v>71.302375642329608</v>
          </cell>
          <cell r="P42">
            <v>71.302375642329608</v>
          </cell>
          <cell r="Q42">
            <v>71.302375642329608</v>
          </cell>
          <cell r="R42">
            <v>71.302375642329608</v>
          </cell>
          <cell r="S42">
            <v>71.302375642329608</v>
          </cell>
          <cell r="T42">
            <v>71.302375642329608</v>
          </cell>
        </row>
        <row r="43">
          <cell r="A43" t="str">
            <v>TFPIPELC-E</v>
          </cell>
          <cell r="M43">
            <v>1.641128256</v>
          </cell>
          <cell r="N43">
            <v>1.641128256</v>
          </cell>
          <cell r="O43">
            <v>1.641128256</v>
          </cell>
          <cell r="P43">
            <v>1.641128256</v>
          </cell>
          <cell r="Q43">
            <v>1.641128256</v>
          </cell>
          <cell r="R43">
            <v>1.641128256</v>
          </cell>
          <cell r="S43">
            <v>1.641128256</v>
          </cell>
          <cell r="T43">
            <v>1.641128256</v>
          </cell>
        </row>
        <row r="44">
          <cell r="A44" t="str">
            <v>TAIJETOKE-E</v>
          </cell>
          <cell r="M44">
            <v>68.938999999999993</v>
          </cell>
          <cell r="N44">
            <v>68.938999999999993</v>
          </cell>
          <cell r="O44">
            <v>68.938999999999993</v>
          </cell>
          <cell r="P44">
            <v>68.938999999999993</v>
          </cell>
          <cell r="Q44">
            <v>68.938999999999993</v>
          </cell>
          <cell r="R44">
            <v>68.938999999999993</v>
          </cell>
          <cell r="S44">
            <v>0</v>
          </cell>
          <cell r="T44">
            <v>0</v>
          </cell>
        </row>
        <row r="45">
          <cell r="A45" t="str">
            <v>TADJETOKE-E</v>
          </cell>
          <cell r="M45">
            <v>20.483000000000001</v>
          </cell>
          <cell r="N45">
            <v>20.483000000000001</v>
          </cell>
          <cell r="O45">
            <v>20.483000000000001</v>
          </cell>
          <cell r="P45">
            <v>20.483000000000001</v>
          </cell>
          <cell r="Q45">
            <v>20.483000000000001</v>
          </cell>
          <cell r="R45">
            <v>20.483000000000001</v>
          </cell>
          <cell r="S45">
            <v>0</v>
          </cell>
          <cell r="T45">
            <v>0</v>
          </cell>
        </row>
        <row r="46">
          <cell r="A46" t="str">
            <v>TAOAGOAG-E</v>
          </cell>
          <cell r="M46">
            <v>0.82200000000000006</v>
          </cell>
          <cell r="N46">
            <v>0.82200000000000006</v>
          </cell>
          <cell r="O46">
            <v>0.82200000000000006</v>
          </cell>
          <cell r="P46">
            <v>0.82200000000000006</v>
          </cell>
          <cell r="Q46">
            <v>0.82200000000000006</v>
          </cell>
          <cell r="R46">
            <v>0.82200000000000006</v>
          </cell>
          <cell r="S46">
            <v>0</v>
          </cell>
          <cell r="T46">
            <v>0</v>
          </cell>
        </row>
        <row r="47">
          <cell r="A47" t="str">
            <v>TSHFOOHF-E</v>
          </cell>
          <cell r="M47">
            <v>2.77</v>
          </cell>
          <cell r="N47">
            <v>2.77</v>
          </cell>
          <cell r="O47">
            <v>2.77</v>
          </cell>
          <cell r="P47">
            <v>2.77</v>
          </cell>
          <cell r="Q47">
            <v>2.77</v>
          </cell>
          <cell r="R47">
            <v>2.77</v>
          </cell>
          <cell r="S47">
            <v>0</v>
          </cell>
          <cell r="T47">
            <v>0</v>
          </cell>
        </row>
        <row r="48">
          <cell r="A48"/>
          <cell r="M48"/>
          <cell r="N48"/>
          <cell r="O48"/>
          <cell r="P48"/>
          <cell r="Q48"/>
          <cell r="R48"/>
          <cell r="S48"/>
          <cell r="T48"/>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GY"/>
      <sheetName val="CV"/>
      <sheetName val="HEAT RATE"/>
      <sheetName val="Burn Rate"/>
      <sheetName val="COAL BURN"/>
      <sheetName val="NET DELIVERY"/>
      <sheetName val="MINE DELIVERY"/>
      <sheetName val="COAL MOVEMENTS"/>
      <sheetName val="SP DAYS"/>
      <sheetName val="SP TONS"/>
      <sheetName val="DELIVERY_2002"/>
      <sheetName val="STD DAILY BURN"/>
      <sheetName val="EUF"/>
      <sheetName val="EAF"/>
      <sheetName val="UCF"/>
      <sheetName val="PCLF"/>
      <sheetName val="UCLF"/>
      <sheetName val="OCLF"/>
      <sheetName val="CAPACITY"/>
      <sheetName val="CF"/>
      <sheetName val="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angeLog"/>
      <sheetName val="REGIONS"/>
      <sheetName val="Index_SATIM"/>
      <sheetName val="Index_G2E"/>
      <sheetName val="Index_E2G"/>
      <sheetName val="POP_STATSSA"/>
      <sheetName val="DriversGams"/>
      <sheetName val="Drivers"/>
      <sheetName val="DMD"/>
      <sheetName val="ITEMS_AGR"/>
      <sheetName val="AGR"/>
      <sheetName val="ITEMS_IND"/>
      <sheetName val="IND"/>
      <sheetName val="ITEMS_RES"/>
      <sheetName val="RES"/>
      <sheetName val="ITEMS_COM"/>
      <sheetName val="COM"/>
      <sheetName val="ITEMS_TRA"/>
      <sheetName val="FTRA"/>
      <sheetName val="PTRA"/>
      <sheetName val="OtherTRA"/>
    </sheetNames>
    <sheetDataSet>
      <sheetData sheetId="0"/>
      <sheetData sheetId="1"/>
      <sheetData sheetId="2">
        <row r="7">
          <cell r="C7">
            <v>1</v>
          </cell>
        </row>
        <row r="8">
          <cell r="C8">
            <v>1</v>
          </cell>
        </row>
        <row r="10">
          <cell r="C10">
            <v>1</v>
          </cell>
        </row>
        <row r="11">
          <cell r="C11">
            <v>1</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ngeLog"/>
      <sheetName val="REGIONS"/>
      <sheetName val="Index"/>
      <sheetName val="FromCGE"/>
      <sheetName val="ITEMS_AGR"/>
      <sheetName val="AGR"/>
      <sheetName val="ITEMS_IND"/>
      <sheetName val="IND"/>
      <sheetName val="ITEMS_RES"/>
      <sheetName val="RES"/>
      <sheetName val="ITEMS_COM"/>
      <sheetName val="COM"/>
      <sheetName val="ITEMS_TRA"/>
      <sheetName val="FTRA"/>
      <sheetName val="PTRA"/>
      <sheetName val="OtherTRA"/>
    </sheetNames>
    <sheetDataSet>
      <sheetData sheetId="0" refreshError="1"/>
      <sheetData sheetId="1" refreshError="1"/>
      <sheetData sheetId="2">
        <row r="7">
          <cell r="C7">
            <v>1</v>
          </cell>
        </row>
        <row r="8">
          <cell r="C8">
            <v>1</v>
          </cell>
        </row>
        <row r="9">
          <cell r="C9">
            <v>1</v>
          </cell>
        </row>
        <row r="10">
          <cell r="C10">
            <v>1</v>
          </cell>
        </row>
        <row r="11">
          <cell r="C11">
            <v>1</v>
          </cell>
        </row>
      </sheetData>
      <sheetData sheetId="3">
        <row r="5">
          <cell r="J5" t="str">
            <v>Greenshoots</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ChangeLog"/>
      <sheetName val="NameConv"/>
      <sheetName val="Industry desription"/>
      <sheetName val="SIC codes"/>
      <sheetName val="REGIONS"/>
      <sheetName val="Detailed GDP STATSSA"/>
      <sheetName val="GDP STATSSA"/>
      <sheetName val="Output compiled"/>
      <sheetName val="IND GDP statssa 2"/>
      <sheetName val="Ind output Mark"/>
      <sheetName val="Ind mining output STATSSA"/>
      <sheetName val="Ind Man output STATSSA"/>
      <sheetName val="supply and use tables"/>
      <sheetName val="DOE 2006 native units"/>
      <sheetName val="2006-2009"/>
      <sheetName val="Industry VA"/>
      <sheetName val="Sources"/>
      <sheetName val="1992-2006 industry"/>
      <sheetName val="DoE2013 Industry EB"/>
      <sheetName val="digest "/>
      <sheetName val="DMR1"/>
      <sheetName val="mining general info"/>
      <sheetName val="I&amp;S - prod"/>
      <sheetName val="I&amp;S - prod 2"/>
      <sheetName val="I&amp;S - prod 3"/>
      <sheetName val="End uses"/>
      <sheetName val="EIA end use"/>
      <sheetName val="Aluminium"/>
      <sheetName val="Eskom sales data"/>
      <sheetName val="Eskom Annual YB"/>
      <sheetName val="eskom yb sector sales"/>
      <sheetName val="NERSA Elec"/>
      <sheetName val="REPORT TABLES"/>
      <sheetName val="Tech Efficiencies"/>
      <sheetName val="Coal prices"/>
      <sheetName val="Electricity prices"/>
      <sheetName val="ELEC CALCS ADRIAN IGNORE"/>
      <sheetName val="FA-Items"/>
      <sheetName val="FA-TSData"/>
      <sheetName val="FA-TIDData"/>
      <sheetName val="FerroAlloys"/>
      <sheetName val="Aluminium - Items"/>
      <sheetName val="Aluminium - TIDData"/>
      <sheetName val="Aluminium - TSData"/>
      <sheetName val="Aluminium Data"/>
      <sheetName val="NMM-Items"/>
      <sheetName val="NMM-TSData"/>
      <sheetName val="NMM-TIDData"/>
      <sheetName val="NMM data"/>
      <sheetName val="Coking coal"/>
      <sheetName val="COGEN"/>
      <sheetName val="Payback from EIA"/>
      <sheetName val="SasolGasSales"/>
      <sheetName val="2012 SATIM EB"/>
      <sheetName val="2017 SATIM EB"/>
      <sheetName val="IND old - 2006BY"/>
      <sheetName val="IND2017"/>
      <sheetName val="IND"/>
      <sheetName val="PAMS"/>
      <sheetName val="ITEMS_Tech"/>
      <sheetName val="ITEMS_Comm"/>
      <sheetName val="TS DTech"/>
      <sheetName val="TS DMARK"/>
      <sheetName val="TID DTech"/>
      <sheetName val="TS BYDem"/>
      <sheetName val="TS COMFRN"/>
      <sheetName val="TS COMFR"/>
      <sheetName val="TS COMFRN_10"/>
      <sheetName val="TS COMFR_10"/>
      <sheetName val="TS ETech"/>
      <sheetName val="TID ETech"/>
      <sheetName val="TS GTech"/>
      <sheetName val="TID GTech"/>
      <sheetName val="TS FTech"/>
      <sheetName val="TID FTech"/>
      <sheetName val="TS Emiss"/>
      <sheetName val="TID Emiss"/>
      <sheetName val="AFA"/>
      <sheetName val="Sc1 Standards"/>
      <sheetName val="Sc2 Audits"/>
      <sheetName val="Sc3 En Man"/>
      <sheetName val="Sc4 Accreditation"/>
      <sheetName val="Sc5 Education"/>
      <sheetName val="Sc6 NEEA"/>
      <sheetName val="Sc7 Finance"/>
      <sheetName val="IS-Items"/>
      <sheetName val="IS-TSData"/>
      <sheetName val="IS-TIDData"/>
      <sheetName val="Iron &amp; Steel"/>
      <sheetName val="About"/>
      <sheetName val="HDRI-Items"/>
      <sheetName val="HDRI-TSData"/>
      <sheetName val="HDRI-TIDData"/>
      <sheetName val="NETZERO"/>
      <sheetName val="PP-Items"/>
      <sheetName val="PP-TSData"/>
      <sheetName val="PP-TIDData"/>
      <sheetName val="PP-TSData (2)"/>
      <sheetName val="PP update"/>
    </sheetNames>
    <sheetDataSet>
      <sheetData sheetId="0">
        <row r="10">
          <cell r="B10">
            <v>1</v>
          </cell>
        </row>
        <row r="11">
          <cell r="B11">
            <v>1.3094103081137336</v>
          </cell>
        </row>
        <row r="17">
          <cell r="E17">
            <v>0</v>
          </cell>
        </row>
        <row r="18">
          <cell r="E18">
            <v>0</v>
          </cell>
        </row>
        <row r="19">
          <cell r="E19">
            <v>0</v>
          </cell>
        </row>
        <row r="20">
          <cell r="E20">
            <v>0</v>
          </cell>
        </row>
        <row r="21">
          <cell r="E21">
            <v>1</v>
          </cell>
        </row>
      </sheetData>
      <sheetData sheetId="1"/>
      <sheetData sheetId="2">
        <row r="31">
          <cell r="F31">
            <v>1E-8</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ow r="13">
          <cell r="M13">
            <v>0</v>
          </cell>
        </row>
        <row r="48">
          <cell r="AS48" t="str">
            <v>Low</v>
          </cell>
        </row>
        <row r="56">
          <cell r="AS56" t="b">
            <v>0</v>
          </cell>
        </row>
      </sheetData>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rn"/>
      <sheetName val="Burn Rates"/>
      <sheetName val="Assumptions"/>
      <sheetName val="PLAN"/>
      <sheetName val="SUMREP"/>
      <sheetName val="2004 projection"/>
    </sheetNames>
    <sheetDataSet>
      <sheetData sheetId="0" refreshError="1">
        <row r="1">
          <cell r="AB1" t="str">
            <v>Appendix D</v>
          </cell>
        </row>
        <row r="2">
          <cell r="B2" t="str">
            <v>Budget 2000 Workshop Exercise</v>
          </cell>
          <cell r="AC2" t="str">
            <v>Burn Cost per Station for 2000</v>
          </cell>
        </row>
        <row r="3">
          <cell r="C3" t="str">
            <v>Coal To Station</v>
          </cell>
          <cell r="E3" t="str">
            <v>Stock Levels</v>
          </cell>
          <cell r="G3" t="str">
            <v>Total Coal</v>
          </cell>
          <cell r="I3" t="str">
            <v>Stock Needed</v>
          </cell>
          <cell r="K3" t="str">
            <v>Coal Available For Burn</v>
          </cell>
          <cell r="M3" t="str">
            <v>Planned Burn</v>
          </cell>
          <cell r="O3" t="str">
            <v>Final Stock</v>
          </cell>
          <cell r="Q3" t="str">
            <v>Excess Stock</v>
          </cell>
          <cell r="S3" t="str">
            <v>Load</v>
          </cell>
          <cell r="T3" t="str">
            <v>Burn</v>
          </cell>
          <cell r="U3" t="str">
            <v>Total</v>
          </cell>
        </row>
        <row r="4">
          <cell r="B4" t="str">
            <v>Station</v>
          </cell>
          <cell r="C4" t="str">
            <v>Tons</v>
          </cell>
          <cell r="D4" t="str">
            <v xml:space="preserve">Energy </v>
          </cell>
          <cell r="E4" t="str">
            <v>Tons</v>
          </cell>
          <cell r="F4" t="str">
            <v>Energy</v>
          </cell>
          <cell r="G4" t="str">
            <v>Tons</v>
          </cell>
          <cell r="H4" t="str">
            <v>Energy</v>
          </cell>
          <cell r="I4" t="str">
            <v>Tons</v>
          </cell>
          <cell r="J4" t="str">
            <v>Energy</v>
          </cell>
          <cell r="K4" t="str">
            <v>Tons</v>
          </cell>
          <cell r="L4" t="str">
            <v>Energy</v>
          </cell>
          <cell r="M4" t="str">
            <v>Tons</v>
          </cell>
          <cell r="N4" t="str">
            <v>Energy</v>
          </cell>
          <cell r="O4" t="str">
            <v>Tons</v>
          </cell>
          <cell r="P4" t="str">
            <v>Days</v>
          </cell>
          <cell r="Q4" t="str">
            <v>Tons</v>
          </cell>
          <cell r="R4" t="str">
            <v>Days</v>
          </cell>
          <cell r="S4" t="str">
            <v>Factor</v>
          </cell>
          <cell r="T4" t="str">
            <v>Cost</v>
          </cell>
          <cell r="U4" t="str">
            <v>Cost</v>
          </cell>
        </row>
        <row r="5">
          <cell r="C5" t="str">
            <v>(kT)</v>
          </cell>
          <cell r="D5" t="str">
            <v>(GWh)</v>
          </cell>
          <cell r="E5" t="str">
            <v>(kT)</v>
          </cell>
          <cell r="F5" t="str">
            <v>(GWh)</v>
          </cell>
          <cell r="G5" t="str">
            <v>(kT)</v>
          </cell>
          <cell r="H5" t="str">
            <v>(GWh)</v>
          </cell>
          <cell r="I5" t="str">
            <v>(kT)</v>
          </cell>
          <cell r="J5" t="str">
            <v>(GWh)</v>
          </cell>
          <cell r="K5" t="str">
            <v>(kT)</v>
          </cell>
          <cell r="L5" t="str">
            <v>(GWh)</v>
          </cell>
          <cell r="M5" t="str">
            <v>(kT)</v>
          </cell>
          <cell r="N5" t="str">
            <v>(GWh)</v>
          </cell>
          <cell r="O5" t="str">
            <v>(kT)</v>
          </cell>
          <cell r="P5" t="str">
            <v>(GWh)</v>
          </cell>
          <cell r="Q5" t="str">
            <v>(kT)</v>
          </cell>
          <cell r="R5" t="str">
            <v>(GWh)</v>
          </cell>
          <cell r="S5" t="str">
            <v>(EUF) %</v>
          </cell>
          <cell r="T5" t="str">
            <v>R/ton</v>
          </cell>
          <cell r="U5" t="str">
            <v>Rm</v>
          </cell>
          <cell r="AB5" t="str">
            <v>Burn Cost sorted on R/ton</v>
          </cell>
        </row>
        <row r="6">
          <cell r="B6" t="str">
            <v>Arnot</v>
          </cell>
          <cell r="C6">
            <v>4300</v>
          </cell>
          <cell r="D6">
            <v>8811.4754098360663</v>
          </cell>
          <cell r="E6">
            <v>2000</v>
          </cell>
          <cell r="F6">
            <v>4098.3606557377052</v>
          </cell>
          <cell r="G6">
            <v>6300</v>
          </cell>
          <cell r="H6">
            <v>12909.836065573771</v>
          </cell>
          <cell r="I6">
            <v>375.67411199999992</v>
          </cell>
          <cell r="J6">
            <v>769.82399999999984</v>
          </cell>
          <cell r="K6">
            <v>5924.3258880000003</v>
          </cell>
          <cell r="L6">
            <v>12140.012065573772</v>
          </cell>
          <cell r="M6">
            <v>4500</v>
          </cell>
          <cell r="N6">
            <v>9221.3114754098369</v>
          </cell>
          <cell r="O6">
            <v>1800</v>
          </cell>
          <cell r="P6">
            <v>95.82773699349292</v>
          </cell>
          <cell r="Q6">
            <v>1424.3258880000001</v>
          </cell>
          <cell r="R6">
            <v>75.827736993492934</v>
          </cell>
          <cell r="S6">
            <v>57.830982382241622</v>
          </cell>
          <cell r="T6">
            <v>59.9</v>
          </cell>
          <cell r="U6">
            <v>269.55</v>
          </cell>
          <cell r="AC6" t="str">
            <v>R/ton</v>
          </cell>
          <cell r="AD6" t="str">
            <v>R/MWh</v>
          </cell>
        </row>
        <row r="7">
          <cell r="B7" t="str">
            <v>Duvha</v>
          </cell>
          <cell r="C7">
            <v>9965</v>
          </cell>
          <cell r="D7">
            <v>21112.288135593222</v>
          </cell>
          <cell r="E7">
            <v>1350</v>
          </cell>
          <cell r="F7">
            <v>2860.1694915254238</v>
          </cell>
          <cell r="G7">
            <v>11315</v>
          </cell>
          <cell r="H7">
            <v>23972.457627118645</v>
          </cell>
          <cell r="I7">
            <v>633.12191999999993</v>
          </cell>
          <cell r="J7">
            <v>1341.36</v>
          </cell>
          <cell r="K7">
            <v>10681.87808</v>
          </cell>
          <cell r="L7">
            <v>22631.097627118645</v>
          </cell>
          <cell r="M7">
            <v>10000</v>
          </cell>
          <cell r="N7">
            <v>21186.440677966104</v>
          </cell>
          <cell r="O7">
            <v>1315</v>
          </cell>
          <cell r="P7">
            <v>41.540182339603724</v>
          </cell>
          <cell r="Q7">
            <v>681.87808000000007</v>
          </cell>
          <cell r="R7">
            <v>21.540182339603724</v>
          </cell>
          <cell r="S7">
            <v>77.369600957145778</v>
          </cell>
          <cell r="T7">
            <v>44.03</v>
          </cell>
          <cell r="U7">
            <v>440.3</v>
          </cell>
          <cell r="AB7" t="str">
            <v>Lethabo</v>
          </cell>
          <cell r="AC7">
            <v>31.67</v>
          </cell>
          <cell r="AD7">
            <v>21.542351765489677</v>
          </cell>
        </row>
        <row r="8">
          <cell r="B8" t="str">
            <v>Hendrina</v>
          </cell>
          <cell r="C8">
            <v>6500</v>
          </cell>
          <cell r="D8">
            <v>12820.51282051282</v>
          </cell>
          <cell r="E8">
            <v>1000</v>
          </cell>
          <cell r="F8">
            <v>1972.386587771203</v>
          </cell>
          <cell r="G8">
            <v>7500</v>
          </cell>
          <cell r="H8">
            <v>14792.899408284024</v>
          </cell>
          <cell r="I8">
            <v>374.53103999999996</v>
          </cell>
          <cell r="J8">
            <v>738.71999999999991</v>
          </cell>
          <cell r="K8">
            <v>7125.4689600000002</v>
          </cell>
          <cell r="L8">
            <v>14054.179408284024</v>
          </cell>
          <cell r="M8">
            <v>6550</v>
          </cell>
          <cell r="N8">
            <v>12919.132149901381</v>
          </cell>
          <cell r="O8">
            <v>950</v>
          </cell>
          <cell r="P8">
            <v>50.730107710164695</v>
          </cell>
          <cell r="Q8">
            <v>575.46896000000004</v>
          </cell>
          <cell r="R8">
            <v>30.730107710164695</v>
          </cell>
          <cell r="S8">
            <v>86.127154658232755</v>
          </cell>
          <cell r="T8">
            <v>34.68</v>
          </cell>
          <cell r="U8">
            <v>227.154</v>
          </cell>
          <cell r="AB8" t="str">
            <v>Hendrina</v>
          </cell>
          <cell r="AC8">
            <v>34.68</v>
          </cell>
          <cell r="AD8">
            <v>17.591304347826089</v>
          </cell>
        </row>
        <row r="9">
          <cell r="B9" t="str">
            <v>Kendal</v>
          </cell>
          <cell r="C9">
            <v>13180</v>
          </cell>
          <cell r="D9">
            <v>23451.957295373664</v>
          </cell>
          <cell r="E9">
            <v>2700</v>
          </cell>
          <cell r="F9">
            <v>4804.2704626334516</v>
          </cell>
          <cell r="G9">
            <v>15880</v>
          </cell>
          <cell r="H9">
            <v>28256.227758007117</v>
          </cell>
          <cell r="I9">
            <v>839.06150400000013</v>
          </cell>
          <cell r="J9">
            <v>1492.9920000000002</v>
          </cell>
          <cell r="K9">
            <v>15040.938496000001</v>
          </cell>
          <cell r="L9">
            <v>26763.235758007115</v>
          </cell>
          <cell r="M9">
            <v>14000</v>
          </cell>
          <cell r="N9">
            <v>24911.032028469748</v>
          </cell>
          <cell r="O9">
            <v>1880</v>
          </cell>
          <cell r="P9">
            <v>44.811971256877008</v>
          </cell>
          <cell r="Q9">
            <v>1040.9384959999998</v>
          </cell>
          <cell r="R9">
            <v>24.811971256877005</v>
          </cell>
          <cell r="S9">
            <v>79.715036383180149</v>
          </cell>
          <cell r="T9">
            <v>42.51</v>
          </cell>
          <cell r="U9">
            <v>595.14</v>
          </cell>
          <cell r="AB9" t="str">
            <v>Matla</v>
          </cell>
          <cell r="AC9">
            <v>40.21</v>
          </cell>
          <cell r="AD9">
            <v>20.306049999999999</v>
          </cell>
        </row>
        <row r="10">
          <cell r="B10" t="str">
            <v>Kriel</v>
          </cell>
          <cell r="C10">
            <v>6500</v>
          </cell>
          <cell r="D10">
            <v>12380.95238095238</v>
          </cell>
          <cell r="E10">
            <v>1500</v>
          </cell>
          <cell r="F10">
            <v>2857.1428571428569</v>
          </cell>
          <cell r="G10">
            <v>8000</v>
          </cell>
          <cell r="H10">
            <v>15238.095238095237</v>
          </cell>
          <cell r="I10">
            <v>581.74200000000008</v>
          </cell>
          <cell r="J10">
            <v>1108.0800000000002</v>
          </cell>
          <cell r="K10">
            <v>7418.2579999999998</v>
          </cell>
          <cell r="L10">
            <v>14130.015238095237</v>
          </cell>
          <cell r="M10">
            <v>6930</v>
          </cell>
          <cell r="N10">
            <v>13200</v>
          </cell>
          <cell r="O10">
            <v>1070</v>
          </cell>
          <cell r="P10">
            <v>36.786066675605333</v>
          </cell>
          <cell r="Q10">
            <v>488.25799999999992</v>
          </cell>
          <cell r="R10">
            <v>16.786066675605333</v>
          </cell>
          <cell r="S10">
            <v>58.521147201752825</v>
          </cell>
          <cell r="T10">
            <v>46.12</v>
          </cell>
          <cell r="U10">
            <v>319.61160000000001</v>
          </cell>
          <cell r="AB10" t="str">
            <v>Matimba</v>
          </cell>
          <cell r="AC10">
            <v>40.880000000000003</v>
          </cell>
          <cell r="AD10">
            <v>21.917953762911953</v>
          </cell>
        </row>
        <row r="11">
          <cell r="B11" t="str">
            <v>Lethabo</v>
          </cell>
          <cell r="C11">
            <v>15120</v>
          </cell>
          <cell r="D11">
            <v>22235.294117647056</v>
          </cell>
          <cell r="E11">
            <v>1700</v>
          </cell>
          <cell r="F11">
            <v>2500</v>
          </cell>
          <cell r="G11">
            <v>16820</v>
          </cell>
          <cell r="H11">
            <v>24735.294117647056</v>
          </cell>
          <cell r="I11">
            <v>940.67827200000011</v>
          </cell>
          <cell r="J11">
            <v>1383.3504</v>
          </cell>
          <cell r="K11">
            <v>15879.321727999999</v>
          </cell>
          <cell r="L11">
            <v>23351.943717647056</v>
          </cell>
          <cell r="M11">
            <v>15200</v>
          </cell>
          <cell r="N11">
            <v>22352.941176470587</v>
          </cell>
          <cell r="O11">
            <v>1620</v>
          </cell>
          <cell r="P11">
            <v>34.443232042676541</v>
          </cell>
          <cell r="Q11">
            <v>679.32172799999989</v>
          </cell>
          <cell r="R11">
            <v>14.443232042676538</v>
          </cell>
          <cell r="S11">
            <v>79.890139450470627</v>
          </cell>
          <cell r="T11">
            <v>31.67</v>
          </cell>
          <cell r="U11">
            <v>481.38400000000001</v>
          </cell>
          <cell r="AB11" t="str">
            <v>Kendal</v>
          </cell>
          <cell r="AC11">
            <v>42.51</v>
          </cell>
          <cell r="AD11">
            <v>23.895878489326766</v>
          </cell>
        </row>
        <row r="12">
          <cell r="B12" t="str">
            <v>Matimba</v>
          </cell>
          <cell r="C12">
            <v>12000</v>
          </cell>
          <cell r="D12">
            <v>23346.303501945524</v>
          </cell>
          <cell r="E12">
            <v>1200</v>
          </cell>
          <cell r="F12">
            <v>2334.6303501945526</v>
          </cell>
          <cell r="G12">
            <v>13200</v>
          </cell>
          <cell r="H12">
            <v>25680.933852140075</v>
          </cell>
          <cell r="I12">
            <v>737.42140800000004</v>
          </cell>
          <cell r="J12">
            <v>1434.672</v>
          </cell>
          <cell r="K12">
            <v>12462.578592</v>
          </cell>
          <cell r="L12">
            <v>24246.261852140076</v>
          </cell>
          <cell r="M12">
            <v>12000</v>
          </cell>
          <cell r="N12">
            <v>23346.303501945524</v>
          </cell>
          <cell r="O12">
            <v>1200</v>
          </cell>
          <cell r="P12">
            <v>32.545841142707914</v>
          </cell>
          <cell r="Q12">
            <v>462.57859199999996</v>
          </cell>
          <cell r="R12">
            <v>12.545841142707914</v>
          </cell>
          <cell r="S12">
            <v>80.444293653653929</v>
          </cell>
          <cell r="T12">
            <v>40.880000000000003</v>
          </cell>
          <cell r="U12">
            <v>490.56000000000006</v>
          </cell>
          <cell r="AB12" t="str">
            <v>Duvha</v>
          </cell>
          <cell r="AC12">
            <v>44.03</v>
          </cell>
          <cell r="AD12">
            <v>20.789712591240875</v>
          </cell>
        </row>
        <row r="13">
          <cell r="B13" t="str">
            <v>Matla</v>
          </cell>
          <cell r="C13">
            <v>12580</v>
          </cell>
          <cell r="D13">
            <v>24910.891089108911</v>
          </cell>
          <cell r="E13">
            <v>2300</v>
          </cell>
          <cell r="F13">
            <v>4554.4554455445541</v>
          </cell>
          <cell r="G13">
            <v>14880</v>
          </cell>
          <cell r="H13">
            <v>29465.346534653465</v>
          </cell>
          <cell r="I13">
            <v>677.38679999999999</v>
          </cell>
          <cell r="J13">
            <v>1341.36</v>
          </cell>
          <cell r="K13">
            <v>14202.6132</v>
          </cell>
          <cell r="L13">
            <v>28123.986534653464</v>
          </cell>
          <cell r="M13">
            <v>12780</v>
          </cell>
          <cell r="N13">
            <v>25306.930693069306</v>
          </cell>
          <cell r="O13">
            <v>2100</v>
          </cell>
          <cell r="P13">
            <v>62.002979686052342</v>
          </cell>
          <cell r="Q13">
            <v>1422.6132</v>
          </cell>
          <cell r="R13">
            <v>42.002979686052342</v>
          </cell>
          <cell r="S13">
            <v>91.014448348827528</v>
          </cell>
          <cell r="T13">
            <v>40.21</v>
          </cell>
          <cell r="U13">
            <v>513.88379999999995</v>
          </cell>
          <cell r="AB13" t="str">
            <v>Kriel</v>
          </cell>
          <cell r="AC13">
            <v>46.12</v>
          </cell>
          <cell r="AD13">
            <v>24.200899550224886</v>
          </cell>
        </row>
        <row r="14">
          <cell r="B14" t="str">
            <v>Majuba Total</v>
          </cell>
          <cell r="C14">
            <v>2440</v>
          </cell>
          <cell r="D14">
            <v>4552.2388059701489</v>
          </cell>
          <cell r="E14">
            <v>3550</v>
          </cell>
          <cell r="F14">
            <v>6623.1343283582082</v>
          </cell>
          <cell r="G14">
            <v>5990</v>
          </cell>
          <cell r="H14">
            <v>11175.373134328358</v>
          </cell>
          <cell r="I14">
            <v>661.45144319999997</v>
          </cell>
          <cell r="J14">
            <v>1234.0511999999999</v>
          </cell>
          <cell r="K14">
            <v>5328.5485568000004</v>
          </cell>
          <cell r="L14">
            <v>9941.3219343283581</v>
          </cell>
          <cell r="M14">
            <v>1500</v>
          </cell>
          <cell r="N14">
            <v>2798.5074626865671</v>
          </cell>
          <cell r="O14">
            <v>4490</v>
          </cell>
          <cell r="P14">
            <v>135.76204409738901</v>
          </cell>
          <cell r="Q14">
            <v>3828.5485567999999</v>
          </cell>
          <cell r="R14">
            <v>115.76204409738901</v>
          </cell>
          <cell r="S14">
            <v>7.0082401255896585</v>
          </cell>
          <cell r="T14">
            <v>71.27</v>
          </cell>
          <cell r="U14">
            <v>106.905</v>
          </cell>
          <cell r="AB14" t="str">
            <v>Arnot</v>
          </cell>
          <cell r="AC14">
            <v>59.9</v>
          </cell>
          <cell r="AD14">
            <v>29.22285845167201</v>
          </cell>
        </row>
        <row r="15">
          <cell r="B15" t="str">
            <v>Tutuka</v>
          </cell>
          <cell r="C15">
            <v>4200</v>
          </cell>
          <cell r="D15">
            <v>8433.7349397590369</v>
          </cell>
          <cell r="E15">
            <v>1700</v>
          </cell>
          <cell r="F15">
            <v>3413.6546184738954</v>
          </cell>
          <cell r="G15">
            <v>5900</v>
          </cell>
          <cell r="H15">
            <v>11847.389558232931</v>
          </cell>
          <cell r="I15">
            <v>679.61462400000005</v>
          </cell>
          <cell r="J15">
            <v>1364.6880000000001</v>
          </cell>
          <cell r="K15">
            <v>5220.3853760000002</v>
          </cell>
          <cell r="L15">
            <v>10482.701558232931</v>
          </cell>
          <cell r="M15">
            <v>4800</v>
          </cell>
          <cell r="N15">
            <v>9638.5542168674692</v>
          </cell>
          <cell r="O15">
            <v>1100</v>
          </cell>
          <cell r="P15">
            <v>32.371286936874391</v>
          </cell>
          <cell r="Q15">
            <v>420.38537599999995</v>
          </cell>
          <cell r="R15">
            <v>12.371286936874387</v>
          </cell>
          <cell r="S15">
            <v>34.110744834402468</v>
          </cell>
          <cell r="T15">
            <v>83.73</v>
          </cell>
          <cell r="U15">
            <v>401.904</v>
          </cell>
          <cell r="AB15" t="str">
            <v>Majuba</v>
          </cell>
          <cell r="AC15">
            <v>71.27</v>
          </cell>
          <cell r="AD15">
            <v>36.653142857142861</v>
          </cell>
        </row>
        <row r="16">
          <cell r="B16" t="str">
            <v>Total</v>
          </cell>
          <cell r="C16">
            <v>86785</v>
          </cell>
          <cell r="D16">
            <v>162055.64849669885</v>
          </cell>
          <cell r="E16">
            <v>19000</v>
          </cell>
          <cell r="F16">
            <v>36018.204797381855</v>
          </cell>
          <cell r="G16">
            <v>105785</v>
          </cell>
          <cell r="H16">
            <v>198073.85329408068</v>
          </cell>
          <cell r="I16">
            <v>6500.6831231999995</v>
          </cell>
          <cell r="J16">
            <v>12209.097600000001</v>
          </cell>
          <cell r="K16">
            <v>99284.316876800018</v>
          </cell>
          <cell r="L16">
            <v>185864.75569408067</v>
          </cell>
          <cell r="M16">
            <v>88260</v>
          </cell>
          <cell r="N16">
            <v>164881.15338278652</v>
          </cell>
          <cell r="O16">
            <v>17525</v>
          </cell>
          <cell r="P16">
            <v>53.917410425546827</v>
          </cell>
          <cell r="Q16">
            <v>11024.3168768</v>
          </cell>
          <cell r="R16">
            <v>33.917410425546827</v>
          </cell>
          <cell r="T16" t="str">
            <v>Total</v>
          </cell>
          <cell r="U16">
            <v>3846.3924000000002</v>
          </cell>
          <cell r="AB16" t="str">
            <v>Tutuka</v>
          </cell>
          <cell r="AC16">
            <v>83.73</v>
          </cell>
          <cell r="AD16">
            <v>41.721836834391794</v>
          </cell>
        </row>
        <row r="17">
          <cell r="T17" t="str">
            <v>R/ton</v>
          </cell>
          <cell r="U17">
            <v>43.58024473147519</v>
          </cell>
        </row>
        <row r="18">
          <cell r="F18">
            <v>58.455395040535791</v>
          </cell>
          <cell r="I18" t="str">
            <v>Stock Needed</v>
          </cell>
          <cell r="M18" t="str">
            <v>Energy Needed</v>
          </cell>
          <cell r="N18">
            <v>-36.153382786520524</v>
          </cell>
          <cell r="AB18" t="str">
            <v>Burn Cost sorted on R/MWh</v>
          </cell>
        </row>
        <row r="19">
          <cell r="I19">
            <v>-375.67411199999992</v>
          </cell>
          <cell r="K19" t="str">
            <v>Tons</v>
          </cell>
          <cell r="O19" t="str">
            <v>Stock Movements</v>
          </cell>
          <cell r="AC19" t="str">
            <v>R/ton</v>
          </cell>
          <cell r="AD19" t="str">
            <v>R/MWh</v>
          </cell>
        </row>
        <row r="20">
          <cell r="I20">
            <v>-375.67411199999992</v>
          </cell>
          <cell r="K20">
            <v>86785</v>
          </cell>
          <cell r="L20" t="str">
            <v>kT</v>
          </cell>
          <cell r="P20" t="str">
            <v>Start</v>
          </cell>
          <cell r="Q20" t="str">
            <v>End</v>
          </cell>
          <cell r="R20" t="str">
            <v>Change</v>
          </cell>
          <cell r="AB20" t="str">
            <v>Hendrina</v>
          </cell>
          <cell r="AC20">
            <v>34.68</v>
          </cell>
          <cell r="AD20">
            <v>17.591304347826089</v>
          </cell>
        </row>
        <row r="21">
          <cell r="I21">
            <v>-633.12191999999993</v>
          </cell>
          <cell r="K21">
            <v>99284.316876800018</v>
          </cell>
          <cell r="L21" t="str">
            <v>kT</v>
          </cell>
          <cell r="O21" t="str">
            <v>Arnot</v>
          </cell>
          <cell r="P21">
            <v>2000</v>
          </cell>
          <cell r="Q21">
            <v>1800</v>
          </cell>
          <cell r="R21">
            <v>-200</v>
          </cell>
          <cell r="AB21" t="str">
            <v>Matla</v>
          </cell>
          <cell r="AC21">
            <v>40.21</v>
          </cell>
          <cell r="AD21">
            <v>20.306049999999999</v>
          </cell>
        </row>
        <row r="22">
          <cell r="B22" t="str">
            <v>Energy Required</v>
          </cell>
          <cell r="C22">
            <v>164845</v>
          </cell>
          <cell r="D22" t="str">
            <v>GWh</v>
          </cell>
          <cell r="I22">
            <v>-374.53103999999996</v>
          </cell>
          <cell r="K22">
            <v>88884.423999999985</v>
          </cell>
          <cell r="L22" t="str">
            <v>kT</v>
          </cell>
          <cell r="O22" t="str">
            <v>Duvha</v>
          </cell>
          <cell r="P22">
            <v>1350</v>
          </cell>
          <cell r="Q22">
            <v>1315</v>
          </cell>
          <cell r="R22">
            <v>-35</v>
          </cell>
          <cell r="AB22" t="str">
            <v>Duvha</v>
          </cell>
          <cell r="AC22">
            <v>44.03</v>
          </cell>
          <cell r="AD22">
            <v>20.789712591240875</v>
          </cell>
        </row>
        <row r="23">
          <cell r="K23">
            <v>88260</v>
          </cell>
          <cell r="L23" t="str">
            <v>kT</v>
          </cell>
          <cell r="O23" t="str">
            <v>Hendrina</v>
          </cell>
          <cell r="P23">
            <v>1000</v>
          </cell>
          <cell r="Q23">
            <v>950</v>
          </cell>
          <cell r="R23">
            <v>-50</v>
          </cell>
          <cell r="AB23" t="str">
            <v>Lethabo</v>
          </cell>
          <cell r="AC23">
            <v>31.67</v>
          </cell>
          <cell r="AD23">
            <v>21.542351765489677</v>
          </cell>
        </row>
        <row r="24">
          <cell r="I24">
            <v>-839.06150400000013</v>
          </cell>
          <cell r="O24" t="str">
            <v>Kendal</v>
          </cell>
          <cell r="P24">
            <v>2700</v>
          </cell>
          <cell r="Q24">
            <v>1880</v>
          </cell>
          <cell r="R24">
            <v>-820</v>
          </cell>
          <cell r="AB24" t="str">
            <v>Matimba</v>
          </cell>
          <cell r="AC24">
            <v>40.880000000000003</v>
          </cell>
          <cell r="AD24">
            <v>21.917953762911953</v>
          </cell>
        </row>
        <row r="25">
          <cell r="I25">
            <v>-581.74200000000008</v>
          </cell>
          <cell r="K25">
            <v>10399.892876800033</v>
          </cell>
          <cell r="L25" t="str">
            <v>kT</v>
          </cell>
          <cell r="O25" t="str">
            <v>Kriel</v>
          </cell>
          <cell r="P25">
            <v>1500</v>
          </cell>
          <cell r="Q25">
            <v>1070</v>
          </cell>
          <cell r="R25">
            <v>-430</v>
          </cell>
          <cell r="AB25" t="str">
            <v>Kendal</v>
          </cell>
          <cell r="AC25">
            <v>42.51</v>
          </cell>
          <cell r="AD25">
            <v>23.895878489326766</v>
          </cell>
        </row>
        <row r="26">
          <cell r="I26">
            <v>-940.67827200000011</v>
          </cell>
          <cell r="O26" t="str">
            <v>Lethabo</v>
          </cell>
          <cell r="P26">
            <v>1700</v>
          </cell>
          <cell r="Q26">
            <v>1620</v>
          </cell>
          <cell r="R26">
            <v>-80</v>
          </cell>
          <cell r="AB26" t="str">
            <v>Kriel</v>
          </cell>
          <cell r="AC26">
            <v>46.12</v>
          </cell>
          <cell r="AD26">
            <v>24.200899550224886</v>
          </cell>
        </row>
        <row r="27">
          <cell r="B27" t="str">
            <v>Stock</v>
          </cell>
          <cell r="I27">
            <v>-737.42140800000004</v>
          </cell>
          <cell r="O27" t="str">
            <v>Matimba</v>
          </cell>
          <cell r="P27">
            <v>1200</v>
          </cell>
          <cell r="Q27">
            <v>1200</v>
          </cell>
          <cell r="R27" t="str">
            <v/>
          </cell>
          <cell r="AB27" t="str">
            <v>Arnot</v>
          </cell>
          <cell r="AC27">
            <v>59.9</v>
          </cell>
          <cell r="AD27">
            <v>29.22285845167201</v>
          </cell>
        </row>
        <row r="28">
          <cell r="B28" t="str">
            <v>Required Stock/Day</v>
          </cell>
          <cell r="C28">
            <v>320.7</v>
          </cell>
          <cell r="D28" t="str">
            <v>kT</v>
          </cell>
          <cell r="I28">
            <v>-677.38679999999999</v>
          </cell>
          <cell r="O28" t="str">
            <v>Matla</v>
          </cell>
          <cell r="P28">
            <v>2300</v>
          </cell>
          <cell r="Q28">
            <v>2100</v>
          </cell>
          <cell r="R28">
            <v>-200</v>
          </cell>
          <cell r="AB28" t="str">
            <v>Majuba</v>
          </cell>
          <cell r="AC28">
            <v>71.27</v>
          </cell>
          <cell r="AD28">
            <v>36.653142857142861</v>
          </cell>
        </row>
        <row r="29">
          <cell r="B29" t="str">
            <v>Required Days</v>
          </cell>
          <cell r="C29">
            <v>20</v>
          </cell>
          <cell r="D29" t="str">
            <v>days</v>
          </cell>
          <cell r="I29">
            <v>-661.45144319999997</v>
          </cell>
          <cell r="O29" t="str">
            <v>Majuba Total</v>
          </cell>
          <cell r="P29">
            <v>3550</v>
          </cell>
          <cell r="Q29">
            <v>4490</v>
          </cell>
          <cell r="R29">
            <v>940</v>
          </cell>
          <cell r="AB29" t="str">
            <v>Tutuka</v>
          </cell>
          <cell r="AC29">
            <v>83.73</v>
          </cell>
          <cell r="AD29">
            <v>41.721836834391794</v>
          </cell>
        </row>
        <row r="30">
          <cell r="B30" t="str">
            <v>Required Tons for 20 days stock</v>
          </cell>
          <cell r="C30">
            <v>6414</v>
          </cell>
          <cell r="D30" t="str">
            <v>kT</v>
          </cell>
          <cell r="I30">
            <v>-679.61462400000005</v>
          </cell>
          <cell r="O30" t="str">
            <v>Tutuka</v>
          </cell>
          <cell r="P30">
            <v>1700</v>
          </cell>
          <cell r="Q30">
            <v>1100</v>
          </cell>
          <cell r="R30">
            <v>-600</v>
          </cell>
        </row>
        <row r="31">
          <cell r="P31">
            <v>19000</v>
          </cell>
          <cell r="Q31">
            <v>17525</v>
          </cell>
          <cell r="R31">
            <v>-1475</v>
          </cell>
          <cell r="AB31" t="str">
            <v>Note:</v>
          </cell>
        </row>
        <row r="32">
          <cell r="AB32" t="str">
            <v xml:space="preserve">Based of Five Year Plan for 2000 - will be adjusted </v>
          </cell>
        </row>
      </sheetData>
      <sheetData sheetId="1" refreshError="1">
        <row r="3">
          <cell r="A3" t="str">
            <v>Station Burn Rate Calculations for Budget 2000</v>
          </cell>
        </row>
        <row r="5">
          <cell r="A5" t="str">
            <v>Calorific Value (MJ/kg)</v>
          </cell>
        </row>
        <row r="6">
          <cell r="B6" t="str">
            <v>FYP</v>
          </cell>
          <cell r="C6" t="str">
            <v>Bud2000</v>
          </cell>
          <cell r="D6" t="str">
            <v>Change</v>
          </cell>
        </row>
        <row r="7">
          <cell r="A7" t="str">
            <v>Arnot</v>
          </cell>
          <cell r="B7">
            <v>22.06</v>
          </cell>
          <cell r="C7">
            <v>21.83</v>
          </cell>
          <cell r="D7">
            <v>-1.0426110607434291E-2</v>
          </cell>
        </row>
        <row r="8">
          <cell r="A8" t="str">
            <v>Duvha</v>
          </cell>
          <cell r="B8">
            <v>21.6</v>
          </cell>
          <cell r="C8">
            <v>21.92</v>
          </cell>
          <cell r="D8">
            <v>1.4814814814814828E-2</v>
          </cell>
        </row>
        <row r="9">
          <cell r="A9" t="str">
            <v>Hendrina</v>
          </cell>
          <cell r="B9">
            <v>22</v>
          </cell>
          <cell r="C9">
            <v>22.08</v>
          </cell>
          <cell r="D9">
            <v>3.6363636363635587E-3</v>
          </cell>
        </row>
        <row r="10">
          <cell r="A10" t="str">
            <v>Kendal</v>
          </cell>
          <cell r="B10">
            <v>18.5</v>
          </cell>
          <cell r="C10">
            <v>18.27</v>
          </cell>
          <cell r="D10">
            <v>-1.2432432432432455E-2</v>
          </cell>
        </row>
        <row r="11">
          <cell r="A11" t="str">
            <v>Kriel</v>
          </cell>
          <cell r="B11">
            <v>20.28</v>
          </cell>
          <cell r="C11">
            <v>20.010000000000002</v>
          </cell>
          <cell r="D11">
            <v>-1.3313609467455599E-2</v>
          </cell>
        </row>
        <row r="12">
          <cell r="A12" t="str">
            <v>Lethabo</v>
          </cell>
          <cell r="B12">
            <v>15.3</v>
          </cell>
          <cell r="C12">
            <v>15.01</v>
          </cell>
          <cell r="D12">
            <v>-1.8954248366013133E-2</v>
          </cell>
        </row>
        <row r="13">
          <cell r="A13" t="str">
            <v>Matimba</v>
          </cell>
          <cell r="B13">
            <v>21.546961325966851</v>
          </cell>
          <cell r="C13">
            <v>21</v>
          </cell>
          <cell r="D13">
            <v>-2.5384615384615408E-2</v>
          </cell>
        </row>
        <row r="14">
          <cell r="A14" t="str">
            <v>Matla</v>
          </cell>
          <cell r="B14">
            <v>20.13</v>
          </cell>
          <cell r="C14">
            <v>20</v>
          </cell>
          <cell r="D14">
            <v>-6.458022851465425E-3</v>
          </cell>
        </row>
        <row r="15">
          <cell r="A15" t="str">
            <v>Majuba *</v>
          </cell>
          <cell r="B15">
            <v>20.84</v>
          </cell>
          <cell r="C15">
            <v>20.329999999999998</v>
          </cell>
          <cell r="D15">
            <v>-2.4472168905950172E-2</v>
          </cell>
        </row>
        <row r="16">
          <cell r="A16" t="str">
            <v>Tutuka</v>
          </cell>
          <cell r="B16">
            <v>21.08</v>
          </cell>
          <cell r="C16">
            <v>20.47</v>
          </cell>
          <cell r="D16">
            <v>-2.893738140417455E-2</v>
          </cell>
        </row>
        <row r="18">
          <cell r="A18" t="str">
            <v>Heat Rate(MJ/kWh)</v>
          </cell>
        </row>
        <row r="19">
          <cell r="B19" t="str">
            <v>FYP</v>
          </cell>
          <cell r="C19" t="str">
            <v>Bud2000</v>
          </cell>
          <cell r="D19" t="str">
            <v>Change</v>
          </cell>
        </row>
        <row r="20">
          <cell r="A20" t="str">
            <v>Arnot</v>
          </cell>
          <cell r="B20">
            <v>10.65</v>
          </cell>
          <cell r="C20">
            <v>10.65</v>
          </cell>
          <cell r="D20">
            <v>0</v>
          </cell>
        </row>
        <row r="21">
          <cell r="A21" t="str">
            <v>Duvha</v>
          </cell>
          <cell r="B21">
            <v>10.35</v>
          </cell>
          <cell r="C21">
            <v>10.35</v>
          </cell>
          <cell r="D21">
            <v>0</v>
          </cell>
        </row>
        <row r="22">
          <cell r="A22" t="str">
            <v>Hendrina</v>
          </cell>
          <cell r="B22">
            <v>11.2</v>
          </cell>
          <cell r="C22">
            <v>11.2</v>
          </cell>
          <cell r="D22">
            <v>0</v>
          </cell>
        </row>
        <row r="23">
          <cell r="A23" t="str">
            <v>Kendal</v>
          </cell>
          <cell r="B23">
            <v>10.27</v>
          </cell>
          <cell r="C23">
            <v>10.27</v>
          </cell>
          <cell r="D23">
            <v>0</v>
          </cell>
        </row>
        <row r="24">
          <cell r="A24" t="str">
            <v>Kriel</v>
          </cell>
          <cell r="B24">
            <v>10.5</v>
          </cell>
          <cell r="C24">
            <v>10.5</v>
          </cell>
          <cell r="D24">
            <v>0</v>
          </cell>
        </row>
        <row r="25">
          <cell r="A25" t="str">
            <v>Lethabo</v>
          </cell>
          <cell r="B25">
            <v>10.210000000000001</v>
          </cell>
          <cell r="C25">
            <v>10.210000000000001</v>
          </cell>
          <cell r="D25">
            <v>0</v>
          </cell>
        </row>
        <row r="26">
          <cell r="A26" t="str">
            <v>Matimba</v>
          </cell>
          <cell r="B26">
            <v>10.8</v>
          </cell>
          <cell r="C26">
            <v>10.8</v>
          </cell>
          <cell r="D26">
            <v>0</v>
          </cell>
        </row>
        <row r="27">
          <cell r="A27" t="str">
            <v>Matla</v>
          </cell>
          <cell r="B27">
            <v>10.1</v>
          </cell>
          <cell r="C27">
            <v>10.1</v>
          </cell>
          <cell r="D27">
            <v>0</v>
          </cell>
        </row>
        <row r="28">
          <cell r="A28" t="str">
            <v>Majuba *</v>
          </cell>
          <cell r="B28">
            <v>10.9</v>
          </cell>
          <cell r="C28">
            <v>10.9</v>
          </cell>
          <cell r="D28">
            <v>0</v>
          </cell>
        </row>
        <row r="29">
          <cell r="A29" t="str">
            <v>Tutuka</v>
          </cell>
          <cell r="B29">
            <v>10.199999999999999</v>
          </cell>
          <cell r="C29">
            <v>10.199999999999999</v>
          </cell>
          <cell r="D29">
            <v>0</v>
          </cell>
        </row>
        <row r="31">
          <cell r="A31" t="str">
            <v>Burn Rate (kg/kWh)</v>
          </cell>
          <cell r="F31" t="str">
            <v>Standard Daily Burn Rates</v>
          </cell>
        </row>
        <row r="32">
          <cell r="B32" t="str">
            <v>FYP</v>
          </cell>
          <cell r="C32" t="str">
            <v>Bud2000</v>
          </cell>
          <cell r="D32" t="str">
            <v>Change</v>
          </cell>
          <cell r="G32" t="str">
            <v>FYP</v>
          </cell>
          <cell r="H32" t="str">
            <v>Bud2000</v>
          </cell>
          <cell r="I32" t="str">
            <v>Change</v>
          </cell>
        </row>
        <row r="33">
          <cell r="A33" t="str">
            <v>Arnot</v>
          </cell>
          <cell r="B33">
            <v>0.48277425203989127</v>
          </cell>
          <cell r="C33">
            <v>0.48799999999999999</v>
          </cell>
          <cell r="D33">
            <v>1.0824413145539747E-2</v>
          </cell>
          <cell r="F33" t="str">
            <v>Arnot</v>
          </cell>
          <cell r="G33">
            <v>18.582560290117861</v>
          </cell>
          <cell r="H33">
            <v>18.783705599999998</v>
          </cell>
          <cell r="I33">
            <v>1.0824413145539728E-2</v>
          </cell>
        </row>
        <row r="34">
          <cell r="A34" t="str">
            <v>Duvha</v>
          </cell>
          <cell r="B34">
            <v>0.47916666666666663</v>
          </cell>
          <cell r="C34">
            <v>0.47199999999999998</v>
          </cell>
          <cell r="D34">
            <v>-1.495652173913041E-2</v>
          </cell>
          <cell r="F34" t="str">
            <v>Duvha</v>
          </cell>
          <cell r="G34">
            <v>32.136749999999999</v>
          </cell>
          <cell r="H34">
            <v>31.656095999999998</v>
          </cell>
          <cell r="I34">
            <v>-1.4956521739130474E-2</v>
          </cell>
        </row>
        <row r="35">
          <cell r="A35" t="str">
            <v>Hendrina</v>
          </cell>
          <cell r="B35">
            <v>0.50909090909090904</v>
          </cell>
          <cell r="C35">
            <v>0.50700000000000001</v>
          </cell>
          <cell r="D35">
            <v>-4.1071428571427425E-3</v>
          </cell>
          <cell r="F35" t="str">
            <v>Hendrina</v>
          </cell>
          <cell r="G35">
            <v>18.803781818181815</v>
          </cell>
          <cell r="H35">
            <v>18.726551999999998</v>
          </cell>
          <cell r="I35">
            <v>-4.1071428571427693E-3</v>
          </cell>
        </row>
        <row r="36">
          <cell r="A36" t="str">
            <v>Kendal</v>
          </cell>
          <cell r="B36">
            <v>0.55513513513513513</v>
          </cell>
          <cell r="C36">
            <v>0.56200000000000006</v>
          </cell>
          <cell r="D36">
            <v>1.236611489776058E-2</v>
          </cell>
          <cell r="F36" t="str">
            <v>Kendal</v>
          </cell>
          <cell r="G36">
            <v>41.440615783783784</v>
          </cell>
          <cell r="H36">
            <v>41.953075200000008</v>
          </cell>
          <cell r="I36">
            <v>1.2366114897760653E-2</v>
          </cell>
        </row>
        <row r="37">
          <cell r="A37" t="str">
            <v>Kriel</v>
          </cell>
          <cell r="B37">
            <v>0.51775147928994081</v>
          </cell>
          <cell r="C37">
            <v>0.52500000000000002</v>
          </cell>
          <cell r="D37">
            <v>1.4000000000000084E-2</v>
          </cell>
          <cell r="F37" t="str">
            <v>Kriel</v>
          </cell>
          <cell r="G37">
            <v>28.685502958579885</v>
          </cell>
          <cell r="H37">
            <v>29.087100000000003</v>
          </cell>
          <cell r="I37">
            <v>1.3999999999999978E-2</v>
          </cell>
        </row>
        <row r="38">
          <cell r="A38" t="str">
            <v>Lethabo</v>
          </cell>
          <cell r="B38">
            <v>0.66732026143790857</v>
          </cell>
          <cell r="C38">
            <v>0.68</v>
          </cell>
          <cell r="D38">
            <v>1.9000979431929445E-2</v>
          </cell>
          <cell r="F38" t="str">
            <v>Lethabo</v>
          </cell>
          <cell r="G38">
            <v>46.156887529411776</v>
          </cell>
          <cell r="H38">
            <v>47.033913600000005</v>
          </cell>
          <cell r="I38">
            <v>1.9000979431929348E-2</v>
          </cell>
        </row>
        <row r="39">
          <cell r="A39" t="str">
            <v>Matimba</v>
          </cell>
          <cell r="B39">
            <v>0.50123076923076926</v>
          </cell>
          <cell r="C39">
            <v>0.51400000000000001</v>
          </cell>
          <cell r="D39">
            <v>2.5475751995088981E-2</v>
          </cell>
          <cell r="F39" t="str">
            <v>Matimba</v>
          </cell>
          <cell r="G39">
            <v>35.955087507692312</v>
          </cell>
          <cell r="H39">
            <v>36.871070400000001</v>
          </cell>
          <cell r="I39">
            <v>2.5475751995088908E-2</v>
          </cell>
        </row>
        <row r="40">
          <cell r="A40" t="str">
            <v>Matla</v>
          </cell>
          <cell r="B40">
            <v>0.50173869846000996</v>
          </cell>
          <cell r="C40">
            <v>0.505</v>
          </cell>
          <cell r="D40">
            <v>6.4999999999999641E-3</v>
          </cell>
          <cell r="F40" t="str">
            <v>Matla</v>
          </cell>
          <cell r="G40">
            <v>33.65061102831595</v>
          </cell>
          <cell r="H40">
            <v>33.869340000000001</v>
          </cell>
          <cell r="I40">
            <v>6.4999999999999216E-3</v>
          </cell>
        </row>
        <row r="41">
          <cell r="A41" t="str">
            <v>Majuba *</v>
          </cell>
          <cell r="B41">
            <v>0.52303262955854124</v>
          </cell>
          <cell r="C41">
            <v>0.53600000000000003</v>
          </cell>
          <cell r="D41">
            <v>2.4792660550458829E-2</v>
          </cell>
          <cell r="F41" t="str">
            <v>Majuba *</v>
          </cell>
          <cell r="G41">
            <v>32.272452207293668</v>
          </cell>
          <cell r="H41">
            <v>33.07257216</v>
          </cell>
          <cell r="I41">
            <v>2.4792660550458655E-2</v>
          </cell>
        </row>
        <row r="42">
          <cell r="A42" t="str">
            <v>Tutuka</v>
          </cell>
          <cell r="B42">
            <v>0.4838709677419355</v>
          </cell>
          <cell r="C42">
            <v>0.498</v>
          </cell>
          <cell r="D42">
            <v>2.9199999999999966E-2</v>
          </cell>
          <cell r="F42" t="str">
            <v>Tutuka</v>
          </cell>
          <cell r="G42">
            <v>33.016645161290327</v>
          </cell>
          <cell r="H42">
            <v>33.980731200000001</v>
          </cell>
          <cell r="I42">
            <v>2.9199999999999882E-2</v>
          </cell>
        </row>
        <row r="43">
          <cell r="A43" t="str">
            <v>Average</v>
          </cell>
          <cell r="B43">
            <v>0.52211117686517083</v>
          </cell>
          <cell r="C43">
            <v>0.52869999999999995</v>
          </cell>
          <cell r="D43">
            <v>1.2619578792373949E-2</v>
          </cell>
          <cell r="F43" t="str">
            <v>Total</v>
          </cell>
          <cell r="G43">
            <v>320.70089428466741</v>
          </cell>
          <cell r="H43">
            <v>325.03415616000001</v>
          </cell>
          <cell r="I43">
            <v>1.3511848431224558E-2</v>
          </cell>
        </row>
        <row r="45">
          <cell r="A45" t="str">
            <v>Source : for Five Year Plan</v>
          </cell>
        </row>
        <row r="46">
          <cell r="A46" t="str">
            <v>Calorific Value - Fuel Procurement (Kumi Chetty)</v>
          </cell>
        </row>
        <row r="47">
          <cell r="A47" t="str">
            <v>Heat Rates - Nigel Volk</v>
          </cell>
        </row>
      </sheetData>
      <sheetData sheetId="2" refreshError="1">
        <row r="1">
          <cell r="A1" t="str">
            <v>FIVE YEAR PRODUCTION PLAN</v>
          </cell>
        </row>
        <row r="2">
          <cell r="A2" t="str">
            <v>(2000-2004)</v>
          </cell>
        </row>
        <row r="3">
          <cell r="A3" t="str">
            <v>DRAFT</v>
          </cell>
        </row>
        <row r="4">
          <cell r="A4" t="str">
            <v xml:space="preserve">REVISION 2.1 </v>
          </cell>
        </row>
        <row r="5">
          <cell r="A5" t="str">
            <v>18 May 1999</v>
          </cell>
        </row>
        <row r="6">
          <cell r="A6" t="str">
            <v>Assumptions</v>
          </cell>
        </row>
        <row r="8">
          <cell r="A8" t="str">
            <v>YEAR</v>
          </cell>
          <cell r="B8">
            <v>1999</v>
          </cell>
          <cell r="C8">
            <v>2000</v>
          </cell>
          <cell r="D8">
            <v>2001</v>
          </cell>
          <cell r="E8">
            <v>2002</v>
          </cell>
          <cell r="F8">
            <v>2003</v>
          </cell>
          <cell r="G8">
            <v>2004</v>
          </cell>
        </row>
        <row r="9">
          <cell r="A9" t="str">
            <v>ENERGY SENTOUT (GWh)</v>
          </cell>
          <cell r="B9">
            <v>180892</v>
          </cell>
          <cell r="C9">
            <v>183593.8</v>
          </cell>
          <cell r="D9">
            <v>189652.4</v>
          </cell>
          <cell r="E9">
            <v>194722.3</v>
          </cell>
          <cell r="F9">
            <v>199899.4</v>
          </cell>
          <cell r="G9">
            <v>204102.5</v>
          </cell>
        </row>
        <row r="10">
          <cell r="A10" t="str">
            <v>% GROWTH</v>
          </cell>
          <cell r="B10">
            <v>-8.5393258426966299E-3</v>
          </cell>
          <cell r="C10">
            <v>1.4935983901996706E-2</v>
          </cell>
          <cell r="D10">
            <v>3.3000025055312361E-2</v>
          </cell>
          <cell r="E10">
            <v>2.6732590781872491E-2</v>
          </cell>
          <cell r="F10">
            <v>2.6587093517280794E-2</v>
          </cell>
          <cell r="G10">
            <v>2.1026076116286523E-2</v>
          </cell>
        </row>
        <row r="12">
          <cell r="A12" t="str">
            <v>· Energy growth(Nett Sentout) from EDD based on I.E.P. low growth forecast. (2.3% Growth)</v>
          </cell>
        </row>
        <row r="13">
          <cell r="A13" t="str">
            <v xml:space="preserve">· Coal delivery limits and import options as per Fuel Procurement. </v>
          </cell>
        </row>
        <row r="14">
          <cell r="A14" t="str">
            <v>· Koeberg Production Plan in line with Revision 42 of the 10 Year Plan from KNPS.</v>
          </cell>
        </row>
        <row r="15">
          <cell r="A15" t="str">
            <v>· Maintenance as per latest Maintenance Plan from Outage Planning.</v>
          </cell>
        </row>
        <row r="16">
          <cell r="A16" t="str">
            <v>· DWA pumping forecast from Peaking Generation.</v>
          </cell>
        </row>
        <row r="17">
          <cell r="A17" t="str">
            <v>· Standard Daily Burn calculated on standard of 90% availability and 90% load factor.</v>
          </cell>
        </row>
        <row r="18">
          <cell r="A18" t="str">
            <v xml:space="preserve">· EAF as per station forecasts. </v>
          </cell>
        </row>
        <row r="19">
          <cell r="A19" t="str">
            <v>· Majuba precommercial burn as per Majuba commissioning plan</v>
          </cell>
        </row>
      </sheetData>
      <sheetData sheetId="3" refreshError="1">
        <row r="1">
          <cell r="A1" t="str">
            <v>-- TABLE 1 --</v>
          </cell>
          <cell r="U1" t="str">
            <v>-- TABLE 3 --</v>
          </cell>
          <cell r="AD1" t="str">
            <v>-- TABLE 4 --</v>
          </cell>
          <cell r="AK1" t="str">
            <v>-- TABLE 4 --</v>
          </cell>
          <cell r="CT1" t="str">
            <v>-- TABLE 11 --</v>
          </cell>
          <cell r="DD1" t="str">
            <v>-- TABLE 12 --</v>
          </cell>
        </row>
        <row r="3">
          <cell r="U3" t="str">
            <v>ENERGY SENTOUT</v>
          </cell>
          <cell r="AD3" t="str">
            <v>COAL BURN RATES</v>
          </cell>
          <cell r="AK3" t="str">
            <v>COAL BURN</v>
          </cell>
          <cell r="CT3" t="str">
            <v xml:space="preserve">ESKOM STATION GROSS WATER CONSUMPTION  </v>
          </cell>
          <cell r="DD3" t="str">
            <v>PARTICULATE EMISSIONS</v>
          </cell>
        </row>
        <row r="4">
          <cell r="U4" t="str">
            <v>(GWh)</v>
          </cell>
          <cell r="AD4" t="str">
            <v>(kg/kWh)</v>
          </cell>
          <cell r="AK4" t="str">
            <v>(kTons)</v>
          </cell>
          <cell r="CT4" t="str">
            <v>(Mm3)</v>
          </cell>
          <cell r="DD4" t="str">
            <v>(Tons)</v>
          </cell>
        </row>
        <row r="6">
          <cell r="U6" t="str">
            <v>STATION</v>
          </cell>
          <cell r="V6">
            <v>1998</v>
          </cell>
          <cell r="W6">
            <v>1999</v>
          </cell>
          <cell r="X6">
            <v>2000</v>
          </cell>
          <cell r="Y6">
            <v>2001</v>
          </cell>
          <cell r="Z6">
            <v>2002</v>
          </cell>
          <cell r="AA6">
            <v>2003</v>
          </cell>
          <cell r="AB6">
            <v>2004</v>
          </cell>
          <cell r="AD6" t="str">
            <v>STATION</v>
          </cell>
          <cell r="AE6">
            <v>2000</v>
          </cell>
          <cell r="AF6">
            <v>2001</v>
          </cell>
          <cell r="AG6">
            <v>2002</v>
          </cell>
          <cell r="AH6">
            <v>2003</v>
          </cell>
          <cell r="AI6">
            <v>2004</v>
          </cell>
          <cell r="AK6" t="str">
            <v>STATION</v>
          </cell>
          <cell r="AL6">
            <v>2000</v>
          </cell>
          <cell r="AM6">
            <v>2001</v>
          </cell>
          <cell r="AN6">
            <v>2002</v>
          </cell>
          <cell r="AO6">
            <v>2003</v>
          </cell>
          <cell r="CT6" t="str">
            <v>STATION</v>
          </cell>
          <cell r="CU6" t="str">
            <v>Net Cons. Rate (l/kWh net)</v>
          </cell>
          <cell r="CV6" t="str">
            <v>Eskom 3rd Parties (Mm3/a)</v>
          </cell>
          <cell r="CW6">
            <v>1998</v>
          </cell>
          <cell r="CX6">
            <v>2000</v>
          </cell>
          <cell r="CY6">
            <v>2001</v>
          </cell>
          <cell r="CZ6">
            <v>2002</v>
          </cell>
          <cell r="DA6">
            <v>2003</v>
          </cell>
          <cell r="DB6">
            <v>2004</v>
          </cell>
          <cell r="DD6" t="str">
            <v>STATION</v>
          </cell>
          <cell r="DE6" t="str">
            <v>Emission Rate</v>
          </cell>
          <cell r="DF6">
            <v>1998</v>
          </cell>
          <cell r="DG6">
            <v>2000</v>
          </cell>
          <cell r="DH6">
            <v>2001</v>
          </cell>
          <cell r="DI6">
            <v>2002</v>
          </cell>
          <cell r="DJ6">
            <v>2003</v>
          </cell>
        </row>
        <row r="7">
          <cell r="U7" t="str">
            <v>Arnot</v>
          </cell>
          <cell r="V7">
            <v>6938</v>
          </cell>
          <cell r="W7">
            <v>8164</v>
          </cell>
          <cell r="X7">
            <v>9221.3114754098369</v>
          </cell>
          <cell r="Y7">
            <v>11301.059581423309</v>
          </cell>
          <cell r="Z7">
            <v>12226.167711480301</v>
          </cell>
          <cell r="AA7">
            <v>12296.570833333351</v>
          </cell>
          <cell r="AB7">
            <v>12219.718309859156</v>
          </cell>
          <cell r="AD7" t="str">
            <v>Arnot</v>
          </cell>
          <cell r="AE7">
            <v>0.48277425203989127</v>
          </cell>
          <cell r="AF7">
            <v>0.48898071625344353</v>
          </cell>
          <cell r="AG7">
            <v>0.49305555555555552</v>
          </cell>
          <cell r="AH7">
            <v>0.49100968188105115</v>
          </cell>
          <cell r="AI7">
            <v>0.49100968188105115</v>
          </cell>
          <cell r="AK7" t="str">
            <v>Arnot</v>
          </cell>
          <cell r="AL7">
            <v>4451.8117503678504</v>
          </cell>
          <cell r="AM7">
            <v>5526.0002085472106</v>
          </cell>
          <cell r="AN7">
            <v>6028.1799132993146</v>
          </cell>
          <cell r="AO7">
            <v>6037.7353331028207</v>
          </cell>
          <cell r="CT7" t="str">
            <v>Arnot</v>
          </cell>
          <cell r="CU7">
            <v>1.98</v>
          </cell>
          <cell r="CV7">
            <v>1.2640199999999999</v>
          </cell>
          <cell r="CW7">
            <v>17.428739999999998</v>
          </cell>
          <cell r="CX7">
            <v>19.522216721311477</v>
          </cell>
          <cell r="CY7">
            <v>23.64011797121815</v>
          </cell>
          <cell r="CZ7">
            <v>25.471832068730993</v>
          </cell>
          <cell r="DA7">
            <v>25.611230250000034</v>
          </cell>
          <cell r="DB7">
            <v>25.459062253521129</v>
          </cell>
          <cell r="DD7" t="str">
            <v>Arnot</v>
          </cell>
          <cell r="DE7">
            <v>1.35</v>
          </cell>
          <cell r="DF7">
            <v>11021.400000000001</v>
          </cell>
          <cell r="DG7">
            <v>12448.770491803281</v>
          </cell>
          <cell r="DH7">
            <v>15256.430434921469</v>
          </cell>
          <cell r="DI7">
            <v>16505.326410498408</v>
          </cell>
          <cell r="DJ7">
            <v>16600.370625000025</v>
          </cell>
        </row>
        <row r="8">
          <cell r="U8" t="str">
            <v>Duvha</v>
          </cell>
          <cell r="V8">
            <v>20649</v>
          </cell>
          <cell r="W8">
            <v>20558</v>
          </cell>
          <cell r="X8">
            <v>21186.440677966104</v>
          </cell>
          <cell r="Y8">
            <v>20956.521739130436</v>
          </cell>
          <cell r="Z8">
            <v>20932.310216135269</v>
          </cell>
          <cell r="AA8">
            <v>21890</v>
          </cell>
          <cell r="AB8">
            <v>21494.760289855072</v>
          </cell>
          <cell r="AD8" t="str">
            <v>Duvha</v>
          </cell>
          <cell r="AE8">
            <v>0.47916666666666663</v>
          </cell>
          <cell r="AF8">
            <v>0.47717842323651449</v>
          </cell>
          <cell r="AG8">
            <v>0.47806004618937648</v>
          </cell>
          <cell r="AH8">
            <v>0.4726027397260274</v>
          </cell>
          <cell r="AI8">
            <v>0.4726027397260274</v>
          </cell>
          <cell r="AK8" t="str">
            <v>Duvha</v>
          </cell>
          <cell r="AL8">
            <v>10151.836158192091</v>
          </cell>
          <cell r="AM8">
            <v>10000</v>
          </cell>
          <cell r="AN8">
            <v>10006.901188775984</v>
          </cell>
          <cell r="AO8">
            <v>10345.273972602739</v>
          </cell>
          <cell r="CT8" t="str">
            <v>Duvha</v>
          </cell>
          <cell r="CU8">
            <v>1.82</v>
          </cell>
          <cell r="CV8">
            <v>0.75595699999999999</v>
          </cell>
          <cell r="CW8">
            <v>38.171517000000001</v>
          </cell>
          <cell r="CX8">
            <v>39.315279033898314</v>
          </cell>
          <cell r="CY8">
            <v>38.896826565217395</v>
          </cell>
          <cell r="CZ8">
            <v>38.852761593366196</v>
          </cell>
          <cell r="DA8">
            <v>40.595757000000006</v>
          </cell>
          <cell r="DB8">
            <v>39.876420727536235</v>
          </cell>
          <cell r="DD8" t="str">
            <v>Duvha</v>
          </cell>
          <cell r="DE8">
            <v>0.47</v>
          </cell>
          <cell r="DF8">
            <v>9662.26</v>
          </cell>
          <cell r="DG8">
            <v>9957.6271186440681</v>
          </cell>
          <cell r="DH8">
            <v>9849.565217391304</v>
          </cell>
          <cell r="DI8">
            <v>9838.1858015835751</v>
          </cell>
          <cell r="DJ8">
            <v>10288.299999999999</v>
          </cell>
        </row>
        <row r="9">
          <cell r="U9" t="str">
            <v>Hendrina</v>
          </cell>
          <cell r="V9">
            <v>12342</v>
          </cell>
          <cell r="W9">
            <v>12341</v>
          </cell>
          <cell r="X9">
            <v>12919.132149901381</v>
          </cell>
          <cell r="Y9">
            <v>12767.857142857143</v>
          </cell>
          <cell r="Z9">
            <v>12889</v>
          </cell>
          <cell r="AA9">
            <v>13018</v>
          </cell>
          <cell r="AB9">
            <v>12952.537142857143</v>
          </cell>
          <cell r="AD9" t="str">
            <v>Hendrina</v>
          </cell>
          <cell r="AE9">
            <v>0.50909090909090904</v>
          </cell>
          <cell r="AF9">
            <v>0.50909090909090904</v>
          </cell>
          <cell r="AG9">
            <v>0.50909090909090904</v>
          </cell>
          <cell r="AH9">
            <v>0.50909090909090904</v>
          </cell>
          <cell r="AI9">
            <v>0.50909090909090904</v>
          </cell>
          <cell r="AK9" t="str">
            <v>Hendrina</v>
          </cell>
          <cell r="AL9">
            <v>6577.0127308588844</v>
          </cell>
          <cell r="AM9">
            <v>6499.9999999999991</v>
          </cell>
          <cell r="AN9">
            <v>6561.6727272727267</v>
          </cell>
          <cell r="AO9">
            <v>6627.3454545454542</v>
          </cell>
          <cell r="CT9" t="str">
            <v>Hendrina</v>
          </cell>
          <cell r="CU9">
            <v>2.1</v>
          </cell>
          <cell r="CV9">
            <v>1.4410799999999999</v>
          </cell>
          <cell r="CW9">
            <v>27.357180000000003</v>
          </cell>
          <cell r="CX9">
            <v>28.571257514792901</v>
          </cell>
          <cell r="CY9">
            <v>28.253579999999999</v>
          </cell>
          <cell r="CZ9">
            <v>28.50798</v>
          </cell>
          <cell r="DA9">
            <v>28.778880000000001</v>
          </cell>
          <cell r="DB9">
            <v>28.641408000000002</v>
          </cell>
          <cell r="DD9" t="str">
            <v>Hendrina</v>
          </cell>
          <cell r="DE9">
            <v>0.87</v>
          </cell>
          <cell r="DF9">
            <v>10736.67</v>
          </cell>
          <cell r="DG9">
            <v>11239.644970414201</v>
          </cell>
          <cell r="DH9">
            <v>11108.035714285714</v>
          </cell>
          <cell r="DI9">
            <v>11213.43</v>
          </cell>
          <cell r="DJ9">
            <v>11325.66</v>
          </cell>
        </row>
        <row r="10">
          <cell r="U10" t="str">
            <v>Kendal</v>
          </cell>
          <cell r="V10">
            <v>23983</v>
          </cell>
          <cell r="W10">
            <v>24539</v>
          </cell>
          <cell r="X10">
            <v>24911.032028469748</v>
          </cell>
          <cell r="Y10">
            <v>26314</v>
          </cell>
          <cell r="Z10">
            <v>28576</v>
          </cell>
          <cell r="AA10">
            <v>28327.056413714436</v>
          </cell>
          <cell r="AB10">
            <v>26976</v>
          </cell>
          <cell r="AD10" t="str">
            <v>Kendal</v>
          </cell>
          <cell r="AE10">
            <v>0.55513513513513513</v>
          </cell>
          <cell r="AF10">
            <v>0.55405405405405406</v>
          </cell>
          <cell r="AG10">
            <v>0.5534557235421167</v>
          </cell>
          <cell r="AH10">
            <v>0.54989270386266098</v>
          </cell>
          <cell r="AI10">
            <v>0.54989270386266098</v>
          </cell>
          <cell r="AK10" t="str">
            <v>Kendal</v>
          </cell>
          <cell r="AL10">
            <v>13828.989131480233</v>
          </cell>
          <cell r="AM10">
            <v>14579.378378378378</v>
          </cell>
          <cell r="AN10">
            <v>15815.550755939526</v>
          </cell>
          <cell r="AO10">
            <v>15576.841643807564</v>
          </cell>
          <cell r="CT10" t="str">
            <v>Kendal</v>
          </cell>
          <cell r="CU10">
            <v>0.16</v>
          </cell>
          <cell r="CV10">
            <v>0.29601</v>
          </cell>
          <cell r="CW10">
            <v>4.2222500000000007</v>
          </cell>
          <cell r="CX10">
            <v>4.2817751245551596</v>
          </cell>
          <cell r="CY10">
            <v>4.5062499999999996</v>
          </cell>
          <cell r="CZ10">
            <v>4.8681700000000001</v>
          </cell>
          <cell r="DA10">
            <v>4.8283390261943104</v>
          </cell>
          <cell r="DB10">
            <v>4.6121699999999999</v>
          </cell>
          <cell r="DD10" t="str">
            <v>Kendal</v>
          </cell>
          <cell r="DE10">
            <v>0.11</v>
          </cell>
          <cell r="DF10">
            <v>2699.29</v>
          </cell>
          <cell r="DG10">
            <v>2740.2135231316724</v>
          </cell>
          <cell r="DH10">
            <v>2894.54</v>
          </cell>
          <cell r="DI10">
            <v>3143.36</v>
          </cell>
          <cell r="DJ10">
            <v>3115.976205508588</v>
          </cell>
        </row>
        <row r="11">
          <cell r="U11" t="str">
            <v>Kriel</v>
          </cell>
          <cell r="V11">
            <v>17169</v>
          </cell>
          <cell r="W11">
            <v>16819</v>
          </cell>
          <cell r="X11">
            <v>13200</v>
          </cell>
          <cell r="Y11">
            <v>13510</v>
          </cell>
          <cell r="Z11">
            <v>13433.136875353695</v>
          </cell>
          <cell r="AA11">
            <v>12572.311827896507</v>
          </cell>
          <cell r="AB11">
            <v>12572.857142857139</v>
          </cell>
          <cell r="AD11" t="str">
            <v>Kriel</v>
          </cell>
          <cell r="AE11">
            <v>0.51775147928994081</v>
          </cell>
          <cell r="AF11">
            <v>0.51521099116781166</v>
          </cell>
          <cell r="AG11">
            <v>0.5167322834645669</v>
          </cell>
          <cell r="AH11">
            <v>0.51698670605613006</v>
          </cell>
          <cell r="AI11">
            <v>0.51698670605613006</v>
          </cell>
          <cell r="AK11" t="str">
            <v>Kriel</v>
          </cell>
          <cell r="AL11">
            <v>6834.3195266272187</v>
          </cell>
          <cell r="AM11">
            <v>6960.5004906771355</v>
          </cell>
          <cell r="AN11">
            <v>6941.3354916935923</v>
          </cell>
          <cell r="AO11">
            <v>6499.7180794147389</v>
          </cell>
          <cell r="CT11" t="str">
            <v>Kriel</v>
          </cell>
          <cell r="CU11">
            <v>1.93</v>
          </cell>
          <cell r="CV11">
            <v>0.65263000000000004</v>
          </cell>
          <cell r="CW11">
            <v>33.113300000000002</v>
          </cell>
          <cell r="CX11">
            <v>26.128629999999998</v>
          </cell>
          <cell r="CY11">
            <v>26.726929999999999</v>
          </cell>
          <cell r="CZ11">
            <v>26.578584169432631</v>
          </cell>
          <cell r="DA11">
            <v>24.917191827840256</v>
          </cell>
          <cell r="DB11">
            <v>24.918244285714277</v>
          </cell>
          <cell r="DD11" t="str">
            <v>Kriel</v>
          </cell>
          <cell r="DE11">
            <v>0.56000000000000005</v>
          </cell>
          <cell r="DF11">
            <v>9418.6400000000012</v>
          </cell>
          <cell r="DG11">
            <v>7392.0000000000009</v>
          </cell>
          <cell r="DH11">
            <v>7565.6</v>
          </cell>
          <cell r="DI11">
            <v>7522.5566501980702</v>
          </cell>
          <cell r="DJ11">
            <v>7040.4946236220439</v>
          </cell>
        </row>
        <row r="12">
          <cell r="U12" t="str">
            <v>Lethabo</v>
          </cell>
          <cell r="V12">
            <v>19679</v>
          </cell>
          <cell r="W12">
            <v>19839</v>
          </cell>
          <cell r="X12">
            <v>22352.941176470587</v>
          </cell>
          <cell r="Y12">
            <v>22680</v>
          </cell>
          <cell r="Z12">
            <v>22736</v>
          </cell>
          <cell r="AA12">
            <v>23552.664178931234</v>
          </cell>
          <cell r="AB12">
            <v>23070.395556777999</v>
          </cell>
          <cell r="AD12" t="str">
            <v>Lethabo</v>
          </cell>
          <cell r="AE12">
            <v>0.66732026143790857</v>
          </cell>
          <cell r="AF12">
            <v>0.66666666666666663</v>
          </cell>
          <cell r="AG12">
            <v>0.66535947712418297</v>
          </cell>
          <cell r="AH12">
            <v>0.66535947712418297</v>
          </cell>
          <cell r="AI12">
            <v>0.66535947712418297</v>
          </cell>
          <cell r="AK12" t="str">
            <v>Lethabo</v>
          </cell>
          <cell r="AL12">
            <v>14916.570549788545</v>
          </cell>
          <cell r="AM12">
            <v>15120</v>
          </cell>
          <cell r="AN12">
            <v>15127.613071895425</v>
          </cell>
          <cell r="AO12">
            <v>15670.988322975161</v>
          </cell>
          <cell r="CT12" t="str">
            <v>Lethabo</v>
          </cell>
          <cell r="CU12">
            <v>1.8</v>
          </cell>
          <cell r="CV12">
            <v>0.7</v>
          </cell>
          <cell r="CW12">
            <v>36.41020000000001</v>
          </cell>
          <cell r="CX12">
            <v>40.935294117647061</v>
          </cell>
          <cell r="CY12">
            <v>41.524000000000001</v>
          </cell>
          <cell r="CZ12">
            <v>41.624800000000008</v>
          </cell>
          <cell r="DA12">
            <v>43.094795522076225</v>
          </cell>
          <cell r="DB12">
            <v>42.226712002200408</v>
          </cell>
          <cell r="DD12" t="str">
            <v>Lethabo</v>
          </cell>
          <cell r="DE12">
            <v>0.41</v>
          </cell>
          <cell r="DF12">
            <v>8133.99</v>
          </cell>
          <cell r="DG12">
            <v>9164.7058823529405</v>
          </cell>
          <cell r="DH12">
            <v>9298.7999999999993</v>
          </cell>
          <cell r="DI12">
            <v>9321.76</v>
          </cell>
          <cell r="DJ12">
            <v>9656.5923133618053</v>
          </cell>
        </row>
        <row r="13">
          <cell r="U13" t="str">
            <v>Matimba</v>
          </cell>
          <cell r="V13">
            <v>23113</v>
          </cell>
          <cell r="W13">
            <v>23091</v>
          </cell>
          <cell r="X13">
            <v>23346.303501945524</v>
          </cell>
          <cell r="Y13">
            <v>24164.816440336657</v>
          </cell>
          <cell r="Z13">
            <v>24438.783741085354</v>
          </cell>
          <cell r="AA13">
            <v>24666.951640336658</v>
          </cell>
          <cell r="AB13">
            <v>24523.484440336659</v>
          </cell>
          <cell r="AD13" t="str">
            <v>Matimba</v>
          </cell>
          <cell r="AE13">
            <v>0.50123076923076926</v>
          </cell>
          <cell r="AF13">
            <v>0.49658974358974356</v>
          </cell>
          <cell r="AG13">
            <v>0.49658974358974356</v>
          </cell>
          <cell r="AH13">
            <v>0.49658974358974356</v>
          </cell>
          <cell r="AI13">
            <v>0.49658974358974356</v>
          </cell>
          <cell r="AK13" t="str">
            <v>Matimba</v>
          </cell>
          <cell r="AL13">
            <v>11701.885662975157</v>
          </cell>
          <cell r="AM13">
            <v>12000</v>
          </cell>
          <cell r="AN13">
            <v>12136.049351630769</v>
          </cell>
          <cell r="AO13">
            <v>12249.355190215385</v>
          </cell>
          <cell r="CT13" t="str">
            <v>Matimba</v>
          </cell>
          <cell r="CU13">
            <v>0.16</v>
          </cell>
          <cell r="CV13">
            <v>0.55980399999999997</v>
          </cell>
          <cell r="CW13">
            <v>4.2543639999999998</v>
          </cell>
          <cell r="CX13">
            <v>4.2952125603112838</v>
          </cell>
          <cell r="CY13">
            <v>4.4261746304538647</v>
          </cell>
          <cell r="CZ13">
            <v>4.4700093985736569</v>
          </cell>
          <cell r="DA13">
            <v>4.5065162624538653</v>
          </cell>
          <cell r="DB13">
            <v>4.4835615104538658</v>
          </cell>
          <cell r="DD13" t="str">
            <v>Matimba</v>
          </cell>
          <cell r="DE13">
            <v>0.16</v>
          </cell>
          <cell r="DF13">
            <v>3694.56</v>
          </cell>
          <cell r="DG13">
            <v>3735.408560311284</v>
          </cell>
          <cell r="DH13">
            <v>3866.370630453865</v>
          </cell>
          <cell r="DI13">
            <v>3910.2053985736566</v>
          </cell>
          <cell r="DJ13">
            <v>3946.7122624538652</v>
          </cell>
        </row>
        <row r="14">
          <cell r="U14" t="str">
            <v>Matla</v>
          </cell>
          <cell r="V14">
            <v>23898</v>
          </cell>
          <cell r="W14">
            <v>24658</v>
          </cell>
          <cell r="X14">
            <v>25306.930693069306</v>
          </cell>
          <cell r="Y14">
            <v>25595.940594059408</v>
          </cell>
          <cell r="Z14">
            <v>25745</v>
          </cell>
          <cell r="AA14">
            <v>25943</v>
          </cell>
          <cell r="AB14">
            <v>26423.717256000007</v>
          </cell>
          <cell r="AD14" t="str">
            <v>Matla</v>
          </cell>
          <cell r="AE14">
            <v>0.50173869846000996</v>
          </cell>
          <cell r="AF14">
            <v>0.4914841849148418</v>
          </cell>
          <cell r="AG14">
            <v>0.49680275454992623</v>
          </cell>
          <cell r="AH14">
            <v>0.49680275454992623</v>
          </cell>
          <cell r="AI14">
            <v>0.49680275454992623</v>
          </cell>
          <cell r="AK14" t="str">
            <v>Matla</v>
          </cell>
          <cell r="AL14">
            <v>12697.466467958271</v>
          </cell>
          <cell r="AM14">
            <v>12580</v>
          </cell>
          <cell r="AN14">
            <v>12790.186915887851</v>
          </cell>
          <cell r="AO14">
            <v>12888.553861288736</v>
          </cell>
          <cell r="CT14" t="str">
            <v>Matla</v>
          </cell>
          <cell r="CU14">
            <v>1.96</v>
          </cell>
          <cell r="CV14">
            <v>1.4514750000000001</v>
          </cell>
          <cell r="CW14">
            <v>49.781155000000005</v>
          </cell>
          <cell r="CX14">
            <v>51.053059158415842</v>
          </cell>
          <cell r="CY14">
            <v>51.61951856435644</v>
          </cell>
          <cell r="CZ14">
            <v>51.911675000000002</v>
          </cell>
          <cell r="DA14">
            <v>52.299754999999998</v>
          </cell>
          <cell r="DB14">
            <v>53.241960821760017</v>
          </cell>
          <cell r="DD14" t="str">
            <v>Matla</v>
          </cell>
          <cell r="DE14">
            <v>0.3</v>
          </cell>
          <cell r="DF14">
            <v>7397.4</v>
          </cell>
          <cell r="DG14">
            <v>7592.0792079207913</v>
          </cell>
          <cell r="DH14">
            <v>7678.7821782178216</v>
          </cell>
          <cell r="DI14">
            <v>7723.5</v>
          </cell>
          <cell r="DJ14">
            <v>7782.9</v>
          </cell>
        </row>
        <row r="15">
          <cell r="U15" t="str">
            <v xml:space="preserve">Majuba </v>
          </cell>
          <cell r="V15">
            <v>1231</v>
          </cell>
          <cell r="W15">
            <v>1213</v>
          </cell>
          <cell r="X15">
            <v>1848.5074626865671</v>
          </cell>
          <cell r="Y15">
            <v>3611</v>
          </cell>
          <cell r="Z15">
            <v>4041</v>
          </cell>
          <cell r="AA15">
            <v>4250</v>
          </cell>
          <cell r="AB15">
            <v>5874</v>
          </cell>
          <cell r="AD15" t="str">
            <v>Majuba *</v>
          </cell>
          <cell r="AE15">
            <v>0.52303262955854124</v>
          </cell>
          <cell r="AF15">
            <v>0.51823416506717856</v>
          </cell>
          <cell r="AG15">
            <v>0.51343570057581567</v>
          </cell>
          <cell r="AH15">
            <v>0.50863723608445299</v>
          </cell>
          <cell r="AI15">
            <v>0.50863723608445299</v>
          </cell>
          <cell r="AK15" t="str">
            <v>Majuba *</v>
          </cell>
          <cell r="AL15">
            <v>966.82971896754225</v>
          </cell>
          <cell r="AM15">
            <v>1871.3435700575817</v>
          </cell>
          <cell r="AN15">
            <v>2074.7936660268711</v>
          </cell>
          <cell r="AO15">
            <v>2161.708253358925</v>
          </cell>
          <cell r="CT15" t="str">
            <v>Majuba (1-3)</v>
          </cell>
          <cell r="CU15">
            <v>0.16</v>
          </cell>
          <cell r="CV15">
            <v>0.30326999999999998</v>
          </cell>
          <cell r="CW15">
            <v>0.64230999999999994</v>
          </cell>
          <cell r="CX15">
            <v>0.63909089552238807</v>
          </cell>
          <cell r="CY15">
            <v>0.72192599999999996</v>
          </cell>
          <cell r="CZ15">
            <v>0.62654999999999994</v>
          </cell>
          <cell r="DA15">
            <v>0.64327000000000001</v>
          </cell>
          <cell r="DB15">
            <v>0.77319000000000004</v>
          </cell>
          <cell r="DD15" t="str">
            <v xml:space="preserve">Majuba </v>
          </cell>
          <cell r="DE15">
            <v>0.03</v>
          </cell>
          <cell r="DF15">
            <v>36.39</v>
          </cell>
          <cell r="DG15">
            <v>55.455223880597011</v>
          </cell>
          <cell r="DH15">
            <v>108.33</v>
          </cell>
          <cell r="DI15">
            <v>121.22999999999999</v>
          </cell>
          <cell r="DJ15">
            <v>127.5</v>
          </cell>
        </row>
        <row r="16">
          <cell r="U16" t="str">
            <v>Majuba Pre*</v>
          </cell>
          <cell r="V16">
            <v>902</v>
          </cell>
          <cell r="W16">
            <v>906</v>
          </cell>
          <cell r="X16">
            <v>950</v>
          </cell>
          <cell r="Y16">
            <v>750</v>
          </cell>
          <cell r="Z16">
            <v>0</v>
          </cell>
          <cell r="AA16">
            <v>0</v>
          </cell>
          <cell r="AB16">
            <v>0</v>
          </cell>
          <cell r="AD16" t="str">
            <v>Tutuka</v>
          </cell>
          <cell r="AE16">
            <v>0.4838709677419355</v>
          </cell>
          <cell r="AF16">
            <v>0.48757170172084124</v>
          </cell>
          <cell r="AG16">
            <v>0.47528517110266161</v>
          </cell>
          <cell r="AH16">
            <v>0.48285852245292127</v>
          </cell>
          <cell r="AI16">
            <v>0.48285852245292127</v>
          </cell>
          <cell r="AK16" t="str">
            <v>Tutuka</v>
          </cell>
          <cell r="AL16">
            <v>4663.8165565487752</v>
          </cell>
          <cell r="AM16">
            <v>3799.9999999999995</v>
          </cell>
          <cell r="AN16">
            <v>4300</v>
          </cell>
          <cell r="AO16">
            <v>6168.0347658136161</v>
          </cell>
          <cell r="CT16" t="str">
            <v>Majuba (4-6)</v>
          </cell>
          <cell r="CU16">
            <v>1.8</v>
          </cell>
          <cell r="CV16">
            <v>0</v>
          </cell>
          <cell r="CW16">
            <v>0</v>
          </cell>
          <cell r="CX16">
            <v>1.2593283582089552</v>
          </cell>
          <cell r="CY16">
            <v>3.13992</v>
          </cell>
          <cell r="CZ16">
            <v>3.6369000000000002</v>
          </cell>
          <cell r="DA16">
            <v>3.8250000000000002</v>
          </cell>
          <cell r="DB16">
            <v>5.2866</v>
          </cell>
          <cell r="DD16" t="str">
            <v>Tutuka</v>
          </cell>
          <cell r="DE16">
            <v>0.28000000000000003</v>
          </cell>
          <cell r="DF16">
            <v>3275.1600000000003</v>
          </cell>
          <cell r="DG16">
            <v>2698.7951807228915</v>
          </cell>
          <cell r="DH16">
            <v>2182.2431372549022</v>
          </cell>
          <cell r="DI16">
            <v>2533.2160000000003</v>
          </cell>
          <cell r="DJ16">
            <v>3576.7200000000003</v>
          </cell>
        </row>
        <row r="17">
          <cell r="U17" t="str">
            <v>Tutuka</v>
          </cell>
          <cell r="V17">
            <v>15570</v>
          </cell>
          <cell r="W17">
            <v>11697</v>
          </cell>
          <cell r="X17">
            <v>9638.5542168674692</v>
          </cell>
          <cell r="Y17">
            <v>7793.7254901960787</v>
          </cell>
          <cell r="Z17">
            <v>9047.2000000000007</v>
          </cell>
          <cell r="AA17">
            <v>12774</v>
          </cell>
          <cell r="AB17">
            <v>12259.031999999963</v>
          </cell>
          <cell r="AD17" t="str">
            <v>Majuba **</v>
          </cell>
          <cell r="AE17">
            <v>0.52</v>
          </cell>
          <cell r="AF17">
            <v>0.52</v>
          </cell>
          <cell r="AG17">
            <v>0.52</v>
          </cell>
          <cell r="AH17">
            <v>0.52</v>
          </cell>
          <cell r="AI17">
            <v>0.52</v>
          </cell>
          <cell r="AK17" t="str">
            <v>TOTAL (excl. commissioning)</v>
          </cell>
          <cell r="AL17">
            <v>86790.538253764564</v>
          </cell>
          <cell r="AM17">
            <v>88937.22264766031</v>
          </cell>
          <cell r="AN17">
            <v>91782.283082422058</v>
          </cell>
          <cell r="AO17">
            <v>94225.554877125134</v>
          </cell>
          <cell r="CT17" t="str">
            <v>Tutuka</v>
          </cell>
          <cell r="CU17">
            <v>1.93</v>
          </cell>
          <cell r="CV17">
            <v>1.240909</v>
          </cell>
          <cell r="CW17">
            <v>23.816118999999997</v>
          </cell>
          <cell r="CX17">
            <v>19.843318638554212</v>
          </cell>
          <cell r="CY17">
            <v>16.282799196078432</v>
          </cell>
          <cell r="CZ17">
            <v>18.702005</v>
          </cell>
          <cell r="DA17">
            <v>25.894728999999998</v>
          </cell>
          <cell r="DB17">
            <v>24.900840759999927</v>
          </cell>
          <cell r="DD17" t="str">
            <v>SYSTEM</v>
          </cell>
          <cell r="DE17">
            <v>0.39</v>
          </cell>
          <cell r="DF17">
            <v>66075.759999999995</v>
          </cell>
          <cell r="DG17">
            <v>67024.700159181724</v>
          </cell>
          <cell r="DH17">
            <v>69808.697312525081</v>
          </cell>
          <cell r="DI17">
            <v>71832.770260853707</v>
          </cell>
          <cell r="DJ17">
            <v>73461.226029946323</v>
          </cell>
        </row>
        <row r="18">
          <cell r="U18" t="str">
            <v>THERMAL</v>
          </cell>
          <cell r="V18">
            <v>165474</v>
          </cell>
          <cell r="W18">
            <v>163825</v>
          </cell>
          <cell r="X18">
            <v>164881.15338278652</v>
          </cell>
          <cell r="Y18">
            <v>169444.92098800305</v>
          </cell>
          <cell r="Z18">
            <v>174064.59854405464</v>
          </cell>
          <cell r="AA18">
            <v>179290.5548942122</v>
          </cell>
          <cell r="AB18">
            <v>178366.50213854318</v>
          </cell>
          <cell r="CT18" t="str">
            <v>SYSTEM</v>
          </cell>
          <cell r="CW18">
            <v>235.19713500000003</v>
          </cell>
          <cell r="CX18">
            <v>235.84446212321762</v>
          </cell>
          <cell r="CY18">
            <v>239.73804292732424</v>
          </cell>
          <cell r="CZ18">
            <v>245.25126723010351</v>
          </cell>
          <cell r="DA18">
            <v>254.9954638885647</v>
          </cell>
          <cell r="DB18">
            <v>254.42017036118585</v>
          </cell>
        </row>
        <row r="19">
          <cell r="AD19" t="str">
            <v>Calorific Value - Fuel Procurement (Kumi Chetty)</v>
          </cell>
          <cell r="AK19" t="str">
            <v>Majuba **</v>
          </cell>
          <cell r="AL19">
            <v>494</v>
          </cell>
          <cell r="AM19">
            <v>390</v>
          </cell>
          <cell r="AN19">
            <v>0</v>
          </cell>
          <cell r="AO19">
            <v>0</v>
          </cell>
          <cell r="DD19" t="str">
            <v>Note :</v>
          </cell>
        </row>
        <row r="20">
          <cell r="U20" t="str">
            <v>Koeberg</v>
          </cell>
          <cell r="V20">
            <v>13601.4</v>
          </cell>
          <cell r="W20">
            <v>13493</v>
          </cell>
          <cell r="X20">
            <v>13761</v>
          </cell>
          <cell r="Y20">
            <v>12839</v>
          </cell>
          <cell r="Z20">
            <v>13461</v>
          </cell>
          <cell r="AA20">
            <v>13412</v>
          </cell>
          <cell r="AB20">
            <v>14351</v>
          </cell>
          <cell r="AD20" t="str">
            <v xml:space="preserve">Heat Rates - Operational Engineering (Nigel Volk) </v>
          </cell>
          <cell r="AK20" t="str">
            <v>Majuba #</v>
          </cell>
          <cell r="AL20">
            <v>5</v>
          </cell>
          <cell r="AM20">
            <v>0</v>
          </cell>
          <cell r="AN20">
            <v>0</v>
          </cell>
          <cell r="AO20">
            <v>0</v>
          </cell>
          <cell r="DD20" t="str">
            <v>All emission rates are based on 1998 actual rates.</v>
          </cell>
        </row>
        <row r="21">
          <cell r="U21" t="str">
            <v>NUCLEAR</v>
          </cell>
          <cell r="V21">
            <v>13601.4</v>
          </cell>
          <cell r="W21">
            <v>13493</v>
          </cell>
          <cell r="X21">
            <v>13761</v>
          </cell>
          <cell r="Y21">
            <v>12839</v>
          </cell>
          <cell r="Z21">
            <v>13461</v>
          </cell>
          <cell r="AA21">
            <v>13412</v>
          </cell>
          <cell r="AB21">
            <v>14351</v>
          </cell>
          <cell r="AK21" t="str">
            <v>Total Commissioning  burn</v>
          </cell>
          <cell r="AL21">
            <v>499</v>
          </cell>
          <cell r="AM21">
            <v>390</v>
          </cell>
          <cell r="AN21">
            <v>0</v>
          </cell>
          <cell r="AO21">
            <v>0</v>
          </cell>
          <cell r="CT21" t="str">
            <v>COMMENTS AND ASSUMPTIONS</v>
          </cell>
          <cell r="DD21" t="str">
            <v>Source : Environmental Management</v>
          </cell>
        </row>
        <row r="22">
          <cell r="AK22" t="str">
            <v xml:space="preserve">Majuba Total coal </v>
          </cell>
          <cell r="AL22">
            <v>1465.8297189675422</v>
          </cell>
          <cell r="AM22">
            <v>2261.3435700575819</v>
          </cell>
          <cell r="AN22">
            <v>2074.7936660268711</v>
          </cell>
          <cell r="AO22">
            <v>2161.708253358925</v>
          </cell>
          <cell r="CT22" t="str">
            <v xml:space="preserve">1) Eskom 3rd Parties include Eskom Collieries and other small users at the power stations  </v>
          </cell>
        </row>
        <row r="23">
          <cell r="U23" t="str">
            <v>Gariep</v>
          </cell>
          <cell r="V23">
            <v>748</v>
          </cell>
          <cell r="W23">
            <v>309</v>
          </cell>
          <cell r="X23">
            <v>310</v>
          </cell>
          <cell r="Y23">
            <v>309</v>
          </cell>
          <cell r="Z23">
            <v>243</v>
          </cell>
          <cell r="AA23">
            <v>243</v>
          </cell>
          <cell r="AB23">
            <v>244</v>
          </cell>
          <cell r="AK23" t="str">
            <v>TOTAL (incl. commissioning)</v>
          </cell>
          <cell r="AL23">
            <v>87289.538253764564</v>
          </cell>
          <cell r="AM23">
            <v>89327.22264766031</v>
          </cell>
          <cell r="AN23">
            <v>91782.283082422058</v>
          </cell>
          <cell r="AO23">
            <v>94225.554877125134</v>
          </cell>
          <cell r="CT23" t="str">
            <v xml:space="preserve">    and should be added to the total net water consumption (not rate!) to obtain the total gross  consumption;</v>
          </cell>
        </row>
        <row r="24">
          <cell r="U24" t="str">
            <v xml:space="preserve">Vanderkloof </v>
          </cell>
          <cell r="V24">
            <v>848</v>
          </cell>
          <cell r="W24">
            <v>398</v>
          </cell>
          <cell r="X24">
            <v>210</v>
          </cell>
          <cell r="Y24">
            <v>210</v>
          </cell>
          <cell r="Z24">
            <v>105</v>
          </cell>
          <cell r="AA24">
            <v>105</v>
          </cell>
          <cell r="AB24">
            <v>105</v>
          </cell>
          <cell r="AK24" t="str">
            <v xml:space="preserve"> * Coal burn at station excludes 400 kT for  pre-commercial operation</v>
          </cell>
          <cell r="CT24" t="str">
            <v xml:space="preserve">    these Eskom 3rd Parties are assumed to stay constant and the Hydro &amp; Water Statistics 1997 figures were used. </v>
          </cell>
        </row>
        <row r="25">
          <cell r="U25" t="str">
            <v>Drakensberg</v>
          </cell>
          <cell r="V25">
            <v>1673.4</v>
          </cell>
          <cell r="W25">
            <v>1535</v>
          </cell>
          <cell r="X25">
            <v>1440</v>
          </cell>
          <cell r="Y25">
            <v>1440</v>
          </cell>
          <cell r="Z25">
            <v>1440</v>
          </cell>
          <cell r="AA25">
            <v>1440</v>
          </cell>
          <cell r="AB25">
            <v>1440</v>
          </cell>
          <cell r="AK25" t="str">
            <v>** Majuba coal consumption for commissioning that contributes to system energy</v>
          </cell>
          <cell r="CT25" t="str">
            <v>2) Net Water Consumption Rates obtained from:</v>
          </cell>
        </row>
        <row r="26">
          <cell r="U26" t="str">
            <v xml:space="preserve">Palmiet </v>
          </cell>
          <cell r="V26">
            <v>747.4</v>
          </cell>
          <cell r="W26">
            <v>660</v>
          </cell>
          <cell r="X26">
            <v>600</v>
          </cell>
          <cell r="Y26">
            <v>600</v>
          </cell>
          <cell r="Z26">
            <v>600</v>
          </cell>
          <cell r="AA26">
            <v>600</v>
          </cell>
          <cell r="AB26">
            <v>600</v>
          </cell>
          <cell r="AK26" t="str">
            <v xml:space="preserve"> # Majuba coal consumption for commissioning that does not affect the system energy</v>
          </cell>
          <cell r="CT26" t="str">
            <v xml:space="preserve">    Hydro &amp; Water Statistics 5-year averages, in combination with rates received from TRI and Chemical and Auxiliary </v>
          </cell>
        </row>
        <row r="27">
          <cell r="U27" t="str">
            <v>PEAKING</v>
          </cell>
          <cell r="V27">
            <v>4016.8</v>
          </cell>
          <cell r="W27">
            <v>2902</v>
          </cell>
          <cell r="X27">
            <v>2560</v>
          </cell>
          <cell r="Y27">
            <v>2559</v>
          </cell>
          <cell r="Z27">
            <v>2388</v>
          </cell>
          <cell r="AA27">
            <v>2388</v>
          </cell>
          <cell r="AB27">
            <v>2389</v>
          </cell>
          <cell r="BA27" t="str">
            <v>-- TABLE 6.1 --</v>
          </cell>
          <cell r="BJ27" t="str">
            <v>-- TABLE 6.2 --</v>
          </cell>
          <cell r="CT27" t="str">
            <v xml:space="preserve">    Plant Engineering Division.</v>
          </cell>
        </row>
        <row r="28">
          <cell r="AK28" t="str">
            <v xml:space="preserve">  Source :Majuba Power Station</v>
          </cell>
          <cell r="BA28" t="str">
            <v>ADDITIONAL COAL SOURCES</v>
          </cell>
          <cell r="CT28" t="str">
            <v>3) kWh net = Energy sent out</v>
          </cell>
        </row>
        <row r="29">
          <cell r="U29" t="str">
            <v>Imports</v>
          </cell>
          <cell r="V29">
            <v>2901.4</v>
          </cell>
          <cell r="W29">
            <v>7290</v>
          </cell>
          <cell r="X29">
            <v>8026</v>
          </cell>
          <cell r="Y29">
            <v>8026</v>
          </cell>
          <cell r="Z29">
            <v>8026</v>
          </cell>
          <cell r="AA29">
            <v>8026</v>
          </cell>
          <cell r="AB29">
            <v>12213</v>
          </cell>
          <cell r="BJ29" t="str">
            <v>CONTINGENCIES</v>
          </cell>
          <cell r="CT29" t="str">
            <v xml:space="preserve">4) Water requirements before and during commissioning of units are not taken into account as no reliable estimates  </v>
          </cell>
        </row>
        <row r="30">
          <cell r="U30" t="str">
            <v>IMPORTS</v>
          </cell>
          <cell r="V30">
            <v>2901.4</v>
          </cell>
          <cell r="W30">
            <v>7290</v>
          </cell>
          <cell r="X30">
            <v>8026</v>
          </cell>
          <cell r="Y30">
            <v>8026</v>
          </cell>
          <cell r="Z30">
            <v>8026</v>
          </cell>
          <cell r="AA30">
            <v>8026</v>
          </cell>
          <cell r="AB30">
            <v>12213</v>
          </cell>
          <cell r="BA30" t="str">
            <v>(kTons)</v>
          </cell>
          <cell r="BJ30" t="str">
            <v>(kTons)</v>
          </cell>
          <cell r="CT30" t="str">
            <v xml:space="preserve">    exist at present.</v>
          </cell>
        </row>
        <row r="32">
          <cell r="U32" t="str">
            <v>GROSS ENERGY</v>
          </cell>
          <cell r="V32">
            <v>185993.59999999998</v>
          </cell>
          <cell r="W32">
            <v>187510</v>
          </cell>
          <cell r="X32">
            <v>189228.15338278652</v>
          </cell>
          <cell r="Y32">
            <v>192868.92098800305</v>
          </cell>
          <cell r="Z32">
            <v>197939.59854405464</v>
          </cell>
          <cell r="AA32">
            <v>203116.5548942122</v>
          </cell>
          <cell r="AB32">
            <v>207319.50213854318</v>
          </cell>
          <cell r="BA32" t="str">
            <v>STATION</v>
          </cell>
          <cell r="BB32">
            <v>1997</v>
          </cell>
          <cell r="BC32">
            <v>1998</v>
          </cell>
          <cell r="BD32">
            <v>2000</v>
          </cell>
          <cell r="BE32">
            <v>2001</v>
          </cell>
          <cell r="BF32">
            <v>2002</v>
          </cell>
          <cell r="BG32">
            <v>2003</v>
          </cell>
          <cell r="BH32">
            <v>2004</v>
          </cell>
          <cell r="BJ32" t="str">
            <v>STATION</v>
          </cell>
          <cell r="BK32">
            <v>1999</v>
          </cell>
          <cell r="BL32">
            <v>2000</v>
          </cell>
          <cell r="BM32">
            <v>2001</v>
          </cell>
          <cell r="BN32">
            <v>2002</v>
          </cell>
          <cell r="BO32">
            <v>2003</v>
          </cell>
        </row>
        <row r="33">
          <cell r="BA33" t="str">
            <v>Arnot</v>
          </cell>
          <cell r="BC33">
            <v>0</v>
          </cell>
          <cell r="BD33">
            <v>0</v>
          </cell>
          <cell r="BE33">
            <v>0</v>
          </cell>
          <cell r="BF33">
            <v>0</v>
          </cell>
          <cell r="BG33">
            <v>0</v>
          </cell>
          <cell r="BH33">
            <v>0</v>
          </cell>
          <cell r="BJ33" t="str">
            <v>Arnot</v>
          </cell>
          <cell r="BK33">
            <v>0</v>
          </cell>
          <cell r="BL33">
            <v>0</v>
          </cell>
          <cell r="BM33">
            <v>0</v>
          </cell>
          <cell r="BN33">
            <v>0</v>
          </cell>
          <cell r="BO33">
            <v>0</v>
          </cell>
        </row>
        <row r="34">
          <cell r="U34" t="str">
            <v>-PUMP</v>
          </cell>
          <cell r="V34">
            <v>3207.5</v>
          </cell>
          <cell r="W34">
            <v>2928.4</v>
          </cell>
          <cell r="X34">
            <v>2735</v>
          </cell>
          <cell r="Y34">
            <v>2735</v>
          </cell>
          <cell r="Z34">
            <v>2735</v>
          </cell>
          <cell r="AA34">
            <v>2735</v>
          </cell>
          <cell r="AB34">
            <v>2735</v>
          </cell>
          <cell r="BA34" t="str">
            <v xml:space="preserve">Duvha </v>
          </cell>
          <cell r="BC34">
            <v>0</v>
          </cell>
          <cell r="BD34">
            <v>0</v>
          </cell>
          <cell r="BE34">
            <v>0</v>
          </cell>
          <cell r="BF34">
            <v>0</v>
          </cell>
          <cell r="BG34">
            <v>0</v>
          </cell>
          <cell r="BH34">
            <v>0</v>
          </cell>
          <cell r="BJ34" t="str">
            <v>Duvha</v>
          </cell>
          <cell r="BK34">
            <v>0</v>
          </cell>
          <cell r="BL34">
            <v>0</v>
          </cell>
          <cell r="BM34">
            <v>0</v>
          </cell>
          <cell r="BN34">
            <v>0</v>
          </cell>
          <cell r="BO34">
            <v>0</v>
          </cell>
        </row>
        <row r="35">
          <cell r="U35" t="str">
            <v>-DWA</v>
          </cell>
          <cell r="V35">
            <v>336.5</v>
          </cell>
          <cell r="W35">
            <v>24.4</v>
          </cell>
          <cell r="X35">
            <v>178</v>
          </cell>
          <cell r="Y35">
            <v>482</v>
          </cell>
          <cell r="Z35">
            <v>482</v>
          </cell>
          <cell r="AA35">
            <v>482</v>
          </cell>
          <cell r="AB35">
            <v>482</v>
          </cell>
          <cell r="BA35" t="str">
            <v xml:space="preserve">Hendrina </v>
          </cell>
          <cell r="BC35">
            <v>0</v>
          </cell>
          <cell r="BD35">
            <v>0</v>
          </cell>
          <cell r="BE35">
            <v>0</v>
          </cell>
          <cell r="BF35">
            <v>0</v>
          </cell>
          <cell r="BG35">
            <v>0</v>
          </cell>
          <cell r="BH35">
            <v>0</v>
          </cell>
          <cell r="BJ35" t="str">
            <v>Hendrina</v>
          </cell>
          <cell r="BK35">
            <v>0</v>
          </cell>
          <cell r="BL35">
            <v>0</v>
          </cell>
          <cell r="BM35">
            <v>0</v>
          </cell>
          <cell r="BN35">
            <v>0</v>
          </cell>
          <cell r="BO35">
            <v>0</v>
          </cell>
        </row>
        <row r="36">
          <cell r="U36" t="str">
            <v>NET ENERGY</v>
          </cell>
          <cell r="V36">
            <v>182449.59999999998</v>
          </cell>
          <cell r="W36">
            <v>184557.2</v>
          </cell>
          <cell r="X36">
            <v>186315.15338278652</v>
          </cell>
          <cell r="Y36">
            <v>189651.92098800305</v>
          </cell>
          <cell r="Z36">
            <v>194722.59854405464</v>
          </cell>
          <cell r="AA36">
            <v>199899.5548942122</v>
          </cell>
          <cell r="AB36">
            <v>204102.50213854318</v>
          </cell>
          <cell r="BA36" t="str">
            <v xml:space="preserve">Kendal </v>
          </cell>
          <cell r="BC36">
            <v>0</v>
          </cell>
          <cell r="BD36">
            <v>0</v>
          </cell>
          <cell r="BE36">
            <v>0</v>
          </cell>
          <cell r="BF36">
            <v>0</v>
          </cell>
          <cell r="BG36">
            <v>0</v>
          </cell>
          <cell r="BH36">
            <v>0</v>
          </cell>
          <cell r="BJ36" t="str">
            <v>Kendal</v>
          </cell>
          <cell r="BK36">
            <v>0</v>
          </cell>
          <cell r="BL36">
            <v>0</v>
          </cell>
          <cell r="BM36">
            <v>0</v>
          </cell>
          <cell r="BN36">
            <v>0</v>
          </cell>
          <cell r="BO36">
            <v>0</v>
          </cell>
        </row>
        <row r="37">
          <cell r="BA37" t="str">
            <v xml:space="preserve">Kriel </v>
          </cell>
          <cell r="BC37">
            <v>0</v>
          </cell>
          <cell r="BD37">
            <v>0</v>
          </cell>
          <cell r="BE37">
            <v>0</v>
          </cell>
          <cell r="BF37">
            <v>0</v>
          </cell>
          <cell r="BG37">
            <v>0</v>
          </cell>
          <cell r="BH37">
            <v>0</v>
          </cell>
          <cell r="BJ37" t="str">
            <v>Kriel</v>
          </cell>
          <cell r="BK37">
            <v>0</v>
          </cell>
          <cell r="BL37">
            <v>0</v>
          </cell>
          <cell r="BM37">
            <v>0</v>
          </cell>
          <cell r="BN37">
            <v>0</v>
          </cell>
          <cell r="BO37">
            <v>0</v>
          </cell>
        </row>
        <row r="38">
          <cell r="BA38" t="str">
            <v xml:space="preserve">Lethabo </v>
          </cell>
          <cell r="BC38">
            <v>0</v>
          </cell>
          <cell r="BD38">
            <v>0</v>
          </cell>
          <cell r="BE38">
            <v>0</v>
          </cell>
          <cell r="BF38">
            <v>0</v>
          </cell>
          <cell r="BG38">
            <v>0</v>
          </cell>
          <cell r="BH38">
            <v>0</v>
          </cell>
          <cell r="BJ38" t="str">
            <v>Lethabo</v>
          </cell>
          <cell r="BK38">
            <v>0</v>
          </cell>
          <cell r="BL38">
            <v>0</v>
          </cell>
          <cell r="BM38">
            <v>0</v>
          </cell>
          <cell r="BN38">
            <v>0</v>
          </cell>
          <cell r="BO38">
            <v>0</v>
          </cell>
        </row>
        <row r="39">
          <cell r="BA39" t="str">
            <v xml:space="preserve">Matimba </v>
          </cell>
          <cell r="BC39">
            <v>0</v>
          </cell>
          <cell r="BD39">
            <v>0</v>
          </cell>
          <cell r="BE39">
            <v>0</v>
          </cell>
          <cell r="BF39">
            <v>0</v>
          </cell>
          <cell r="BG39">
            <v>0</v>
          </cell>
          <cell r="BH39">
            <v>0</v>
          </cell>
          <cell r="BJ39" t="str">
            <v>Matimba</v>
          </cell>
          <cell r="BK39">
            <v>0</v>
          </cell>
          <cell r="BL39">
            <v>0</v>
          </cell>
          <cell r="BM39">
            <v>0</v>
          </cell>
          <cell r="BN39">
            <v>0</v>
          </cell>
          <cell r="BO39">
            <v>0</v>
          </cell>
        </row>
        <row r="40">
          <cell r="BA40" t="str">
            <v>Matla</v>
          </cell>
          <cell r="BC40">
            <v>0</v>
          </cell>
          <cell r="BD40">
            <v>0</v>
          </cell>
          <cell r="BE40">
            <v>0</v>
          </cell>
          <cell r="BF40">
            <v>0</v>
          </cell>
          <cell r="BG40">
            <v>0</v>
          </cell>
          <cell r="BH40">
            <v>0</v>
          </cell>
          <cell r="BJ40" t="str">
            <v>Matla</v>
          </cell>
          <cell r="BK40">
            <v>0</v>
          </cell>
          <cell r="BL40">
            <v>0</v>
          </cell>
          <cell r="BM40">
            <v>0</v>
          </cell>
          <cell r="BN40">
            <v>0</v>
          </cell>
          <cell r="BO40">
            <v>0</v>
          </cell>
        </row>
        <row r="41">
          <cell r="BA41" t="str">
            <v xml:space="preserve">Majuba </v>
          </cell>
          <cell r="BC41">
            <v>0</v>
          </cell>
          <cell r="BD41">
            <v>0</v>
          </cell>
          <cell r="BE41">
            <v>0</v>
          </cell>
          <cell r="BF41">
            <v>0</v>
          </cell>
          <cell r="BG41">
            <v>0</v>
          </cell>
          <cell r="BH41">
            <v>0</v>
          </cell>
          <cell r="BJ41" t="str">
            <v xml:space="preserve">Majuba </v>
          </cell>
          <cell r="BK41">
            <v>0</v>
          </cell>
          <cell r="BL41">
            <v>0</v>
          </cell>
          <cell r="BM41">
            <v>0</v>
          </cell>
          <cell r="BN41">
            <v>0</v>
          </cell>
          <cell r="BO41">
            <v>0</v>
          </cell>
        </row>
        <row r="42">
          <cell r="BA42" t="str">
            <v>Tutuka</v>
          </cell>
          <cell r="BC42">
            <v>0</v>
          </cell>
          <cell r="BD42">
            <v>0</v>
          </cell>
          <cell r="BE42">
            <v>0</v>
          </cell>
          <cell r="BF42">
            <v>0</v>
          </cell>
          <cell r="BG42">
            <v>0</v>
          </cell>
          <cell r="BH42">
            <v>0</v>
          </cell>
          <cell r="BJ42" t="str">
            <v>Tutuka</v>
          </cell>
          <cell r="BK42">
            <v>0</v>
          </cell>
          <cell r="BL42">
            <v>0</v>
          </cell>
          <cell r="BM42">
            <v>0</v>
          </cell>
          <cell r="BN42">
            <v>0</v>
          </cell>
          <cell r="BO42">
            <v>0</v>
          </cell>
        </row>
        <row r="43">
          <cell r="BA43" t="str">
            <v>TOTAL</v>
          </cell>
          <cell r="BB43">
            <v>0</v>
          </cell>
          <cell r="BC43">
            <v>0</v>
          </cell>
          <cell r="BD43">
            <v>0</v>
          </cell>
          <cell r="BE43">
            <v>0</v>
          </cell>
          <cell r="BF43">
            <v>0</v>
          </cell>
          <cell r="BG43">
            <v>0</v>
          </cell>
          <cell r="BH43">
            <v>0</v>
          </cell>
          <cell r="BJ43" t="str">
            <v>TOTAL</v>
          </cell>
          <cell r="BK43">
            <v>0</v>
          </cell>
          <cell r="BL43">
            <v>0</v>
          </cell>
          <cell r="BM43">
            <v>0</v>
          </cell>
          <cell r="BN43">
            <v>0</v>
          </cell>
          <cell r="BO43">
            <v>0</v>
          </cell>
        </row>
      </sheetData>
      <sheetData sheetId="4" refreshError="1"/>
      <sheetData sheetId="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C SLIDES"/>
      <sheetName val="SUMMARY"/>
      <sheetName val="June Variance"/>
      <sheetName val="EDD FCST "/>
      <sheetName val="MATIMBA"/>
      <sheetName val="Sheet1"/>
      <sheetName val="Sheet2"/>
      <sheetName val="BURN RATE CHANGES"/>
      <sheetName val="WORKS POWER"/>
      <sheetName val="SDB Differences"/>
      <sheetName val="fcst changes"/>
      <sheetName val="fcst"/>
      <sheetName val="BR"/>
      <sheetName val="JAN Dev."/>
      <sheetName val="1999 PLAN"/>
      <sheetName val="July Deviation"/>
      <sheetName val="rev 4 to rev 3"/>
      <sheetName val="rev 3 to rev 2"/>
      <sheetName val="rev1 to rev 3"/>
      <sheetName val="99 AVAIL"/>
      <sheetName val="PCLF"/>
      <sheetName val="PCLF_REV1"/>
      <sheetName val="DELIVERY_99"/>
      <sheetName val="Appendix D "/>
      <sheetName val="DELIVERY_8"/>
      <sheetName val="DELIVERY_7"/>
      <sheetName val="DELIVERY(REV5)"/>
      <sheetName val="Appendix D"/>
      <sheetName val="Module1"/>
      <sheetName val="Module2"/>
      <sheetName val="Info1"/>
      <sheetName val="Info2"/>
      <sheetName val="Info3"/>
      <sheetName val="Info4"/>
      <sheetName val="Chart1"/>
      <sheetName val="Chart1 YTD"/>
      <sheetName val="Chart2"/>
      <sheetName val="Chart3"/>
      <sheetName val="Chart3 YTD"/>
      <sheetName val="Chart4"/>
      <sheetName val="Energy"/>
      <sheetName val="Sheet4"/>
      <sheetName val="Sheet3"/>
      <sheetName val="Burn Rates"/>
      <sheetName val="Asset Efficiency"/>
      <sheetName val="COALlink_OREXConcessioning"/>
      <sheetName val="OREX"/>
      <sheetName val="SelectedDemand"/>
      <sheetName val="Labour Efficiency"/>
      <sheetName val="Other Efficiency"/>
      <sheetName val="FormValueLists"/>
      <sheetName val="CAPEX "/>
      <sheetName val="2004 projec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1">
          <cell r="A1" t="str">
            <v>-- TABLE 1 --</v>
          </cell>
          <cell r="S1" t="str">
            <v>-- TABLE 2 --</v>
          </cell>
          <cell r="AL1" t="str">
            <v>-- TABLE 3 --</v>
          </cell>
          <cell r="BD1" t="str">
            <v>-- TABLE 4 --</v>
          </cell>
          <cell r="BS1" t="str">
            <v>-- TABLE 5 --</v>
          </cell>
          <cell r="CH1" t="str">
            <v>-- TABLE 6 --</v>
          </cell>
          <cell r="CV1" t="str">
            <v>-- TABLE 7 --</v>
          </cell>
          <cell r="DJ1" t="str">
            <v>-- TABLE 8 --</v>
          </cell>
          <cell r="DY1" t="str">
            <v>-- TABLE 9 --</v>
          </cell>
          <cell r="FC1" t="str">
            <v>-- TABLE 10 --</v>
          </cell>
        </row>
        <row r="3">
          <cell r="A3" t="str">
            <v>MONTHLY STATION ENERGY SENT OUT (GWh) FOR 1999</v>
          </cell>
          <cell r="S3" t="str">
            <v>COAL BURN  (kT) FOR 1999</v>
          </cell>
          <cell r="AL3" t="str">
            <v>COAL AVAILABLE AT STATIONS (Excluding Stockpile)  (kT) FOR 1999</v>
          </cell>
          <cell r="BD3" t="str">
            <v>COAL STOCKPILE (Days) FOR 1999</v>
          </cell>
          <cell r="BS3" t="str">
            <v>COAL STOCKPILE (kT) FOR 1999</v>
          </cell>
          <cell r="CH3" t="str">
            <v>STANDARD DAILY BURN (kT/Day) FOR 1999</v>
          </cell>
          <cell r="CV3" t="str">
            <v>STATION INSTALLED CAPACITY (MW) FOR 1999</v>
          </cell>
          <cell r="DJ3" t="str">
            <v>STATION ENERGY AVAILABILITY FACTOR (%) FOR 1999</v>
          </cell>
          <cell r="DY3" t="str">
            <v>STATION ENERGY UTILISATION FACTOR (%) FOR 1999</v>
          </cell>
          <cell r="FC3" t="str">
            <v>ESKOM STATION GROSS WATER CONSUMPTION (Mm3) FOR 1999</v>
          </cell>
        </row>
        <row r="5">
          <cell r="B5" t="str">
            <v>JAN</v>
          </cell>
          <cell r="C5" t="str">
            <v>FEB</v>
          </cell>
          <cell r="D5" t="str">
            <v>MAR</v>
          </cell>
          <cell r="E5" t="str">
            <v>APR</v>
          </cell>
          <cell r="F5" t="str">
            <v>MAY</v>
          </cell>
          <cell r="G5" t="str">
            <v>JUN</v>
          </cell>
          <cell r="H5" t="str">
            <v>JUL</v>
          </cell>
          <cell r="I5" t="str">
            <v>AUG</v>
          </cell>
          <cell r="J5" t="str">
            <v>SEP</v>
          </cell>
          <cell r="K5" t="str">
            <v>OCT</v>
          </cell>
          <cell r="L5" t="str">
            <v>NOV</v>
          </cell>
          <cell r="M5" t="str">
            <v>DEC</v>
          </cell>
          <cell r="N5" t="str">
            <v xml:space="preserve"> YEAR</v>
          </cell>
          <cell r="O5" t="str">
            <v>TOTAL</v>
          </cell>
          <cell r="P5" t="str">
            <v>VAR</v>
          </cell>
          <cell r="Q5" t="str">
            <v>% VAR</v>
          </cell>
          <cell r="T5" t="str">
            <v xml:space="preserve">BURN </v>
          </cell>
          <cell r="U5" t="str">
            <v>JAN</v>
          </cell>
          <cell r="V5" t="str">
            <v>FEB</v>
          </cell>
          <cell r="W5" t="str">
            <v>MAR</v>
          </cell>
          <cell r="X5" t="str">
            <v>APR</v>
          </cell>
          <cell r="Y5" t="str">
            <v>MAY</v>
          </cell>
          <cell r="Z5" t="str">
            <v>JUN</v>
          </cell>
          <cell r="AA5" t="str">
            <v>JUL</v>
          </cell>
          <cell r="AB5" t="str">
            <v>AUG</v>
          </cell>
          <cell r="AC5" t="str">
            <v>SEP</v>
          </cell>
          <cell r="AD5" t="str">
            <v>OCT</v>
          </cell>
          <cell r="AE5" t="str">
            <v>NOV</v>
          </cell>
          <cell r="AF5" t="str">
            <v>DEC</v>
          </cell>
          <cell r="AG5" t="str">
            <v>YEAR</v>
          </cell>
          <cell r="AH5" t="str">
            <v>TOTAL</v>
          </cell>
          <cell r="AI5" t="str">
            <v>VAR</v>
          </cell>
          <cell r="AJ5" t="str">
            <v>% VAR</v>
          </cell>
          <cell r="AM5" t="str">
            <v>JAN</v>
          </cell>
          <cell r="AN5" t="str">
            <v>FEB</v>
          </cell>
          <cell r="AO5" t="str">
            <v>MAR</v>
          </cell>
          <cell r="AP5" t="str">
            <v>APR</v>
          </cell>
          <cell r="AQ5" t="str">
            <v>MAY</v>
          </cell>
          <cell r="AR5" t="str">
            <v>JUN</v>
          </cell>
          <cell r="AS5" t="str">
            <v>JUL</v>
          </cell>
          <cell r="AT5" t="str">
            <v>AUG</v>
          </cell>
          <cell r="AU5" t="str">
            <v>SEP</v>
          </cell>
          <cell r="AV5" t="str">
            <v>OCT</v>
          </cell>
          <cell r="AW5" t="str">
            <v>NOV</v>
          </cell>
          <cell r="AX5" t="str">
            <v>DEC</v>
          </cell>
          <cell r="AY5" t="str">
            <v xml:space="preserve"> YEAR</v>
          </cell>
          <cell r="AZ5" t="str">
            <v>TOTAL</v>
          </cell>
          <cell r="BA5" t="str">
            <v>VAR</v>
          </cell>
          <cell r="BB5" t="str">
            <v>% VAR</v>
          </cell>
          <cell r="BE5" t="str">
            <v>98 YEAR</v>
          </cell>
          <cell r="BF5" t="str">
            <v>JAN</v>
          </cell>
          <cell r="BG5" t="str">
            <v>FEB</v>
          </cell>
          <cell r="BH5" t="str">
            <v>MAR</v>
          </cell>
          <cell r="BI5" t="str">
            <v>APR</v>
          </cell>
          <cell r="BJ5" t="str">
            <v>MAY</v>
          </cell>
          <cell r="BK5" t="str">
            <v>JUN</v>
          </cell>
          <cell r="BL5" t="str">
            <v>JUL</v>
          </cell>
          <cell r="BM5" t="str">
            <v>AUG</v>
          </cell>
          <cell r="BN5" t="str">
            <v>SEP</v>
          </cell>
          <cell r="BO5" t="str">
            <v>OCT</v>
          </cell>
          <cell r="BP5" t="str">
            <v>NOV</v>
          </cell>
          <cell r="BQ5" t="str">
            <v>DEC</v>
          </cell>
          <cell r="BT5" t="str">
            <v>98 YEAR</v>
          </cell>
          <cell r="BU5" t="str">
            <v>JAN</v>
          </cell>
          <cell r="BV5" t="str">
            <v>FEB</v>
          </cell>
          <cell r="BW5" t="str">
            <v>MAR</v>
          </cell>
          <cell r="BX5" t="str">
            <v>APR</v>
          </cell>
          <cell r="BY5" t="str">
            <v>MAY</v>
          </cell>
          <cell r="BZ5" t="str">
            <v>JUN</v>
          </cell>
          <cell r="CA5" t="str">
            <v>JUL</v>
          </cell>
          <cell r="CB5" t="str">
            <v>AUG</v>
          </cell>
          <cell r="CC5" t="str">
            <v>SEP</v>
          </cell>
          <cell r="CD5" t="str">
            <v>OCT</v>
          </cell>
          <cell r="CE5" t="str">
            <v>NOV</v>
          </cell>
          <cell r="CF5" t="str">
            <v>DEC</v>
          </cell>
          <cell r="CI5" t="str">
            <v>JAN</v>
          </cell>
          <cell r="CJ5" t="str">
            <v>FEB</v>
          </cell>
          <cell r="CK5" t="str">
            <v>MAR</v>
          </cell>
          <cell r="CL5" t="str">
            <v>APR</v>
          </cell>
          <cell r="CM5" t="str">
            <v>MAY</v>
          </cell>
          <cell r="CN5" t="str">
            <v>JUN</v>
          </cell>
          <cell r="CO5" t="str">
            <v>JUL</v>
          </cell>
          <cell r="CP5" t="str">
            <v>AUG</v>
          </cell>
          <cell r="CQ5" t="str">
            <v>SEP</v>
          </cell>
          <cell r="CR5" t="str">
            <v>OCT</v>
          </cell>
          <cell r="CS5" t="str">
            <v>NOV</v>
          </cell>
          <cell r="CT5" t="str">
            <v>DEC</v>
          </cell>
          <cell r="CW5" t="str">
            <v>JAN</v>
          </cell>
          <cell r="CX5" t="str">
            <v>FEB</v>
          </cell>
          <cell r="CY5" t="str">
            <v>MAR</v>
          </cell>
          <cell r="CZ5" t="str">
            <v>APR</v>
          </cell>
          <cell r="DA5" t="str">
            <v>MAY</v>
          </cell>
          <cell r="DB5" t="str">
            <v>JUN</v>
          </cell>
          <cell r="DC5" t="str">
            <v>JUL</v>
          </cell>
          <cell r="DD5" t="str">
            <v>AUG</v>
          </cell>
          <cell r="DE5" t="str">
            <v>SEP</v>
          </cell>
          <cell r="DF5" t="str">
            <v>OCT</v>
          </cell>
          <cell r="DG5" t="str">
            <v>NOV</v>
          </cell>
          <cell r="DH5" t="str">
            <v>DEC</v>
          </cell>
          <cell r="DK5" t="str">
            <v>JAN</v>
          </cell>
          <cell r="DL5" t="str">
            <v>FEB</v>
          </cell>
          <cell r="DM5" t="str">
            <v>MAR</v>
          </cell>
          <cell r="DN5" t="str">
            <v>APR</v>
          </cell>
          <cell r="DO5" t="str">
            <v>MAY</v>
          </cell>
          <cell r="DP5" t="str">
            <v>JUN</v>
          </cell>
          <cell r="DQ5" t="str">
            <v>JUL</v>
          </cell>
          <cell r="DR5" t="str">
            <v>AUG</v>
          </cell>
          <cell r="DS5" t="str">
            <v>SEP</v>
          </cell>
          <cell r="DT5" t="str">
            <v>OCT</v>
          </cell>
          <cell r="DU5" t="str">
            <v>NOV</v>
          </cell>
          <cell r="DV5" t="str">
            <v>DEC</v>
          </cell>
          <cell r="DW5" t="str">
            <v>YEAR</v>
          </cell>
          <cell r="DZ5" t="str">
            <v>JAN</v>
          </cell>
          <cell r="EA5" t="str">
            <v>FEB</v>
          </cell>
          <cell r="EB5" t="str">
            <v>MAR</v>
          </cell>
          <cell r="EC5" t="str">
            <v>APR</v>
          </cell>
          <cell r="ED5" t="str">
            <v>MAY</v>
          </cell>
          <cell r="EE5" t="str">
            <v>JUN</v>
          </cell>
          <cell r="EF5" t="str">
            <v>JUL</v>
          </cell>
          <cell r="EG5" t="str">
            <v>AUG</v>
          </cell>
          <cell r="EH5" t="str">
            <v>SEP</v>
          </cell>
          <cell r="EI5" t="str">
            <v>OCT</v>
          </cell>
          <cell r="EJ5" t="str">
            <v>NOV</v>
          </cell>
          <cell r="EK5" t="str">
            <v>DEC</v>
          </cell>
          <cell r="EL5" t="str">
            <v>AVG.</v>
          </cell>
          <cell r="FD5" t="str">
            <v>Net Cons. Rate</v>
          </cell>
          <cell r="FE5" t="str">
            <v>3rd Party</v>
          </cell>
          <cell r="FF5" t="str">
            <v>JAN</v>
          </cell>
          <cell r="FG5" t="str">
            <v>FEB</v>
          </cell>
          <cell r="FH5" t="str">
            <v>MAR</v>
          </cell>
          <cell r="FI5" t="str">
            <v>APR</v>
          </cell>
          <cell r="FJ5" t="str">
            <v>MAY</v>
          </cell>
          <cell r="FK5" t="str">
            <v>JUN</v>
          </cell>
          <cell r="FL5" t="str">
            <v>JUL</v>
          </cell>
          <cell r="FM5" t="str">
            <v>AUG</v>
          </cell>
          <cell r="FN5" t="str">
            <v>SEP</v>
          </cell>
          <cell r="FO5" t="str">
            <v>OCT</v>
          </cell>
          <cell r="FP5" t="str">
            <v>NOV</v>
          </cell>
          <cell r="FQ5" t="str">
            <v>DEC</v>
          </cell>
          <cell r="FR5" t="str">
            <v>YEAR</v>
          </cell>
        </row>
        <row r="6">
          <cell r="A6" t="str">
            <v>COAL STATIONS</v>
          </cell>
          <cell r="B6" t="str">
            <v>ACT</v>
          </cell>
          <cell r="C6" t="str">
            <v>PLAN</v>
          </cell>
          <cell r="D6" t="str">
            <v>PLAN</v>
          </cell>
          <cell r="E6" t="str">
            <v>PLAN</v>
          </cell>
          <cell r="F6" t="str">
            <v>PLAN</v>
          </cell>
          <cell r="G6" t="str">
            <v>PLAN</v>
          </cell>
          <cell r="H6" t="str">
            <v>PLAN</v>
          </cell>
          <cell r="I6" t="str">
            <v>PLAN</v>
          </cell>
          <cell r="J6" t="str">
            <v>PLAN</v>
          </cell>
          <cell r="K6" t="str">
            <v>PLAN</v>
          </cell>
          <cell r="L6" t="str">
            <v>PLAN</v>
          </cell>
          <cell r="M6" t="str">
            <v>PLAN</v>
          </cell>
          <cell r="N6" t="str">
            <v>TOTAL</v>
          </cell>
          <cell r="O6" t="str">
            <v>Rev.1A</v>
          </cell>
          <cell r="S6" t="str">
            <v>STATIONS</v>
          </cell>
          <cell r="T6" t="str">
            <v>RATE</v>
          </cell>
          <cell r="U6" t="str">
            <v>ACT</v>
          </cell>
          <cell r="V6" t="str">
            <v>PLAN</v>
          </cell>
          <cell r="W6" t="str">
            <v>PLAN</v>
          </cell>
          <cell r="X6" t="str">
            <v>PLAN</v>
          </cell>
          <cell r="Y6" t="str">
            <v>PLAN</v>
          </cell>
          <cell r="Z6" t="str">
            <v>PLAN</v>
          </cell>
          <cell r="AA6" t="str">
            <v>PLAN</v>
          </cell>
          <cell r="AB6" t="str">
            <v>PLAN</v>
          </cell>
          <cell r="AC6" t="str">
            <v>PLAN</v>
          </cell>
          <cell r="AD6" t="str">
            <v>PLAN</v>
          </cell>
          <cell r="AE6" t="str">
            <v>PLAN</v>
          </cell>
          <cell r="AF6" t="str">
            <v>PLAN</v>
          </cell>
          <cell r="AG6" t="str">
            <v>TOTAL</v>
          </cell>
          <cell r="AH6" t="str">
            <v>Budget Rev.0</v>
          </cell>
          <cell r="AL6" t="str">
            <v>STATIONS</v>
          </cell>
          <cell r="AM6" t="str">
            <v>ACT</v>
          </cell>
          <cell r="AN6" t="str">
            <v>PLAN</v>
          </cell>
          <cell r="AO6" t="str">
            <v>PLAN</v>
          </cell>
          <cell r="AP6" t="str">
            <v>PLAN</v>
          </cell>
          <cell r="AQ6" t="str">
            <v>PLAN</v>
          </cell>
          <cell r="AR6" t="str">
            <v>PLAN</v>
          </cell>
          <cell r="AS6" t="str">
            <v>PLAN</v>
          </cell>
          <cell r="AT6" t="str">
            <v>PLAN</v>
          </cell>
          <cell r="AU6" t="str">
            <v>PLAN</v>
          </cell>
          <cell r="AV6" t="str">
            <v>PLAN</v>
          </cell>
          <cell r="AW6" t="str">
            <v>PLAN</v>
          </cell>
          <cell r="AX6" t="str">
            <v>PLAN</v>
          </cell>
          <cell r="AY6" t="str">
            <v>TOTAL</v>
          </cell>
          <cell r="AZ6" t="str">
            <v>(98Rev01)</v>
          </cell>
          <cell r="BD6" t="str">
            <v>STATIONS</v>
          </cell>
          <cell r="BE6" t="str">
            <v>END</v>
          </cell>
          <cell r="BF6" t="str">
            <v>ACT</v>
          </cell>
          <cell r="BG6" t="str">
            <v>PLAN</v>
          </cell>
          <cell r="BH6" t="str">
            <v>PLAN</v>
          </cell>
          <cell r="BI6" t="str">
            <v>PLAN</v>
          </cell>
          <cell r="BJ6" t="str">
            <v>PLAN</v>
          </cell>
          <cell r="BK6" t="str">
            <v>PLAN</v>
          </cell>
          <cell r="BL6" t="str">
            <v>PLAN</v>
          </cell>
          <cell r="BM6" t="str">
            <v>PLAN</v>
          </cell>
          <cell r="BN6" t="str">
            <v>PLAN</v>
          </cell>
          <cell r="BO6" t="str">
            <v>PLAN</v>
          </cell>
          <cell r="BP6" t="str">
            <v>PLAN</v>
          </cell>
          <cell r="BQ6" t="str">
            <v>PLAN</v>
          </cell>
          <cell r="BS6" t="str">
            <v>STATIONS</v>
          </cell>
          <cell r="BT6" t="str">
            <v>END*</v>
          </cell>
          <cell r="BU6" t="str">
            <v>ACT</v>
          </cell>
          <cell r="BV6" t="str">
            <v>PLAN</v>
          </cell>
          <cell r="BW6" t="str">
            <v>PLAN</v>
          </cell>
          <cell r="BX6" t="str">
            <v>PLAN</v>
          </cell>
          <cell r="BY6" t="str">
            <v>PLAN</v>
          </cell>
          <cell r="BZ6" t="str">
            <v>PLAN</v>
          </cell>
          <cell r="CA6" t="str">
            <v>PLAN</v>
          </cell>
          <cell r="CB6" t="str">
            <v>PLAN</v>
          </cell>
          <cell r="CC6" t="str">
            <v>PLAN</v>
          </cell>
          <cell r="CD6" t="str">
            <v>PLAN</v>
          </cell>
          <cell r="CE6" t="str">
            <v>PLAN</v>
          </cell>
          <cell r="CF6" t="str">
            <v>PLAN</v>
          </cell>
          <cell r="CH6" t="str">
            <v>STATIONS</v>
          </cell>
          <cell r="CV6" t="str">
            <v>COAL STATIONS</v>
          </cell>
          <cell r="DJ6" t="str">
            <v>COAL STATIONS</v>
          </cell>
          <cell r="DK6" t="str">
            <v>Plan</v>
          </cell>
          <cell r="DL6" t="str">
            <v>Plan</v>
          </cell>
          <cell r="DM6" t="str">
            <v>Plan</v>
          </cell>
          <cell r="DN6" t="str">
            <v>Plan</v>
          </cell>
          <cell r="DO6" t="str">
            <v>Plan</v>
          </cell>
          <cell r="DP6" t="str">
            <v>Plan</v>
          </cell>
          <cell r="DQ6" t="str">
            <v>Plan</v>
          </cell>
          <cell r="DR6" t="str">
            <v>Plan</v>
          </cell>
          <cell r="DS6" t="str">
            <v>Plan</v>
          </cell>
          <cell r="DT6" t="str">
            <v>Plan</v>
          </cell>
          <cell r="DU6" t="str">
            <v>Plan</v>
          </cell>
          <cell r="DV6" t="str">
            <v>Plan</v>
          </cell>
          <cell r="DY6" t="str">
            <v>COAL STATIONS</v>
          </cell>
          <cell r="DZ6" t="str">
            <v>Plan</v>
          </cell>
          <cell r="EA6" t="str">
            <v>Plan</v>
          </cell>
          <cell r="EB6" t="str">
            <v>Plan</v>
          </cell>
          <cell r="EC6" t="str">
            <v>Plan</v>
          </cell>
          <cell r="ED6" t="str">
            <v>Plan</v>
          </cell>
          <cell r="EE6" t="str">
            <v>Plan</v>
          </cell>
          <cell r="EF6" t="str">
            <v>Plan</v>
          </cell>
          <cell r="EG6" t="str">
            <v>Plan</v>
          </cell>
          <cell r="EH6" t="str">
            <v>Plan</v>
          </cell>
          <cell r="EI6" t="str">
            <v>Plan</v>
          </cell>
          <cell r="EJ6" t="str">
            <v>Plan</v>
          </cell>
          <cell r="EK6" t="str">
            <v>Plan</v>
          </cell>
          <cell r="FC6" t="str">
            <v>COAL STATIONS</v>
          </cell>
          <cell r="FD6" t="str">
            <v>(l/kWh net)</v>
          </cell>
          <cell r="FE6" t="str">
            <v>Mm3/a</v>
          </cell>
          <cell r="FF6" t="str">
            <v>Plan</v>
          </cell>
          <cell r="FG6" t="str">
            <v>Plan</v>
          </cell>
          <cell r="FH6" t="str">
            <v>Plan</v>
          </cell>
          <cell r="FI6" t="str">
            <v>Plan</v>
          </cell>
          <cell r="FJ6" t="str">
            <v>Plan</v>
          </cell>
          <cell r="FK6" t="str">
            <v>Plan</v>
          </cell>
          <cell r="FL6" t="str">
            <v>Plan</v>
          </cell>
          <cell r="FM6" t="str">
            <v>Plan</v>
          </cell>
          <cell r="FN6" t="str">
            <v>Plan</v>
          </cell>
          <cell r="FO6" t="str">
            <v>Plan</v>
          </cell>
          <cell r="FP6" t="str">
            <v>Plan</v>
          </cell>
          <cell r="FQ6" t="str">
            <v>Plan</v>
          </cell>
          <cell r="FR6" t="str">
            <v>TOTAL</v>
          </cell>
        </row>
        <row r="8">
          <cell r="A8" t="str">
            <v>ARNOT</v>
          </cell>
          <cell r="B8">
            <v>285.39900000000006</v>
          </cell>
          <cell r="C8">
            <v>550</v>
          </cell>
          <cell r="D8">
            <v>550</v>
          </cell>
          <cell r="E8">
            <v>500</v>
          </cell>
          <cell r="F8">
            <v>480</v>
          </cell>
          <cell r="G8">
            <v>750</v>
          </cell>
          <cell r="H8">
            <v>800</v>
          </cell>
          <cell r="I8">
            <v>600</v>
          </cell>
          <cell r="J8">
            <v>750</v>
          </cell>
          <cell r="K8">
            <v>650</v>
          </cell>
          <cell r="L8">
            <v>700</v>
          </cell>
          <cell r="M8">
            <v>600</v>
          </cell>
          <cell r="N8">
            <v>7215.3990000000003</v>
          </cell>
          <cell r="O8">
            <v>7205.3990000000003</v>
          </cell>
          <cell r="P8">
            <v>10</v>
          </cell>
          <cell r="Q8">
            <v>1.3878481954989585E-3</v>
          </cell>
          <cell r="S8" t="str">
            <v>ARNOT</v>
          </cell>
          <cell r="T8">
            <v>0.498</v>
          </cell>
          <cell r="U8">
            <v>179.536</v>
          </cell>
          <cell r="V8">
            <v>373.5</v>
          </cell>
          <cell r="W8">
            <v>273.89999999999998</v>
          </cell>
          <cell r="X8">
            <v>249</v>
          </cell>
          <cell r="Y8">
            <v>239.04</v>
          </cell>
          <cell r="Z8">
            <v>373.5</v>
          </cell>
          <cell r="AA8">
            <v>398.4</v>
          </cell>
          <cell r="AB8">
            <v>298.8</v>
          </cell>
          <cell r="AC8">
            <v>373.5</v>
          </cell>
          <cell r="AD8">
            <v>323.7</v>
          </cell>
          <cell r="AE8">
            <v>348.6</v>
          </cell>
          <cell r="AF8">
            <v>298.8</v>
          </cell>
          <cell r="AG8">
            <v>3730.2760000000003</v>
          </cell>
          <cell r="AH8">
            <v>3795</v>
          </cell>
          <cell r="AI8">
            <v>-64.723999999999705</v>
          </cell>
          <cell r="AJ8">
            <v>-1.7055072463768039E-2</v>
          </cell>
          <cell r="AL8" t="str">
            <v>ARNOT</v>
          </cell>
          <cell r="AM8">
            <v>416.79899999999998</v>
          </cell>
          <cell r="AN8">
            <v>360</v>
          </cell>
          <cell r="AO8">
            <v>377</v>
          </cell>
          <cell r="AP8">
            <v>243</v>
          </cell>
          <cell r="AQ8">
            <v>352</v>
          </cell>
          <cell r="AR8">
            <v>352</v>
          </cell>
          <cell r="AS8">
            <v>375</v>
          </cell>
          <cell r="AT8">
            <v>352</v>
          </cell>
          <cell r="AU8">
            <v>352</v>
          </cell>
          <cell r="AV8">
            <v>316</v>
          </cell>
          <cell r="AW8">
            <v>362</v>
          </cell>
          <cell r="AX8">
            <v>257.20100000000002</v>
          </cell>
          <cell r="AY8">
            <v>4115</v>
          </cell>
          <cell r="AZ8">
            <v>3921</v>
          </cell>
          <cell r="BA8">
            <v>194</v>
          </cell>
          <cell r="BB8">
            <v>4.9477174190257586E-2</v>
          </cell>
          <cell r="BD8" t="str">
            <v>ARNOT</v>
          </cell>
          <cell r="BE8">
            <v>95.341199774364526</v>
          </cell>
          <cell r="BF8">
            <v>107.71887900773814</v>
          </cell>
          <cell r="BG8">
            <v>107.01460286838838</v>
          </cell>
          <cell r="BH8">
            <v>112.39318582890401</v>
          </cell>
          <cell r="BI8">
            <v>112.08017421141521</v>
          </cell>
          <cell r="BJ8">
            <v>117.97313959667075</v>
          </cell>
          <cell r="BK8">
            <v>116.85151463400261</v>
          </cell>
          <cell r="BL8">
            <v>115.63076932579634</v>
          </cell>
          <cell r="BM8">
            <v>118.40613900086356</v>
          </cell>
          <cell r="BN8">
            <v>117.28451403819541</v>
          </cell>
          <cell r="BO8">
            <v>116.88281579575148</v>
          </cell>
          <cell r="BP8">
            <v>117.58187507480977</v>
          </cell>
          <cell r="BQ8">
            <v>115.4117133621571</v>
          </cell>
          <cell r="BS8" t="str">
            <v>ARNOT</v>
          </cell>
          <cell r="BT8">
            <v>1827.5589999999997</v>
          </cell>
          <cell r="BU8">
            <v>2064.8219999999997</v>
          </cell>
          <cell r="BV8">
            <v>2051.3219999999997</v>
          </cell>
          <cell r="BW8">
            <v>2154.4219999999996</v>
          </cell>
          <cell r="BX8">
            <v>2148.4219999999996</v>
          </cell>
          <cell r="BY8">
            <v>2261.3819999999996</v>
          </cell>
          <cell r="BZ8">
            <v>2239.8819999999996</v>
          </cell>
          <cell r="CA8">
            <v>2216.4819999999995</v>
          </cell>
          <cell r="CB8">
            <v>2269.6819999999993</v>
          </cell>
          <cell r="CC8">
            <v>2248.1819999999993</v>
          </cell>
          <cell r="CD8">
            <v>2240.4819999999995</v>
          </cell>
          <cell r="CE8">
            <v>2253.8819999999996</v>
          </cell>
          <cell r="CF8">
            <v>2212.2829999999994</v>
          </cell>
          <cell r="CH8" t="str">
            <v>ARNOT</v>
          </cell>
          <cell r="CI8">
            <v>19.168617599999997</v>
          </cell>
          <cell r="CJ8">
            <v>19.168617599999997</v>
          </cell>
          <cell r="CK8">
            <v>19.168617599999997</v>
          </cell>
          <cell r="CL8">
            <v>19.168617599999997</v>
          </cell>
          <cell r="CM8">
            <v>19.168617599999997</v>
          </cell>
          <cell r="CN8">
            <v>19.168617599999997</v>
          </cell>
          <cell r="CO8">
            <v>19.168617599999997</v>
          </cell>
          <cell r="CP8">
            <v>19.168617599999997</v>
          </cell>
          <cell r="CQ8">
            <v>19.168617599999997</v>
          </cell>
          <cell r="CR8">
            <v>19.168617599999997</v>
          </cell>
          <cell r="CS8">
            <v>19.168617599999997</v>
          </cell>
          <cell r="CT8">
            <v>19.168617599999997</v>
          </cell>
          <cell r="CV8" t="str">
            <v>ARNOT *</v>
          </cell>
          <cell r="CW8">
            <v>1650</v>
          </cell>
          <cell r="CX8">
            <v>1650</v>
          </cell>
          <cell r="CY8">
            <v>1980</v>
          </cell>
          <cell r="CZ8">
            <v>1980</v>
          </cell>
          <cell r="DA8">
            <v>1980</v>
          </cell>
          <cell r="DB8">
            <v>1980</v>
          </cell>
          <cell r="DC8">
            <v>1980</v>
          </cell>
          <cell r="DD8">
            <v>1980</v>
          </cell>
          <cell r="DE8">
            <v>1980</v>
          </cell>
          <cell r="DF8">
            <v>1980</v>
          </cell>
          <cell r="DG8">
            <v>1980</v>
          </cell>
          <cell r="DH8">
            <v>1980</v>
          </cell>
          <cell r="DJ8" t="str">
            <v>ARNOT</v>
          </cell>
          <cell r="DK8">
            <v>0.755</v>
          </cell>
          <cell r="DL8">
            <v>0.86929067460319076</v>
          </cell>
          <cell r="DM8">
            <v>0.95499999999999996</v>
          </cell>
          <cell r="DN8">
            <v>0.95499999999999996</v>
          </cell>
          <cell r="DO8">
            <v>0.91198924731182796</v>
          </cell>
          <cell r="DP8">
            <v>0.88277777777777777</v>
          </cell>
          <cell r="DQ8">
            <v>0.95499999999999996</v>
          </cell>
          <cell r="DR8">
            <v>0.95499999999999996</v>
          </cell>
          <cell r="DS8">
            <v>0.95499999999999996</v>
          </cell>
          <cell r="DT8">
            <v>0.91736559139784946</v>
          </cell>
          <cell r="DU8">
            <v>0.7994444444444444</v>
          </cell>
          <cell r="DV8">
            <v>0.95499999999999996</v>
          </cell>
          <cell r="DW8">
            <v>0.9085432634652495</v>
          </cell>
          <cell r="DY8" t="str">
            <v>ARNOT</v>
          </cell>
          <cell r="DZ8">
            <v>0.30792759899788319</v>
          </cell>
          <cell r="EA8">
            <v>0.57061666543031997</v>
          </cell>
          <cell r="EB8">
            <v>0.39094997716852137</v>
          </cell>
          <cell r="EC8">
            <v>0.36725603915830796</v>
          </cell>
          <cell r="ED8">
            <v>0.35728385666486234</v>
          </cell>
          <cell r="EE8">
            <v>0.59595323912504528</v>
          </cell>
          <cell r="EF8">
            <v>0.56865451224512198</v>
          </cell>
          <cell r="EG8">
            <v>0.42649088418384151</v>
          </cell>
          <cell r="EH8">
            <v>0.55088405873746193</v>
          </cell>
          <cell r="EI8">
            <v>0.48098638616132611</v>
          </cell>
          <cell r="EJ8">
            <v>0.6142031854332064</v>
          </cell>
          <cell r="EK8">
            <v>0.42649088418384151</v>
          </cell>
          <cell r="EL8">
            <v>0.47147477395747828</v>
          </cell>
          <cell r="FC8" t="str">
            <v>ARNOT</v>
          </cell>
          <cell r="FD8">
            <v>1.98</v>
          </cell>
          <cell r="FE8">
            <v>1.264</v>
          </cell>
          <cell r="FF8">
            <v>0.67244344465753436</v>
          </cell>
          <cell r="FG8">
            <v>1.1859643835616438</v>
          </cell>
          <cell r="FH8">
            <v>1.1963534246575342</v>
          </cell>
          <cell r="FI8">
            <v>1.093890410958904</v>
          </cell>
          <cell r="FJ8">
            <v>1.0577534246575342</v>
          </cell>
          <cell r="FK8">
            <v>1.5888904109589042</v>
          </cell>
          <cell r="FL8">
            <v>1.6913534246575344</v>
          </cell>
          <cell r="FM8">
            <v>1.2953534246575342</v>
          </cell>
          <cell r="FN8">
            <v>1.5888904109589042</v>
          </cell>
          <cell r="FO8">
            <v>1.3943534246575342</v>
          </cell>
          <cell r="FP8">
            <v>1.489890410958904</v>
          </cell>
          <cell r="FQ8">
            <v>1.2953534246575342</v>
          </cell>
          <cell r="FR8">
            <v>15.55049002</v>
          </cell>
        </row>
        <row r="9">
          <cell r="A9" t="str">
            <v>ARNOT Pre-comm.</v>
          </cell>
          <cell r="B9">
            <v>90.450999999999993</v>
          </cell>
          <cell r="C9">
            <v>200</v>
          </cell>
          <cell r="N9">
            <v>290.45100000000002</v>
          </cell>
          <cell r="O9">
            <v>290.45100000000002</v>
          </cell>
          <cell r="P9">
            <v>0</v>
          </cell>
          <cell r="S9" t="str">
            <v>DUVHA</v>
          </cell>
          <cell r="T9">
            <v>0.48099999999999998</v>
          </cell>
          <cell r="U9">
            <v>855.36199999999997</v>
          </cell>
          <cell r="V9">
            <v>716.68999999999994</v>
          </cell>
          <cell r="W9">
            <v>490.62</v>
          </cell>
          <cell r="X9">
            <v>788.83999999999992</v>
          </cell>
          <cell r="Y9">
            <v>968.65242580429378</v>
          </cell>
          <cell r="Z9">
            <v>961.93602700000088</v>
          </cell>
          <cell r="AA9">
            <v>1026.1483935716008</v>
          </cell>
          <cell r="AB9">
            <v>981.24</v>
          </cell>
          <cell r="AC9">
            <v>817.69999999999993</v>
          </cell>
          <cell r="AD9">
            <v>851.37</v>
          </cell>
          <cell r="AE9">
            <v>788.83999999999992</v>
          </cell>
          <cell r="AF9">
            <v>810.48500000000001</v>
          </cell>
          <cell r="AG9">
            <v>10057.883846375895</v>
          </cell>
          <cell r="AH9">
            <v>10020</v>
          </cell>
          <cell r="AI9">
            <v>37.883846375894791</v>
          </cell>
          <cell r="AJ9">
            <v>3.7808229916062664E-3</v>
          </cell>
          <cell r="AL9" t="str">
            <v>DUVHA</v>
          </cell>
          <cell r="AM9">
            <v>853.37599999999998</v>
          </cell>
          <cell r="AN9">
            <v>749</v>
          </cell>
          <cell r="AO9">
            <v>775.62400000000002</v>
          </cell>
          <cell r="AP9">
            <v>843</v>
          </cell>
          <cell r="AQ9">
            <v>947</v>
          </cell>
          <cell r="AR9">
            <v>924</v>
          </cell>
          <cell r="AS9">
            <v>896</v>
          </cell>
          <cell r="AT9">
            <v>812</v>
          </cell>
          <cell r="AU9">
            <v>834</v>
          </cell>
          <cell r="AV9">
            <v>801</v>
          </cell>
          <cell r="AW9">
            <v>730</v>
          </cell>
          <cell r="AX9">
            <v>800</v>
          </cell>
          <cell r="AY9">
            <v>9965</v>
          </cell>
          <cell r="AZ9">
            <v>9965</v>
          </cell>
          <cell r="BA9">
            <v>0</v>
          </cell>
          <cell r="BB9">
            <v>0</v>
          </cell>
          <cell r="BD9" t="str">
            <v>DUVHA</v>
          </cell>
          <cell r="BE9">
            <v>31.580044059915245</v>
          </cell>
          <cell r="BF9">
            <v>31.518481196420012</v>
          </cell>
          <cell r="BG9">
            <v>32.520040168993482</v>
          </cell>
          <cell r="BH9">
            <v>41.354714060028073</v>
          </cell>
          <cell r="BI9">
            <v>43.033588524731854</v>
          </cell>
          <cell r="BJ9">
            <v>42.362397520638019</v>
          </cell>
          <cell r="BK9">
            <v>41.186440596291369</v>
          </cell>
          <cell r="BL9">
            <v>37.152045939910707</v>
          </cell>
          <cell r="BM9">
            <v>31.905873221918345</v>
          </cell>
          <cell r="BN9">
            <v>32.411147479205489</v>
          </cell>
          <cell r="BO9">
            <v>30.849757028926152</v>
          </cell>
          <cell r="BP9">
            <v>29.025809955381661</v>
          </cell>
          <cell r="BQ9">
            <v>28.700791514421191</v>
          </cell>
          <cell r="BS9" t="str">
            <v>DUVHA</v>
          </cell>
          <cell r="BT9">
            <v>1018.7630000000004</v>
          </cell>
          <cell r="BU9">
            <v>1016.7770000000004</v>
          </cell>
          <cell r="BV9">
            <v>1049.0870000000004</v>
          </cell>
          <cell r="BW9">
            <v>1334.0910000000003</v>
          </cell>
          <cell r="BX9">
            <v>1388.2510000000004</v>
          </cell>
          <cell r="BY9">
            <v>1366.5985741957065</v>
          </cell>
          <cell r="BZ9">
            <v>1328.6625471957057</v>
          </cell>
          <cell r="CA9">
            <v>1198.5141536241051</v>
          </cell>
          <cell r="CB9">
            <v>1029.2741536241051</v>
          </cell>
          <cell r="CC9">
            <v>1045.5741536241053</v>
          </cell>
          <cell r="CD9">
            <v>995.20415362410529</v>
          </cell>
          <cell r="CE9">
            <v>936.36415362410548</v>
          </cell>
          <cell r="CF9">
            <v>925.87915362410547</v>
          </cell>
          <cell r="CH9" t="str">
            <v>DUVHA</v>
          </cell>
          <cell r="CI9">
            <v>32.259708000000003</v>
          </cell>
          <cell r="CJ9">
            <v>32.259708000000003</v>
          </cell>
          <cell r="CK9">
            <v>32.259708000000003</v>
          </cell>
          <cell r="CL9">
            <v>32.259708000000003</v>
          </cell>
          <cell r="CM9">
            <v>32.259708000000003</v>
          </cell>
          <cell r="CN9">
            <v>32.259708000000003</v>
          </cell>
          <cell r="CO9">
            <v>32.259708000000003</v>
          </cell>
          <cell r="CP9">
            <v>32.259708000000003</v>
          </cell>
          <cell r="CQ9">
            <v>32.259708000000003</v>
          </cell>
          <cell r="CR9">
            <v>32.259708000000003</v>
          </cell>
          <cell r="CS9">
            <v>32.259708000000003</v>
          </cell>
          <cell r="CT9">
            <v>32.259708000000003</v>
          </cell>
          <cell r="CV9" t="str">
            <v>DUVHA</v>
          </cell>
          <cell r="CW9">
            <v>3450</v>
          </cell>
          <cell r="CX9">
            <v>3450</v>
          </cell>
          <cell r="CY9">
            <v>3450</v>
          </cell>
          <cell r="CZ9">
            <v>3450</v>
          </cell>
          <cell r="DA9">
            <v>3450</v>
          </cell>
          <cell r="DB9">
            <v>3450</v>
          </cell>
          <cell r="DC9">
            <v>3450</v>
          </cell>
          <cell r="DD9">
            <v>3450</v>
          </cell>
          <cell r="DE9">
            <v>3450</v>
          </cell>
          <cell r="DF9">
            <v>3450</v>
          </cell>
          <cell r="DG9">
            <v>3450</v>
          </cell>
          <cell r="DH9">
            <v>3450</v>
          </cell>
          <cell r="DJ9" t="str">
            <v>DUVHA</v>
          </cell>
          <cell r="DK9">
            <v>0.96899999999999997</v>
          </cell>
          <cell r="DL9">
            <v>0.8004</v>
          </cell>
          <cell r="DM9">
            <v>0.49650000000000005</v>
          </cell>
          <cell r="DN9">
            <v>0.83</v>
          </cell>
          <cell r="DO9">
            <v>0.98</v>
          </cell>
          <cell r="DP9">
            <v>0.97</v>
          </cell>
          <cell r="DQ9">
            <v>0.97470000000000001</v>
          </cell>
          <cell r="DR9">
            <v>0.97539999999999993</v>
          </cell>
          <cell r="DS9">
            <v>0.96499999999999997</v>
          </cell>
          <cell r="DT9">
            <v>0.97260000000000002</v>
          </cell>
          <cell r="DU9">
            <v>0.97320000000000007</v>
          </cell>
          <cell r="DV9">
            <v>0.96919999999999995</v>
          </cell>
          <cell r="DW9">
            <v>0.90998412873766388</v>
          </cell>
          <cell r="DY9" t="str">
            <v>DUVHA</v>
          </cell>
          <cell r="DZ9">
            <v>0.72008361754517847</v>
          </cell>
          <cell r="EA9">
            <v>0.80295428545216696</v>
          </cell>
          <cell r="EB9">
            <v>0.80036647368418568</v>
          </cell>
          <cell r="EC9">
            <v>0.79545234076402238</v>
          </cell>
          <cell r="ED9">
            <v>0.80058009459786905</v>
          </cell>
          <cell r="EE9">
            <v>0.82999941896176854</v>
          </cell>
          <cell r="EF9">
            <v>0.85271145376178525</v>
          </cell>
          <cell r="EG9">
            <v>0.81480818983842163</v>
          </cell>
          <cell r="EH9">
            <v>0.70920210591307686</v>
          </cell>
          <cell r="EI9">
            <v>0.70900120044718506</v>
          </cell>
          <cell r="EJ9">
            <v>0.67840674356158903</v>
          </cell>
          <cell r="EK9">
            <v>0.67732088805844937</v>
          </cell>
          <cell r="EL9">
            <v>0.76590723438214159</v>
          </cell>
          <cell r="FC9" t="str">
            <v>DUVHA</v>
          </cell>
          <cell r="FD9">
            <v>1.82</v>
          </cell>
          <cell r="FE9">
            <v>0.75600000000000001</v>
          </cell>
          <cell r="FF9">
            <v>3.3238518791780822</v>
          </cell>
          <cell r="FG9">
            <v>2.7697945205479453</v>
          </cell>
          <cell r="FH9">
            <v>1.9206082191780822</v>
          </cell>
          <cell r="FI9">
            <v>3.04693698630137</v>
          </cell>
          <cell r="FJ9">
            <v>3.7293795600591944</v>
          </cell>
          <cell r="FK9">
            <v>3.7018949263013732</v>
          </cell>
          <cell r="FL9">
            <v>3.9469318705300855</v>
          </cell>
          <cell r="FM9">
            <v>3.7770082191780823</v>
          </cell>
          <cell r="FN9">
            <v>3.1561369863013695</v>
          </cell>
          <cell r="FO9">
            <v>3.2856082191780822</v>
          </cell>
          <cell r="FP9">
            <v>3.04693698630137</v>
          </cell>
          <cell r="FQ9">
            <v>3.1309082191780826</v>
          </cell>
          <cell r="FR9">
            <v>38.835996592233116</v>
          </cell>
        </row>
        <row r="10">
          <cell r="A10" t="str">
            <v>DUVHA</v>
          </cell>
          <cell r="B10">
            <v>1791.0129999999999</v>
          </cell>
          <cell r="C10">
            <v>1490</v>
          </cell>
          <cell r="D10">
            <v>1020</v>
          </cell>
          <cell r="E10">
            <v>1640</v>
          </cell>
          <cell r="F10">
            <v>2013.8304070775339</v>
          </cell>
          <cell r="G10">
            <v>1999.867000000002</v>
          </cell>
          <cell r="H10">
            <v>2133.3646436000017</v>
          </cell>
          <cell r="I10">
            <v>2040</v>
          </cell>
          <cell r="J10">
            <v>1700</v>
          </cell>
          <cell r="K10">
            <v>1770</v>
          </cell>
          <cell r="L10">
            <v>1640</v>
          </cell>
          <cell r="M10">
            <v>1685</v>
          </cell>
          <cell r="N10">
            <v>20923.075050677537</v>
          </cell>
          <cell r="O10">
            <v>20923.075050677537</v>
          </cell>
          <cell r="P10">
            <v>0</v>
          </cell>
          <cell r="Q10">
            <v>0</v>
          </cell>
          <cell r="S10" t="str">
            <v>HENDRINA</v>
          </cell>
          <cell r="T10">
            <v>0.51100000000000001</v>
          </cell>
          <cell r="U10">
            <v>505.21899999999999</v>
          </cell>
          <cell r="V10">
            <v>530.45944422659306</v>
          </cell>
          <cell r="W10">
            <v>604.34331877080012</v>
          </cell>
          <cell r="X10">
            <v>417.08032235335338</v>
          </cell>
          <cell r="Y10">
            <v>531.44000000000005</v>
          </cell>
          <cell r="Z10">
            <v>531.34609204270703</v>
          </cell>
          <cell r="AA10">
            <v>562.1</v>
          </cell>
          <cell r="AB10">
            <v>562.1</v>
          </cell>
          <cell r="AC10">
            <v>607.85199663999492</v>
          </cell>
          <cell r="AD10">
            <v>602.46900000000005</v>
          </cell>
          <cell r="AE10">
            <v>459.90000000000003</v>
          </cell>
          <cell r="AF10">
            <v>500.78000000000003</v>
          </cell>
          <cell r="AG10">
            <v>6415.0891740334482</v>
          </cell>
          <cell r="AH10">
            <v>6546</v>
          </cell>
          <cell r="AI10">
            <v>-130.91082596655178</v>
          </cell>
          <cell r="AJ10">
            <v>-1.9998598528345828E-2</v>
          </cell>
          <cell r="AL10" t="str">
            <v>HENDRINA</v>
          </cell>
          <cell r="AM10">
            <v>537.65800000000002</v>
          </cell>
          <cell r="AN10">
            <v>552.34199999999998</v>
          </cell>
          <cell r="AO10">
            <v>570</v>
          </cell>
          <cell r="AP10">
            <v>570</v>
          </cell>
          <cell r="AQ10">
            <v>590</v>
          </cell>
          <cell r="AR10">
            <v>590</v>
          </cell>
          <cell r="AS10">
            <v>550</v>
          </cell>
          <cell r="AT10">
            <v>530</v>
          </cell>
          <cell r="AU10">
            <v>500</v>
          </cell>
          <cell r="AV10">
            <v>510</v>
          </cell>
          <cell r="AW10">
            <v>500</v>
          </cell>
          <cell r="AX10">
            <v>500</v>
          </cell>
          <cell r="AY10">
            <v>6500</v>
          </cell>
          <cell r="AZ10">
            <v>6500</v>
          </cell>
          <cell r="BA10">
            <v>0</v>
          </cell>
          <cell r="BB10">
            <v>0</v>
          </cell>
          <cell r="BD10" t="str">
            <v>HENDRINA</v>
          </cell>
          <cell r="BE10">
            <v>27.6661974571131</v>
          </cell>
          <cell r="BF10">
            <v>29.38488407726571</v>
          </cell>
          <cell r="BG10">
            <v>30.544268023210332</v>
          </cell>
          <cell r="BH10">
            <v>28.724686579176606</v>
          </cell>
          <cell r="BI10">
            <v>36.826693543920967</v>
          </cell>
          <cell r="BJ10">
            <v>39.929325822232158</v>
          </cell>
          <cell r="BK10">
            <v>43.036933542132964</v>
          </cell>
          <cell r="BL10">
            <v>42.395850028342579</v>
          </cell>
          <cell r="BM10">
            <v>40.695124342997815</v>
          </cell>
          <cell r="BN10">
            <v>34.980898146693868</v>
          </cell>
          <cell r="BO10">
            <v>30.081695548620804</v>
          </cell>
          <cell r="BP10">
            <v>32.206278102587312</v>
          </cell>
          <cell r="BQ10">
            <v>32.164952057896691</v>
          </cell>
          <cell r="BS10" t="str">
            <v>HENDRINA</v>
          </cell>
          <cell r="BT10">
            <v>522.17999999999995</v>
          </cell>
          <cell r="BU10">
            <v>554.61899999999991</v>
          </cell>
          <cell r="BV10">
            <v>576.50155577340672</v>
          </cell>
          <cell r="BW10">
            <v>542.15823700260671</v>
          </cell>
          <cell r="BX10">
            <v>695.07791464925333</v>
          </cell>
          <cell r="BY10">
            <v>753.63791464925316</v>
          </cell>
          <cell r="BZ10">
            <v>812.29182260654613</v>
          </cell>
          <cell r="CA10">
            <v>800.19182260654622</v>
          </cell>
          <cell r="CB10">
            <v>768.09182260654632</v>
          </cell>
          <cell r="CC10">
            <v>660.23982596655151</v>
          </cell>
          <cell r="CD10">
            <v>567.77082596655146</v>
          </cell>
          <cell r="CE10">
            <v>607.87082596655137</v>
          </cell>
          <cell r="CF10">
            <v>607.09082596655139</v>
          </cell>
          <cell r="CH10" t="str">
            <v>HENDRINA</v>
          </cell>
          <cell r="CI10">
            <v>18.874296000000001</v>
          </cell>
          <cell r="CJ10">
            <v>18.874296000000001</v>
          </cell>
          <cell r="CK10">
            <v>18.874296000000001</v>
          </cell>
          <cell r="CL10">
            <v>18.874296000000001</v>
          </cell>
          <cell r="CM10">
            <v>18.874296000000001</v>
          </cell>
          <cell r="CN10">
            <v>18.874296000000001</v>
          </cell>
          <cell r="CO10">
            <v>18.874296000000001</v>
          </cell>
          <cell r="CP10">
            <v>18.874296000000001</v>
          </cell>
          <cell r="CQ10">
            <v>18.874296000000001</v>
          </cell>
          <cell r="CR10">
            <v>18.874296000000001</v>
          </cell>
          <cell r="CS10">
            <v>18.874296000000001</v>
          </cell>
          <cell r="CT10">
            <v>18.874296000000001</v>
          </cell>
          <cell r="CV10" t="str">
            <v>HENDRINA</v>
          </cell>
          <cell r="CW10">
            <v>1900</v>
          </cell>
          <cell r="CX10">
            <v>1900</v>
          </cell>
          <cell r="CY10">
            <v>1900</v>
          </cell>
          <cell r="CZ10">
            <v>1900</v>
          </cell>
          <cell r="DA10">
            <v>1900</v>
          </cell>
          <cell r="DB10">
            <v>1900</v>
          </cell>
          <cell r="DC10">
            <v>1900</v>
          </cell>
          <cell r="DD10">
            <v>1900</v>
          </cell>
          <cell r="DE10">
            <v>1900</v>
          </cell>
          <cell r="DF10">
            <v>1900</v>
          </cell>
          <cell r="DG10">
            <v>1900</v>
          </cell>
          <cell r="DH10">
            <v>1900</v>
          </cell>
          <cell r="DJ10" t="str">
            <v>HENDRINA</v>
          </cell>
          <cell r="DK10">
            <v>0.95187258064516134</v>
          </cell>
          <cell r="DL10">
            <v>0.95779999999999998</v>
          </cell>
          <cell r="DM10">
            <v>0.96165</v>
          </cell>
          <cell r="DN10">
            <v>0.62804259259262285</v>
          </cell>
          <cell r="DO10">
            <v>0.81511290322580643</v>
          </cell>
          <cell r="DP10">
            <v>0.84680231481482238</v>
          </cell>
          <cell r="DQ10">
            <v>0.86570000000000003</v>
          </cell>
          <cell r="DR10">
            <v>0.90164611111111848</v>
          </cell>
          <cell r="DS10">
            <v>0.90649999999999997</v>
          </cell>
          <cell r="DT10">
            <v>0.92615000000000003</v>
          </cell>
          <cell r="DU10">
            <v>0.86130000000000007</v>
          </cell>
          <cell r="DV10">
            <v>0.89376030465950551</v>
          </cell>
          <cell r="DW10">
            <v>0.8793998820395782</v>
          </cell>
          <cell r="DY10" t="str">
            <v>HENDRINA</v>
          </cell>
          <cell r="DZ10">
            <v>0.73789929521759701</v>
          </cell>
          <cell r="EA10">
            <v>0.8488551328480668</v>
          </cell>
          <cell r="EB10">
            <v>0.87000000000000022</v>
          </cell>
          <cell r="EC10">
            <v>0.94999999999999984</v>
          </cell>
          <cell r="ED10">
            <v>0.90258691825235571</v>
          </cell>
          <cell r="EE10">
            <v>0.89761160061537304</v>
          </cell>
          <cell r="EF10">
            <v>0.89887381896968932</v>
          </cell>
          <cell r="EG10">
            <v>0.86303823140003577</v>
          </cell>
          <cell r="EH10">
            <v>0.95923063772687012</v>
          </cell>
          <cell r="EI10">
            <v>0.90054607464110825</v>
          </cell>
          <cell r="EJ10">
            <v>0.76383923933833198</v>
          </cell>
          <cell r="EK10">
            <v>0.77567264735781127</v>
          </cell>
          <cell r="EL10">
            <v>0.86401279969726996</v>
          </cell>
          <cell r="FC10" t="str">
            <v>HENDRINA</v>
          </cell>
          <cell r="FD10">
            <v>1.96</v>
          </cell>
          <cell r="FE10">
            <v>1.4410000000000001</v>
          </cell>
          <cell r="FF10">
            <v>2.0684565813698628</v>
          </cell>
          <cell r="FG10">
            <v>2.1451814299102203</v>
          </cell>
          <cell r="FH10">
            <v>2.4404154692578635</v>
          </cell>
          <cell r="FI10">
            <v>1.7181984966977939</v>
          </cell>
          <cell r="FJ10">
            <v>2.1607863013698627</v>
          </cell>
          <cell r="FK10">
            <v>2.1564781612596984</v>
          </cell>
          <cell r="FL10">
            <v>2.2783863013698631</v>
          </cell>
          <cell r="FM10">
            <v>2.2783863013698631</v>
          </cell>
          <cell r="FN10">
            <v>2.4499254665643639</v>
          </cell>
          <cell r="FO10">
            <v>2.4332263013698632</v>
          </cell>
          <cell r="FP10">
            <v>1.8824383561643836</v>
          </cell>
          <cell r="FQ10">
            <v>2.0431863013698632</v>
          </cell>
          <cell r="FR10">
            <v>26.055065468073501</v>
          </cell>
        </row>
        <row r="11">
          <cell r="A11" t="str">
            <v>HENDRINA</v>
          </cell>
          <cell r="B11">
            <v>992.89300000000003</v>
          </cell>
          <cell r="C11">
            <v>1038.0811041616303</v>
          </cell>
          <cell r="D11">
            <v>1182.6679428000002</v>
          </cell>
          <cell r="E11">
            <v>816.20415333337257</v>
          </cell>
          <cell r="F11">
            <v>1040</v>
          </cell>
          <cell r="G11">
            <v>1039.8162270894463</v>
          </cell>
          <cell r="H11">
            <v>1100</v>
          </cell>
          <cell r="I11">
            <v>1100</v>
          </cell>
          <cell r="J11">
            <v>1189.5342399999899</v>
          </cell>
          <cell r="K11">
            <v>1179</v>
          </cell>
          <cell r="L11">
            <v>900</v>
          </cell>
          <cell r="M11">
            <v>980</v>
          </cell>
          <cell r="N11">
            <v>12558.19666738444</v>
          </cell>
          <cell r="O11">
            <v>12648.197980504998</v>
          </cell>
          <cell r="P11">
            <v>-90.001313120557825</v>
          </cell>
          <cell r="Q11">
            <v>-7.1157419625530235E-3</v>
          </cell>
          <cell r="S11" t="str">
            <v>KENDAL</v>
          </cell>
          <cell r="T11">
            <v>0.56200000000000006</v>
          </cell>
          <cell r="U11">
            <v>1014.599</v>
          </cell>
          <cell r="V11">
            <v>1067.8000000000002</v>
          </cell>
          <cell r="W11">
            <v>1227.97</v>
          </cell>
          <cell r="X11">
            <v>1063.8660000000002</v>
          </cell>
          <cell r="Y11">
            <v>1222.4079999999972</v>
          </cell>
          <cell r="Z11">
            <v>1120.8220000000015</v>
          </cell>
          <cell r="AA11">
            <v>1204.9859999999971</v>
          </cell>
          <cell r="AB11">
            <v>1124</v>
          </cell>
          <cell r="AC11">
            <v>1159.4586931200006</v>
          </cell>
          <cell r="AD11">
            <v>1294.930438656</v>
          </cell>
          <cell r="AE11">
            <v>1173.8939999999973</v>
          </cell>
          <cell r="AF11">
            <v>1067.8000000000002</v>
          </cell>
          <cell r="AG11">
            <v>13742.534131775996</v>
          </cell>
          <cell r="AH11">
            <v>14777</v>
          </cell>
          <cell r="AI11">
            <v>-1034.4658682240042</v>
          </cell>
          <cell r="AJ11">
            <v>-7.0005134210191805E-2</v>
          </cell>
          <cell r="AL11" t="str">
            <v>KENDAL</v>
          </cell>
          <cell r="AM11">
            <v>1070.2829999999999</v>
          </cell>
          <cell r="AN11">
            <v>1111</v>
          </cell>
          <cell r="AO11">
            <v>1111</v>
          </cell>
          <cell r="AP11">
            <v>1041</v>
          </cell>
          <cell r="AQ11">
            <v>1181</v>
          </cell>
          <cell r="AR11">
            <v>1142</v>
          </cell>
          <cell r="AS11">
            <v>1238</v>
          </cell>
          <cell r="AT11">
            <v>1110</v>
          </cell>
          <cell r="AU11">
            <v>1150</v>
          </cell>
          <cell r="AV11">
            <v>1161</v>
          </cell>
          <cell r="AW11">
            <v>1202</v>
          </cell>
          <cell r="AX11">
            <v>1138</v>
          </cell>
          <cell r="AY11">
            <v>13655.282999999999</v>
          </cell>
          <cell r="AZ11">
            <v>13943</v>
          </cell>
          <cell r="BA11">
            <v>-287.71700000000055</v>
          </cell>
          <cell r="BB11">
            <v>-2.0635229147242383E-2</v>
          </cell>
          <cell r="BD11" t="str">
            <v>KENDAL</v>
          </cell>
          <cell r="BE11">
            <v>61.303444091745611</v>
          </cell>
          <cell r="BF11">
            <v>62.630736542526428</v>
          </cell>
          <cell r="BG11">
            <v>63.660458435237636</v>
          </cell>
          <cell r="BH11">
            <v>60.87234339379247</v>
          </cell>
          <cell r="BI11">
            <v>60.327305875303246</v>
          </cell>
          <cell r="BJ11">
            <v>59.34029837221567</v>
          </cell>
          <cell r="BK11">
            <v>59.845100461193368</v>
          </cell>
          <cell r="BL11">
            <v>60.632027279850107</v>
          </cell>
          <cell r="BM11">
            <v>60.298321110915914</v>
          </cell>
          <cell r="BN11">
            <v>60.072862236330231</v>
          </cell>
          <cell r="BO11">
            <v>56.880475551503842</v>
          </cell>
          <cell r="BP11">
            <v>57.550414521794217</v>
          </cell>
          <cell r="BQ11">
            <v>59.223712597449939</v>
          </cell>
          <cell r="BS11" t="str">
            <v>KENDAL</v>
          </cell>
          <cell r="BT11">
            <v>2571.8679999999999</v>
          </cell>
          <cell r="BU11">
            <v>2627.5519999999997</v>
          </cell>
          <cell r="BV11">
            <v>2670.7519999999995</v>
          </cell>
          <cell r="BW11">
            <v>2553.7819999999992</v>
          </cell>
          <cell r="BX11">
            <v>2530.9159999999993</v>
          </cell>
          <cell r="BY11">
            <v>2489.5080000000021</v>
          </cell>
          <cell r="BZ11">
            <v>2510.6860000000006</v>
          </cell>
          <cell r="CA11">
            <v>2543.7000000000035</v>
          </cell>
          <cell r="CB11">
            <v>2529.7000000000035</v>
          </cell>
          <cell r="CC11">
            <v>2520.2413068800029</v>
          </cell>
          <cell r="CD11">
            <v>2386.3108682240027</v>
          </cell>
          <cell r="CE11">
            <v>2414.4168682240052</v>
          </cell>
          <cell r="CF11">
            <v>2484.616868224005</v>
          </cell>
          <cell r="CH11" t="str">
            <v>KENDAL</v>
          </cell>
          <cell r="CI11">
            <v>41.953075200000008</v>
          </cell>
          <cell r="CJ11">
            <v>41.953075200000008</v>
          </cell>
          <cell r="CK11">
            <v>41.953075200000008</v>
          </cell>
          <cell r="CL11">
            <v>41.953075200000008</v>
          </cell>
          <cell r="CM11">
            <v>41.953075200000008</v>
          </cell>
          <cell r="CN11">
            <v>41.953075200000008</v>
          </cell>
          <cell r="CO11">
            <v>41.953075200000008</v>
          </cell>
          <cell r="CP11">
            <v>41.953075200000008</v>
          </cell>
          <cell r="CQ11">
            <v>41.953075200000008</v>
          </cell>
          <cell r="CR11">
            <v>41.953075200000008</v>
          </cell>
          <cell r="CS11">
            <v>41.953075200000008</v>
          </cell>
          <cell r="CT11">
            <v>41.953075200000008</v>
          </cell>
          <cell r="CV11" t="str">
            <v>KENDAL</v>
          </cell>
          <cell r="CW11">
            <v>3840</v>
          </cell>
          <cell r="CX11">
            <v>3840</v>
          </cell>
          <cell r="CY11">
            <v>3840</v>
          </cell>
          <cell r="CZ11">
            <v>3840</v>
          </cell>
          <cell r="DA11">
            <v>3840</v>
          </cell>
          <cell r="DB11">
            <v>3840</v>
          </cell>
          <cell r="DC11">
            <v>3840</v>
          </cell>
          <cell r="DD11">
            <v>3840</v>
          </cell>
          <cell r="DE11">
            <v>3840</v>
          </cell>
          <cell r="DF11">
            <v>3840</v>
          </cell>
          <cell r="DG11">
            <v>3840</v>
          </cell>
          <cell r="DH11">
            <v>3840</v>
          </cell>
          <cell r="DJ11" t="str">
            <v>KENDAL</v>
          </cell>
          <cell r="DK11">
            <v>0.93036559139784947</v>
          </cell>
          <cell r="DL11">
            <v>0.8846666666666666</v>
          </cell>
          <cell r="DM11">
            <v>0.96799999999999997</v>
          </cell>
          <cell r="DN11">
            <v>0.96799999999999997</v>
          </cell>
          <cell r="DO11">
            <v>0.96799999999999997</v>
          </cell>
          <cell r="DP11">
            <v>0.96799999999999997</v>
          </cell>
          <cell r="DQ11">
            <v>0.96799999999999997</v>
          </cell>
          <cell r="DR11">
            <v>0.96799999999999997</v>
          </cell>
          <cell r="DS11">
            <v>0.82911111111111113</v>
          </cell>
          <cell r="DT11">
            <v>0.91423655913978497</v>
          </cell>
          <cell r="DU11">
            <v>0.85133333333333328</v>
          </cell>
          <cell r="DV11">
            <v>0.96799999999999997</v>
          </cell>
          <cell r="DW11">
            <v>0.93284018264840185</v>
          </cell>
          <cell r="DY11" t="str">
            <v>KENDAL</v>
          </cell>
          <cell r="DZ11">
            <v>0.77352770257385228</v>
          </cell>
          <cell r="EA11">
            <v>0.83228762963361669</v>
          </cell>
          <cell r="EB11">
            <v>0.79008155695518223</v>
          </cell>
          <cell r="EC11">
            <v>0.70731283000459144</v>
          </cell>
          <cell r="ED11">
            <v>0.78650294052335812</v>
          </cell>
          <cell r="EE11">
            <v>0.7451801079754472</v>
          </cell>
          <cell r="EF11">
            <v>0.77529354543612206</v>
          </cell>
          <cell r="EG11">
            <v>0.72318677982167701</v>
          </cell>
          <cell r="EH11">
            <v>0.90000000000000013</v>
          </cell>
          <cell r="EI11">
            <v>0.88216003716597657</v>
          </cell>
          <cell r="EJ11">
            <v>0.88741999181847442</v>
          </cell>
          <cell r="EK11">
            <v>0.68702744083059319</v>
          </cell>
          <cell r="EL11">
            <v>0.79083171356157445</v>
          </cell>
          <cell r="FC11" t="str">
            <v>KENDAL</v>
          </cell>
          <cell r="FD11">
            <v>0.16</v>
          </cell>
          <cell r="FE11">
            <v>0.29599999999999999</v>
          </cell>
          <cell r="FF11">
            <v>0.35410772602739732</v>
          </cell>
          <cell r="FG11">
            <v>0.32670684931506849</v>
          </cell>
          <cell r="FH11">
            <v>0.3747397260273973</v>
          </cell>
          <cell r="FI11">
            <v>0.32720876712328767</v>
          </cell>
          <cell r="FJ11">
            <v>0.37315623848291246</v>
          </cell>
          <cell r="FK11">
            <v>0.34342399844001403</v>
          </cell>
          <cell r="FL11">
            <v>0.3681962384829125</v>
          </cell>
          <cell r="FM11">
            <v>0.34513972602739729</v>
          </cell>
          <cell r="FN11">
            <v>0.35442376872328779</v>
          </cell>
          <cell r="FO11">
            <v>0.39380319610739722</v>
          </cell>
          <cell r="FP11">
            <v>0.35853346463218372</v>
          </cell>
          <cell r="FQ11">
            <v>0.32913972602739727</v>
          </cell>
          <cell r="FR11">
            <v>4.2485794254166533</v>
          </cell>
        </row>
        <row r="12">
          <cell r="A12" t="str">
            <v>KENDAL</v>
          </cell>
          <cell r="B12">
            <v>2056.0500000000002</v>
          </cell>
          <cell r="C12">
            <v>1900</v>
          </cell>
          <cell r="D12">
            <v>2185</v>
          </cell>
          <cell r="E12">
            <v>1893</v>
          </cell>
          <cell r="F12">
            <v>2175.1032028469699</v>
          </cell>
          <cell r="G12">
            <v>1994.3451957295399</v>
          </cell>
          <cell r="H12">
            <v>2144.1032028469699</v>
          </cell>
          <cell r="I12">
            <v>2000</v>
          </cell>
          <cell r="J12">
            <v>2063.0937600000007</v>
          </cell>
          <cell r="K12">
            <v>2304.1466879999998</v>
          </cell>
          <cell r="L12">
            <v>2088.7793594305999</v>
          </cell>
          <cell r="M12">
            <v>1900</v>
          </cell>
          <cell r="N12">
            <v>24703.62140885408</v>
          </cell>
          <cell r="O12">
            <v>24703.76731632739</v>
          </cell>
          <cell r="P12">
            <v>-0.14590747331021703</v>
          </cell>
          <cell r="Q12">
            <v>-5.9062843104817794E-6</v>
          </cell>
          <cell r="S12" t="str">
            <v>KRIEL</v>
          </cell>
          <cell r="T12">
            <v>0.52100000000000002</v>
          </cell>
          <cell r="U12">
            <v>701.697</v>
          </cell>
          <cell r="V12">
            <v>656.23874672160014</v>
          </cell>
          <cell r="W12">
            <v>713.77</v>
          </cell>
          <cell r="X12">
            <v>687.72</v>
          </cell>
          <cell r="Y12">
            <v>716.375</v>
          </cell>
          <cell r="Z12">
            <v>792.53674568639815</v>
          </cell>
          <cell r="AA12">
            <v>758.25795554999991</v>
          </cell>
          <cell r="AB12">
            <v>870.00123321000012</v>
          </cell>
          <cell r="AC12">
            <v>758.05500000000006</v>
          </cell>
          <cell r="AD12">
            <v>745.03</v>
          </cell>
          <cell r="AE12">
            <v>692.93000000000006</v>
          </cell>
          <cell r="AF12">
            <v>625.20000000000005</v>
          </cell>
          <cell r="AG12">
            <v>8717.8116811679993</v>
          </cell>
          <cell r="AH12">
            <v>8725</v>
          </cell>
          <cell r="AI12">
            <v>-7.1883188320007321</v>
          </cell>
          <cell r="AJ12">
            <v>-8.2387608389693202E-4</v>
          </cell>
          <cell r="AL12" t="str">
            <v>KRIEL</v>
          </cell>
          <cell r="AM12">
            <v>899.78599999999994</v>
          </cell>
          <cell r="AN12">
            <v>670</v>
          </cell>
          <cell r="AO12">
            <v>670</v>
          </cell>
          <cell r="AP12">
            <v>622</v>
          </cell>
          <cell r="AQ12">
            <v>650</v>
          </cell>
          <cell r="AR12">
            <v>738</v>
          </cell>
          <cell r="AS12">
            <v>730</v>
          </cell>
          <cell r="AT12">
            <v>728</v>
          </cell>
          <cell r="AU12">
            <v>728</v>
          </cell>
          <cell r="AV12">
            <v>751</v>
          </cell>
          <cell r="AW12">
            <v>696</v>
          </cell>
          <cell r="AX12">
            <v>624</v>
          </cell>
          <cell r="AY12">
            <v>8506.7860000000001</v>
          </cell>
          <cell r="AZ12">
            <v>8460</v>
          </cell>
          <cell r="BA12">
            <v>46.786000000000058</v>
          </cell>
          <cell r="BB12">
            <v>5.5302600472813311E-3</v>
          </cell>
          <cell r="BD12" t="str">
            <v>KRIEL</v>
          </cell>
          <cell r="BE12">
            <v>37.593549444727799</v>
          </cell>
          <cell r="BF12">
            <v>44.456036143374533</v>
          </cell>
          <cell r="BG12">
            <v>44.932773456298158</v>
          </cell>
          <cell r="BH12">
            <v>43.416429576528117</v>
          </cell>
          <cell r="BI12">
            <v>41.139661932514244</v>
          </cell>
          <cell r="BJ12">
            <v>38.840202827653918</v>
          </cell>
          <cell r="BK12">
            <v>36.950861714011126</v>
          </cell>
          <cell r="BL12">
            <v>35.971908596509273</v>
          </cell>
          <cell r="BM12">
            <v>31.052495736153279</v>
          </cell>
          <cell r="BN12">
            <v>30.011286796091849</v>
          </cell>
          <cell r="BO12">
            <v>30.218108202585501</v>
          </cell>
          <cell r="BP12">
            <v>30.324463599224615</v>
          </cell>
          <cell r="BQ12">
            <v>30.282891457215836</v>
          </cell>
          <cell r="BS12" t="str">
            <v>KRIEL</v>
          </cell>
          <cell r="BT12">
            <v>1085.155999999999</v>
          </cell>
          <cell r="BU12">
            <v>1283.244999999999</v>
          </cell>
          <cell r="BV12">
            <v>1297.0062532783988</v>
          </cell>
          <cell r="BW12">
            <v>1253.2362532783989</v>
          </cell>
          <cell r="BX12">
            <v>1187.5162532783988</v>
          </cell>
          <cell r="BY12">
            <v>1121.1412532783988</v>
          </cell>
          <cell r="BZ12">
            <v>1066.6045075920006</v>
          </cell>
          <cell r="CA12">
            <v>1038.3465520420007</v>
          </cell>
          <cell r="CB12">
            <v>896.34531883200054</v>
          </cell>
          <cell r="CC12">
            <v>866.29031883200037</v>
          </cell>
          <cell r="CD12">
            <v>872.26031883200039</v>
          </cell>
          <cell r="CE12">
            <v>875.33031883200033</v>
          </cell>
          <cell r="CF12">
            <v>874.13031883200028</v>
          </cell>
          <cell r="CH12" t="str">
            <v>KRIEL</v>
          </cell>
          <cell r="CI12">
            <v>28.865483999999995</v>
          </cell>
          <cell r="CJ12">
            <v>28.865483999999995</v>
          </cell>
          <cell r="CK12">
            <v>28.865483999999995</v>
          </cell>
          <cell r="CL12">
            <v>28.865483999999995</v>
          </cell>
          <cell r="CM12">
            <v>28.865483999999995</v>
          </cell>
          <cell r="CN12">
            <v>28.865483999999995</v>
          </cell>
          <cell r="CO12">
            <v>28.865483999999995</v>
          </cell>
          <cell r="CP12">
            <v>28.865483999999995</v>
          </cell>
          <cell r="CQ12">
            <v>28.865483999999995</v>
          </cell>
          <cell r="CR12">
            <v>28.865483999999995</v>
          </cell>
          <cell r="CS12">
            <v>28.865483999999995</v>
          </cell>
          <cell r="CT12">
            <v>28.865483999999995</v>
          </cell>
          <cell r="CV12" t="str">
            <v>KRIEL</v>
          </cell>
          <cell r="CW12">
            <v>2850</v>
          </cell>
          <cell r="CX12">
            <v>2850</v>
          </cell>
          <cell r="CY12">
            <v>2850</v>
          </cell>
          <cell r="CZ12">
            <v>2850</v>
          </cell>
          <cell r="DA12">
            <v>2850</v>
          </cell>
          <cell r="DB12">
            <v>2850</v>
          </cell>
          <cell r="DC12">
            <v>2850</v>
          </cell>
          <cell r="DD12">
            <v>2850</v>
          </cell>
          <cell r="DE12">
            <v>2850</v>
          </cell>
          <cell r="DF12">
            <v>2850</v>
          </cell>
          <cell r="DG12">
            <v>2850</v>
          </cell>
          <cell r="DH12">
            <v>2850</v>
          </cell>
          <cell r="DJ12" t="str">
            <v>KRIEL</v>
          </cell>
          <cell r="DK12">
            <v>0.89280000000000004</v>
          </cell>
          <cell r="DL12">
            <v>0.92630000000000001</v>
          </cell>
          <cell r="DM12">
            <v>0.89419999999999999</v>
          </cell>
          <cell r="DN12">
            <v>0.8911</v>
          </cell>
          <cell r="DO12">
            <v>0.89390000000000003</v>
          </cell>
          <cell r="DP12">
            <v>0.91400000000000003</v>
          </cell>
          <cell r="DQ12">
            <v>0.8075</v>
          </cell>
          <cell r="DR12">
            <v>0.92649999999999999</v>
          </cell>
          <cell r="DS12">
            <v>0.96950000000000003</v>
          </cell>
          <cell r="DT12">
            <v>0.85629999999999995</v>
          </cell>
          <cell r="DU12">
            <v>0.96830000000000005</v>
          </cell>
          <cell r="DV12">
            <v>0.96830000000000005</v>
          </cell>
          <cell r="DW12">
            <v>0.90429999999999999</v>
          </cell>
          <cell r="DY12" t="str">
            <v>KRIEL</v>
          </cell>
          <cell r="DZ12">
            <v>0.69764027244470683</v>
          </cell>
          <cell r="EA12">
            <v>0.71000000000000019</v>
          </cell>
          <cell r="EB12">
            <v>0.72255033391107837</v>
          </cell>
          <cell r="EC12">
            <v>0.72188851285059985</v>
          </cell>
          <cell r="ED12">
            <v>0.72543075761835774</v>
          </cell>
          <cell r="EE12">
            <v>0.81106961501537322</v>
          </cell>
          <cell r="EF12">
            <v>0.85</v>
          </cell>
          <cell r="EG12">
            <v>0.85000000000000009</v>
          </cell>
          <cell r="EH12">
            <v>0.73137114748363075</v>
          </cell>
          <cell r="EI12">
            <v>0.78757568189238825</v>
          </cell>
          <cell r="EJ12">
            <v>0.66936708473422302</v>
          </cell>
          <cell r="EK12">
            <v>0.58445828402697131</v>
          </cell>
          <cell r="EL12">
            <v>0.73844597416477742</v>
          </cell>
          <cell r="FC12" t="str">
            <v>KRIEL</v>
          </cell>
          <cell r="FD12">
            <v>1.93</v>
          </cell>
          <cell r="FE12">
            <v>0.65300000000000002</v>
          </cell>
          <cell r="FF12">
            <v>2.604407413972603</v>
          </cell>
          <cell r="FG12">
            <v>2.4810735368129322</v>
          </cell>
          <cell r="FH12">
            <v>2.6995602739726028</v>
          </cell>
          <cell r="FI12">
            <v>2.6012712328767122</v>
          </cell>
          <cell r="FJ12">
            <v>2.7092102739726029</v>
          </cell>
          <cell r="FK12">
            <v>2.9895559145940793</v>
          </cell>
          <cell r="FL12">
            <v>2.8643621054726029</v>
          </cell>
          <cell r="FM12">
            <v>3.278305533272603</v>
          </cell>
          <cell r="FN12">
            <v>2.8618212328767121</v>
          </cell>
          <cell r="FO12">
            <v>2.8153602739726029</v>
          </cell>
          <cell r="FP12">
            <v>2.6205712328767121</v>
          </cell>
          <cell r="FQ12">
            <v>2.3714602739726027</v>
          </cell>
          <cell r="FR12">
            <v>32.89695929864537</v>
          </cell>
        </row>
        <row r="13">
          <cell r="A13" t="str">
            <v>KRIEL</v>
          </cell>
          <cell r="B13">
            <v>1320.6980000000001</v>
          </cell>
          <cell r="C13">
            <v>1259.5753296000003</v>
          </cell>
          <cell r="D13">
            <v>1370</v>
          </cell>
          <cell r="E13">
            <v>1320</v>
          </cell>
          <cell r="F13">
            <v>1375</v>
          </cell>
          <cell r="G13">
            <v>1521.183772910553</v>
          </cell>
          <cell r="H13">
            <v>1455.3895499999999</v>
          </cell>
          <cell r="I13">
            <v>1669.8680100000001</v>
          </cell>
          <cell r="J13">
            <v>1455</v>
          </cell>
          <cell r="K13">
            <v>1430</v>
          </cell>
          <cell r="L13">
            <v>1330</v>
          </cell>
          <cell r="M13">
            <v>1200</v>
          </cell>
          <cell r="N13">
            <v>16706.714662510552</v>
          </cell>
          <cell r="O13">
            <v>16706.714662510552</v>
          </cell>
          <cell r="P13">
            <v>0</v>
          </cell>
          <cell r="Q13">
            <v>0</v>
          </cell>
          <cell r="S13" t="str">
            <v>LETHABO</v>
          </cell>
          <cell r="T13">
            <v>0.68700000000000006</v>
          </cell>
          <cell r="U13">
            <v>1172.4860000000001</v>
          </cell>
          <cell r="V13">
            <v>1081.8752206400004</v>
          </cell>
          <cell r="W13">
            <v>1064.8500000000001</v>
          </cell>
          <cell r="X13">
            <v>1188.7694716800002</v>
          </cell>
          <cell r="Y13">
            <v>1210.4940000000001</v>
          </cell>
          <cell r="Z13">
            <v>1253.7750000000001</v>
          </cell>
          <cell r="AA13">
            <v>1305.3000000000002</v>
          </cell>
          <cell r="AB13">
            <v>1133.5500000000002</v>
          </cell>
          <cell r="AC13">
            <v>1195.3800000000001</v>
          </cell>
          <cell r="AD13">
            <v>1202.25</v>
          </cell>
          <cell r="AE13">
            <v>1191.1267207343978</v>
          </cell>
          <cell r="AF13">
            <v>1044.5244283199972</v>
          </cell>
          <cell r="AG13">
            <v>14044.380841374395</v>
          </cell>
          <cell r="AH13">
            <v>14807</v>
          </cell>
          <cell r="AI13">
            <v>-762.61915862560454</v>
          </cell>
          <cell r="AJ13">
            <v>-5.1503961546944317E-2</v>
          </cell>
          <cell r="AL13" t="str">
            <v>LETHABO</v>
          </cell>
          <cell r="AM13">
            <v>1128.4850000000001</v>
          </cell>
          <cell r="AN13">
            <v>1061.6669999999999</v>
          </cell>
          <cell r="AO13">
            <v>1027.953</v>
          </cell>
          <cell r="AP13">
            <v>1096.5</v>
          </cell>
          <cell r="AQ13">
            <v>1219</v>
          </cell>
          <cell r="AR13">
            <v>1178.25</v>
          </cell>
          <cell r="AS13">
            <v>1259</v>
          </cell>
          <cell r="AT13">
            <v>1219</v>
          </cell>
          <cell r="AU13">
            <v>1177</v>
          </cell>
          <cell r="AV13">
            <v>1259</v>
          </cell>
          <cell r="AW13">
            <v>1219.25</v>
          </cell>
          <cell r="AX13">
            <v>1137</v>
          </cell>
          <cell r="AY13">
            <v>13982.105</v>
          </cell>
          <cell r="AZ13">
            <v>13941</v>
          </cell>
          <cell r="BA13">
            <v>41.104999999999563</v>
          </cell>
          <cell r="BB13">
            <v>2.9484972383616356E-3</v>
          </cell>
          <cell r="BD13" t="str">
            <v>LETHABO</v>
          </cell>
          <cell r="BE13">
            <v>28.898875776027392</v>
          </cell>
          <cell r="BF13">
            <v>27.945125869393049</v>
          </cell>
          <cell r="BG13">
            <v>27.507099721154447</v>
          </cell>
          <cell r="BH13">
            <v>26.707333572542201</v>
          </cell>
          <cell r="BI13">
            <v>24.707333572542201</v>
          </cell>
          <cell r="BJ13">
            <v>24.891706580106383</v>
          </cell>
          <cell r="BK13">
            <v>23.254653747248977</v>
          </cell>
          <cell r="BL13">
            <v>22.251071540545261</v>
          </cell>
          <cell r="BM13">
            <v>24.103255116416364</v>
          </cell>
          <cell r="BN13">
            <v>23.70485682356076</v>
          </cell>
          <cell r="BO13">
            <v>24.934949485125244</v>
          </cell>
          <cell r="BP13">
            <v>25.544539607482001</v>
          </cell>
          <cell r="BQ13">
            <v>27.549006957218602</v>
          </cell>
          <cell r="BS13" t="str">
            <v>LETHABO</v>
          </cell>
          <cell r="BT13">
            <v>1333.2419999999988</v>
          </cell>
          <cell r="BU13">
            <v>1289.2409999999988</v>
          </cell>
          <cell r="BV13">
            <v>1269.0327793599981</v>
          </cell>
          <cell r="BW13">
            <v>1232.135779359998</v>
          </cell>
          <cell r="BX13">
            <v>1139.866307679998</v>
          </cell>
          <cell r="BY13">
            <v>1148.3723076799979</v>
          </cell>
          <cell r="BZ13">
            <v>1072.8473076799978</v>
          </cell>
          <cell r="CA13">
            <v>1026.5473076799976</v>
          </cell>
          <cell r="CB13">
            <v>1111.9973076799974</v>
          </cell>
          <cell r="CC13">
            <v>1093.6173076799973</v>
          </cell>
          <cell r="CD13">
            <v>1150.3673076799973</v>
          </cell>
          <cell r="CE13">
            <v>1178.4905869455995</v>
          </cell>
          <cell r="CF13">
            <v>1270.9661586256025</v>
          </cell>
          <cell r="CH13" t="str">
            <v>LETHABO</v>
          </cell>
          <cell r="CI13">
            <v>46.134735840000005</v>
          </cell>
          <cell r="CJ13">
            <v>46.134735840000005</v>
          </cell>
          <cell r="CK13">
            <v>46.134735840000005</v>
          </cell>
          <cell r="CL13">
            <v>46.134735840000005</v>
          </cell>
          <cell r="CM13">
            <v>46.134735840000005</v>
          </cell>
          <cell r="CN13">
            <v>46.134735840000005</v>
          </cell>
          <cell r="CO13">
            <v>46.134735840000005</v>
          </cell>
          <cell r="CP13">
            <v>46.134735840000005</v>
          </cell>
          <cell r="CQ13">
            <v>46.134735840000005</v>
          </cell>
          <cell r="CR13">
            <v>46.134735840000005</v>
          </cell>
          <cell r="CS13">
            <v>46.134735840000005</v>
          </cell>
          <cell r="CT13">
            <v>46.134735840000005</v>
          </cell>
          <cell r="CV13" t="str">
            <v>LETHABO</v>
          </cell>
          <cell r="CW13">
            <v>3558</v>
          </cell>
          <cell r="CX13">
            <v>3558</v>
          </cell>
          <cell r="CY13">
            <v>3558</v>
          </cell>
          <cell r="CZ13">
            <v>3558</v>
          </cell>
          <cell r="DA13">
            <v>3558</v>
          </cell>
          <cell r="DB13">
            <v>3558</v>
          </cell>
          <cell r="DC13">
            <v>3558</v>
          </cell>
          <cell r="DD13">
            <v>3558</v>
          </cell>
          <cell r="DE13">
            <v>3558</v>
          </cell>
          <cell r="DF13">
            <v>3558</v>
          </cell>
          <cell r="DG13">
            <v>3558</v>
          </cell>
          <cell r="DH13">
            <v>3558</v>
          </cell>
          <cell r="DJ13" t="str">
            <v>LETHABO</v>
          </cell>
          <cell r="DK13">
            <v>0.96399999999999997</v>
          </cell>
          <cell r="DL13">
            <v>0.96399999999999997</v>
          </cell>
          <cell r="DM13">
            <v>0.85609677419354835</v>
          </cell>
          <cell r="DN13">
            <v>0.90233333333333332</v>
          </cell>
          <cell r="DO13">
            <v>0.91861290322580647</v>
          </cell>
          <cell r="DP13">
            <v>0.96399999999999997</v>
          </cell>
          <cell r="DQ13">
            <v>0.96399999999999997</v>
          </cell>
          <cell r="DR13">
            <v>0.80970967741935485</v>
          </cell>
          <cell r="DS13">
            <v>0.88011111111111107</v>
          </cell>
          <cell r="DT13">
            <v>0.83996774193548385</v>
          </cell>
          <cell r="DU13">
            <v>0.96399999999999997</v>
          </cell>
          <cell r="DV13">
            <v>0.96399999999999997</v>
          </cell>
          <cell r="DW13">
            <v>0.91535844748858453</v>
          </cell>
          <cell r="DY13" t="str">
            <v>LETHABO</v>
          </cell>
          <cell r="DZ13">
            <v>0.65505223031271476</v>
          </cell>
          <cell r="EA13">
            <v>0.68323197979986094</v>
          </cell>
          <cell r="EB13">
            <v>0.68395882612346126</v>
          </cell>
          <cell r="EC13">
            <v>0.74857525224807986</v>
          </cell>
          <cell r="ED13">
            <v>0.72459358261497564</v>
          </cell>
          <cell r="EE13">
            <v>0.73900503051455024</v>
          </cell>
          <cell r="EF13">
            <v>0.74455654864037768</v>
          </cell>
          <cell r="EG13">
            <v>0.76979615058928086</v>
          </cell>
          <cell r="EH13">
            <v>0.77174407561346203</v>
          </cell>
          <cell r="EI13">
            <v>0.78703955856187036</v>
          </cell>
          <cell r="EJ13">
            <v>0.70207863340951915</v>
          </cell>
          <cell r="EK13">
            <v>0.59580747975216486</v>
          </cell>
          <cell r="EL13">
            <v>0.71711994568169324</v>
          </cell>
          <cell r="FC13" t="str">
            <v>LETHABO</v>
          </cell>
          <cell r="FD13">
            <v>1.83</v>
          </cell>
          <cell r="FE13">
            <v>0.88100000000000001</v>
          </cell>
          <cell r="FF13">
            <v>3.1338489975342467</v>
          </cell>
          <cell r="FG13">
            <v>2.9494345860560638</v>
          </cell>
          <cell r="FH13">
            <v>2.9113246575342466</v>
          </cell>
          <cell r="FI13">
            <v>3.2390021280080399</v>
          </cell>
          <cell r="FJ13">
            <v>3.2992846575342467</v>
          </cell>
          <cell r="FK13">
            <v>3.4121609589041095</v>
          </cell>
          <cell r="FL13">
            <v>3.5518246575342465</v>
          </cell>
          <cell r="FM13">
            <v>3.0943246575342465</v>
          </cell>
          <cell r="FN13">
            <v>3.2566109589041097</v>
          </cell>
          <cell r="FO13">
            <v>3.2773246575342467</v>
          </cell>
          <cell r="FP13">
            <v>3.245281263043772</v>
          </cell>
          <cell r="FQ13">
            <v>2.8571823050241956</v>
          </cell>
          <cell r="FR13">
            <v>38.227604485145768</v>
          </cell>
        </row>
        <row r="14">
          <cell r="A14" t="str">
            <v>LETHABO</v>
          </cell>
          <cell r="B14">
            <v>1671.598</v>
          </cell>
          <cell r="C14">
            <v>1574.7819805531301</v>
          </cell>
          <cell r="D14">
            <v>1550</v>
          </cell>
          <cell r="E14">
            <v>1730.3776880349346</v>
          </cell>
          <cell r="F14">
            <v>1762</v>
          </cell>
          <cell r="G14">
            <v>1825</v>
          </cell>
          <cell r="H14">
            <v>1900</v>
          </cell>
          <cell r="I14">
            <v>1650</v>
          </cell>
          <cell r="J14">
            <v>1740</v>
          </cell>
          <cell r="K14">
            <v>1750</v>
          </cell>
          <cell r="L14">
            <v>1733.8089093659357</v>
          </cell>
          <cell r="M14">
            <v>1520.41401502183</v>
          </cell>
          <cell r="N14">
            <v>20407.980592975829</v>
          </cell>
          <cell r="O14">
            <v>20407.980592975829</v>
          </cell>
          <cell r="P14">
            <v>0</v>
          </cell>
          <cell r="Q14">
            <v>0</v>
          </cell>
          <cell r="S14" t="str">
            <v>MAJUBA</v>
          </cell>
          <cell r="T14">
            <v>0.53700000000000003</v>
          </cell>
          <cell r="U14">
            <v>21.915999999999997</v>
          </cell>
          <cell r="V14">
            <v>24.165000000000003</v>
          </cell>
          <cell r="W14">
            <v>48.330000000000005</v>
          </cell>
          <cell r="X14">
            <v>107.4</v>
          </cell>
          <cell r="Y14">
            <v>48.330000000000005</v>
          </cell>
          <cell r="Z14">
            <v>26.85</v>
          </cell>
          <cell r="AA14">
            <v>24.165000000000003</v>
          </cell>
          <cell r="AB14">
            <v>24.165000000000003</v>
          </cell>
          <cell r="AC14">
            <v>85.92</v>
          </cell>
          <cell r="AD14">
            <v>53.7</v>
          </cell>
          <cell r="AE14">
            <v>65.96417998799825</v>
          </cell>
          <cell r="AF14">
            <v>48.330000000000005</v>
          </cell>
          <cell r="AG14">
            <v>579.23517998799832</v>
          </cell>
          <cell r="AH14">
            <v>606</v>
          </cell>
          <cell r="AI14">
            <v>-26.764820012001678</v>
          </cell>
          <cell r="AJ14">
            <v>-4.4166369656768449E-2</v>
          </cell>
          <cell r="AL14" t="str">
            <v>MAJUBA</v>
          </cell>
          <cell r="AM14">
            <v>159.12099999999998</v>
          </cell>
          <cell r="AN14">
            <v>172.07499999999999</v>
          </cell>
          <cell r="AO14">
            <v>190</v>
          </cell>
          <cell r="AP14">
            <v>190</v>
          </cell>
          <cell r="AQ14">
            <v>180</v>
          </cell>
          <cell r="AR14">
            <v>180</v>
          </cell>
          <cell r="AS14">
            <v>180</v>
          </cell>
          <cell r="AT14">
            <v>180</v>
          </cell>
          <cell r="AU14">
            <v>180</v>
          </cell>
          <cell r="AV14">
            <v>100</v>
          </cell>
          <cell r="AW14">
            <v>100</v>
          </cell>
          <cell r="AX14">
            <v>130.87900000000002</v>
          </cell>
          <cell r="AY14">
            <v>1942.0749999999998</v>
          </cell>
          <cell r="AZ14">
            <v>3650</v>
          </cell>
          <cell r="BA14">
            <v>-1707.9250000000002</v>
          </cell>
          <cell r="BB14">
            <v>-0.46792465753424661</v>
          </cell>
          <cell r="BD14" t="str">
            <v>MAJUBA</v>
          </cell>
          <cell r="BE14">
            <v>171.02587472163324</v>
          </cell>
          <cell r="BF14">
            <v>171.64220993446079</v>
          </cell>
          <cell r="BG14">
            <v>172.46199450465411</v>
          </cell>
          <cell r="BH14">
            <v>172.95621133354175</v>
          </cell>
          <cell r="BI14">
            <v>129.9241625099277</v>
          </cell>
          <cell r="BJ14">
            <v>134.95926782863714</v>
          </cell>
          <cell r="BK14">
            <v>140.81577560991116</v>
          </cell>
          <cell r="BL14">
            <v>146.77495869900574</v>
          </cell>
          <cell r="BM14">
            <v>152.73414178810035</v>
          </cell>
          <cell r="BN14">
            <v>156.33179279732175</v>
          </cell>
          <cell r="BO14">
            <v>158.10232045173237</v>
          </cell>
          <cell r="BP14">
            <v>156.37069352632909</v>
          </cell>
          <cell r="BQ14">
            <v>158.51633913334032</v>
          </cell>
          <cell r="BS14" t="str">
            <v>MAJUBA</v>
          </cell>
          <cell r="BT14">
            <v>3277.9705199999989</v>
          </cell>
          <cell r="BU14">
            <v>3289.783519999999</v>
          </cell>
          <cell r="BV14">
            <v>3305.495935786314</v>
          </cell>
          <cell r="BW14">
            <v>3314.9683515726292</v>
          </cell>
          <cell r="BX14">
            <v>3397.5683515726291</v>
          </cell>
          <cell r="BY14">
            <v>3529.2383515726292</v>
          </cell>
          <cell r="BZ14">
            <v>3682.3883515726293</v>
          </cell>
          <cell r="CA14">
            <v>3838.2233515726293</v>
          </cell>
          <cell r="CB14">
            <v>3994.0583515726294</v>
          </cell>
          <cell r="CC14">
            <v>4088.1383515726293</v>
          </cell>
          <cell r="CD14">
            <v>4134.4383515726295</v>
          </cell>
          <cell r="CE14">
            <v>4089.1556210564204</v>
          </cell>
          <cell r="CF14">
            <v>4145.2651042136831</v>
          </cell>
          <cell r="CH14" t="str">
            <v>MAJUBA</v>
          </cell>
          <cell r="CI14">
            <v>19.166518080000003</v>
          </cell>
          <cell r="CJ14">
            <v>19.166518080000003</v>
          </cell>
          <cell r="CK14">
            <v>19.166518080000003</v>
          </cell>
          <cell r="CL14">
            <v>26.150396400000005</v>
          </cell>
          <cell r="CM14">
            <v>26.150396400000005</v>
          </cell>
          <cell r="CN14">
            <v>26.150396400000005</v>
          </cell>
          <cell r="CO14">
            <v>26.150396400000005</v>
          </cell>
          <cell r="CP14">
            <v>26.150396400000005</v>
          </cell>
          <cell r="CQ14">
            <v>26.150396400000005</v>
          </cell>
          <cell r="CR14">
            <v>26.150396400000005</v>
          </cell>
          <cell r="CS14">
            <v>26.150396400000005</v>
          </cell>
          <cell r="CT14">
            <v>26.150396400000005</v>
          </cell>
          <cell r="CV14" t="str">
            <v>MAJUBA</v>
          </cell>
          <cell r="CW14">
            <v>1836</v>
          </cell>
          <cell r="CX14">
            <v>1836</v>
          </cell>
          <cell r="CY14">
            <v>1836</v>
          </cell>
          <cell r="CZ14">
            <v>2505</v>
          </cell>
          <cell r="DA14">
            <v>2505</v>
          </cell>
          <cell r="DB14">
            <v>2505</v>
          </cell>
          <cell r="DC14">
            <v>2505</v>
          </cell>
          <cell r="DD14">
            <v>2505</v>
          </cell>
          <cell r="DE14">
            <v>2505</v>
          </cell>
          <cell r="DF14">
            <v>2505</v>
          </cell>
          <cell r="DG14">
            <v>2505</v>
          </cell>
          <cell r="DH14">
            <v>2505</v>
          </cell>
          <cell r="DJ14" t="str">
            <v>MAJUBA</v>
          </cell>
          <cell r="DK14">
            <v>0.96639999999999993</v>
          </cell>
          <cell r="DL14">
            <v>0.63306666666666667</v>
          </cell>
          <cell r="DM14">
            <v>0.89113118279569881</v>
          </cell>
          <cell r="DN14">
            <v>0.85238802395209579</v>
          </cell>
          <cell r="DO14">
            <v>0.96639999999999993</v>
          </cell>
          <cell r="DP14">
            <v>0.96639999999999993</v>
          </cell>
          <cell r="DQ14">
            <v>0.96639999999999993</v>
          </cell>
          <cell r="DR14">
            <v>0.96639999999999993</v>
          </cell>
          <cell r="DS14">
            <v>0.96639999999999993</v>
          </cell>
          <cell r="DT14">
            <v>0.91123291481553015</v>
          </cell>
          <cell r="DU14">
            <v>0.90939401197604786</v>
          </cell>
          <cell r="DV14">
            <v>0.96639999999999993</v>
          </cell>
          <cell r="DW14">
            <v>0.92125853778472444</v>
          </cell>
          <cell r="DY14" t="str">
            <v>MAJUBA</v>
          </cell>
          <cell r="DZ14">
            <v>8.1692346866231128E-2</v>
          </cell>
          <cell r="EA14">
            <v>5.7613083143956821E-2</v>
          </cell>
          <cell r="EB14">
            <v>7.393588166776259E-2</v>
          </cell>
          <cell r="EC14">
            <v>0.13009255096297628</v>
          </cell>
          <cell r="ED14">
            <v>4.9969490627802295E-2</v>
          </cell>
          <cell r="EE14">
            <v>2.8686189064108726E-2</v>
          </cell>
          <cell r="EF14">
            <v>2.4984745313901147E-2</v>
          </cell>
          <cell r="EG14">
            <v>2.4984745313901147E-2</v>
          </cell>
          <cell r="EH14">
            <v>9.1795805005147918E-2</v>
          </cell>
          <cell r="EI14">
            <v>5.8883000965643542E-2</v>
          </cell>
          <cell r="EJ14">
            <v>7.4893058277201038E-2</v>
          </cell>
          <cell r="EK14">
            <v>4.9969490627802295E-2</v>
          </cell>
          <cell r="EL14">
            <v>6.2291698986369583E-2</v>
          </cell>
          <cell r="FC14" t="str">
            <v>MAJUBA 1-3 (Dry)</v>
          </cell>
          <cell r="FD14">
            <v>0.16</v>
          </cell>
          <cell r="FE14">
            <v>0.30299999999999999</v>
          </cell>
          <cell r="FF14">
            <v>8.099200657534246E-2</v>
          </cell>
          <cell r="FG14">
            <v>7.0443835616438355E-2</v>
          </cell>
          <cell r="FH14">
            <v>8.013424657534246E-2</v>
          </cell>
          <cell r="FI14">
            <v>5.6904109589041095E-2</v>
          </cell>
          <cell r="FJ14">
            <v>4.0134246575342467E-2</v>
          </cell>
          <cell r="FK14">
            <v>3.2904109589041095E-2</v>
          </cell>
          <cell r="FL14">
            <v>3.2934246575342462E-2</v>
          </cell>
          <cell r="FM14">
            <v>3.2934246575342462E-2</v>
          </cell>
          <cell r="FN14">
            <v>5.0504109589041099E-2</v>
          </cell>
          <cell r="FO14">
            <v>4.1734246575342464E-2</v>
          </cell>
          <cell r="FP14">
            <v>4.4558241429040572E-2</v>
          </cell>
          <cell r="FQ14">
            <v>4.0134246575342467E-2</v>
          </cell>
          <cell r="FR14">
            <v>0.60431189183999934</v>
          </cell>
        </row>
        <row r="15">
          <cell r="A15" t="str">
            <v>MAJUBA</v>
          </cell>
          <cell r="B15">
            <v>107.84099999999999</v>
          </cell>
          <cell r="C15">
            <v>45</v>
          </cell>
          <cell r="D15">
            <v>90</v>
          </cell>
          <cell r="E15">
            <v>200</v>
          </cell>
          <cell r="F15">
            <v>90</v>
          </cell>
          <cell r="G15">
            <v>50</v>
          </cell>
          <cell r="H15">
            <v>45</v>
          </cell>
          <cell r="I15">
            <v>45</v>
          </cell>
          <cell r="J15">
            <v>160</v>
          </cell>
          <cell r="K15">
            <v>100</v>
          </cell>
          <cell r="L15">
            <v>122.83832399999675</v>
          </cell>
          <cell r="M15">
            <v>90</v>
          </cell>
          <cell r="N15">
            <v>1145.6793239999968</v>
          </cell>
          <cell r="O15">
            <v>1145.6793239999968</v>
          </cell>
          <cell r="P15">
            <v>0</v>
          </cell>
          <cell r="Q15">
            <v>0</v>
          </cell>
          <cell r="S15" t="str">
            <v>Majuba Pre</v>
          </cell>
          <cell r="T15">
            <v>0.52879033685473864</v>
          </cell>
          <cell r="U15">
            <v>125.392</v>
          </cell>
          <cell r="V15">
            <v>132.19758421368465</v>
          </cell>
          <cell r="W15">
            <v>132.19758421368465</v>
          </cell>
          <cell r="X15">
            <v>0</v>
          </cell>
          <cell r="Y15">
            <v>0</v>
          </cell>
          <cell r="Z15">
            <v>0</v>
          </cell>
          <cell r="AA15">
            <v>0</v>
          </cell>
          <cell r="AB15">
            <v>0</v>
          </cell>
          <cell r="AC15">
            <v>0</v>
          </cell>
          <cell r="AD15">
            <v>0</v>
          </cell>
          <cell r="AE15">
            <v>79.318550528210793</v>
          </cell>
          <cell r="AF15">
            <v>26.439516842736932</v>
          </cell>
          <cell r="AG15">
            <v>495.54523579831698</v>
          </cell>
          <cell r="AH15">
            <v>502</v>
          </cell>
          <cell r="AI15">
            <v>-6.4547642016830196</v>
          </cell>
          <cell r="AJ15">
            <v>-1.2858096019288884E-2</v>
          </cell>
          <cell r="AL15" t="str">
            <v>MATIMBA</v>
          </cell>
          <cell r="AM15">
            <v>906.65099999999995</v>
          </cell>
          <cell r="AN15">
            <v>809.524</v>
          </cell>
          <cell r="AO15">
            <v>1093.3489999999999</v>
          </cell>
          <cell r="AP15">
            <v>952.38099999999997</v>
          </cell>
          <cell r="AQ15">
            <v>952.38099999999997</v>
          </cell>
          <cell r="AR15">
            <v>1190.4760000000001</v>
          </cell>
          <cell r="AS15">
            <v>952.38099999999997</v>
          </cell>
          <cell r="AT15">
            <v>1047.6189999999999</v>
          </cell>
          <cell r="AU15">
            <v>1000</v>
          </cell>
          <cell r="AV15">
            <v>1190.4760000000001</v>
          </cell>
          <cell r="AW15">
            <v>1047.6189999999999</v>
          </cell>
          <cell r="AX15">
            <v>857.14300000000003</v>
          </cell>
          <cell r="AY15">
            <v>12000.000000000002</v>
          </cell>
          <cell r="AZ15">
            <v>12197</v>
          </cell>
          <cell r="BA15">
            <v>-196.99999999999818</v>
          </cell>
          <cell r="BB15">
            <v>-1.6151512667049124E-2</v>
          </cell>
          <cell r="BD15" t="str">
            <v>MATIMBA</v>
          </cell>
          <cell r="BE15">
            <v>27.962110289260103</v>
          </cell>
          <cell r="BF15">
            <v>24.999815590651274</v>
          </cell>
          <cell r="BG15">
            <v>23.443661357521506</v>
          </cell>
          <cell r="BH15">
            <v>24.390383828213373</v>
          </cell>
          <cell r="BI15">
            <v>24.901547411687435</v>
          </cell>
          <cell r="BJ15">
            <v>23.01631856539359</v>
          </cell>
          <cell r="BK15">
            <v>26.270814267733723</v>
          </cell>
          <cell r="BL15">
            <v>21.736896383109165</v>
          </cell>
          <cell r="BM15">
            <v>20.095296435305791</v>
          </cell>
          <cell r="BN15">
            <v>20.978364021595539</v>
          </cell>
          <cell r="BO15">
            <v>27.163524517003349</v>
          </cell>
          <cell r="BP15">
            <v>29.634362812923978</v>
          </cell>
          <cell r="BQ15">
            <v>26.250862892088275</v>
          </cell>
          <cell r="BS15" t="str">
            <v>MATIMBA</v>
          </cell>
          <cell r="BT15">
            <v>1018.9579999999995</v>
          </cell>
          <cell r="BU15">
            <v>911.00999999999942</v>
          </cell>
          <cell r="BV15">
            <v>854.30269898879953</v>
          </cell>
          <cell r="BW15">
            <v>888.80189898879962</v>
          </cell>
          <cell r="BX15">
            <v>907.429041836799</v>
          </cell>
          <cell r="BY15">
            <v>838.73004183679893</v>
          </cell>
          <cell r="BZ15">
            <v>957.32604183679905</v>
          </cell>
          <cell r="CA15">
            <v>792.107041836799</v>
          </cell>
          <cell r="CB15">
            <v>732.28604183679886</v>
          </cell>
          <cell r="CC15">
            <v>764.46561527679899</v>
          </cell>
          <cell r="CD15">
            <v>989.85700036479898</v>
          </cell>
          <cell r="CE15">
            <v>1079.896000364799</v>
          </cell>
          <cell r="CF15">
            <v>956.59900036479894</v>
          </cell>
          <cell r="CH15" t="str">
            <v>MATIMBA</v>
          </cell>
          <cell r="CI15">
            <v>36.440668799999997</v>
          </cell>
          <cell r="CJ15">
            <v>36.440668799999997</v>
          </cell>
          <cell r="CK15">
            <v>36.440668799999997</v>
          </cell>
          <cell r="CL15">
            <v>36.440668799999997</v>
          </cell>
          <cell r="CM15">
            <v>36.440668799999997</v>
          </cell>
          <cell r="CN15">
            <v>36.440668799999997</v>
          </cell>
          <cell r="CO15">
            <v>36.440668799999997</v>
          </cell>
          <cell r="CP15">
            <v>36.440668799999997</v>
          </cell>
          <cell r="CQ15">
            <v>36.440668799999997</v>
          </cell>
          <cell r="CR15">
            <v>36.440668799999997</v>
          </cell>
          <cell r="CS15">
            <v>36.440668799999997</v>
          </cell>
          <cell r="CT15">
            <v>36.440668799999997</v>
          </cell>
          <cell r="CV15" t="str">
            <v>MATIMBA</v>
          </cell>
          <cell r="CW15">
            <v>3690</v>
          </cell>
          <cell r="CX15">
            <v>3690</v>
          </cell>
          <cell r="CY15">
            <v>3690</v>
          </cell>
          <cell r="CZ15">
            <v>3690</v>
          </cell>
          <cell r="DA15">
            <v>3690</v>
          </cell>
          <cell r="DB15">
            <v>3690</v>
          </cell>
          <cell r="DC15">
            <v>3690</v>
          </cell>
          <cell r="DD15">
            <v>3690</v>
          </cell>
          <cell r="DE15">
            <v>3690</v>
          </cell>
          <cell r="DF15">
            <v>3690</v>
          </cell>
          <cell r="DG15">
            <v>3690</v>
          </cell>
          <cell r="DH15">
            <v>3690</v>
          </cell>
          <cell r="DJ15" t="str">
            <v>MATIMBA</v>
          </cell>
          <cell r="DK15">
            <v>0.83109677419354833</v>
          </cell>
          <cell r="DL15">
            <v>0.81899999999999995</v>
          </cell>
          <cell r="DM15">
            <v>0.94399999999999995</v>
          </cell>
          <cell r="DN15">
            <v>0.84399999999999997</v>
          </cell>
          <cell r="DO15">
            <v>0.89019999999999999</v>
          </cell>
          <cell r="DP15">
            <v>0.94399999999999995</v>
          </cell>
          <cell r="DQ15">
            <v>0.94399999999999995</v>
          </cell>
          <cell r="DR15">
            <v>0.94399999999999995</v>
          </cell>
          <cell r="DS15">
            <v>0.84399999999999997</v>
          </cell>
          <cell r="DT15">
            <v>0.81496774193548382</v>
          </cell>
          <cell r="DU15">
            <v>0.85511111111111104</v>
          </cell>
          <cell r="DV15">
            <v>0.87948387096774194</v>
          </cell>
          <cell r="DW15">
            <v>0.88007305936073055</v>
          </cell>
          <cell r="DY15" t="str">
            <v>MATIMBA</v>
          </cell>
          <cell r="DZ15">
            <v>0.86284071161107001</v>
          </cell>
          <cell r="EA15">
            <v>0.83963516581209185</v>
          </cell>
          <cell r="EB15">
            <v>0.80426533545907719</v>
          </cell>
          <cell r="EC15">
            <v>0.81972350302755315</v>
          </cell>
          <cell r="ED15">
            <v>0.82244935769307537</v>
          </cell>
          <cell r="EE15">
            <v>0.84130137440734121</v>
          </cell>
          <cell r="EF15">
            <v>0.84888993595603901</v>
          </cell>
          <cell r="EG15">
            <v>0.84117275472007502</v>
          </cell>
          <cell r="EH15">
            <v>0.84962985082720754</v>
          </cell>
          <cell r="EI15">
            <v>0.8491060972463218</v>
          </cell>
          <cell r="EJ15">
            <v>0.82971691203398523</v>
          </cell>
          <cell r="EK15">
            <v>0.79933738989189584</v>
          </cell>
          <cell r="EL15">
            <v>0.8340056990571445</v>
          </cell>
          <cell r="FC15" t="str">
            <v>MAJUBA 4-6 (Wet)</v>
          </cell>
          <cell r="FD15">
            <v>1.8</v>
          </cell>
          <cell r="FE15">
            <v>0</v>
          </cell>
          <cell r="FF15">
            <v>0.42753600000000003</v>
          </cell>
          <cell r="FG15">
            <v>0.45</v>
          </cell>
          <cell r="FH15">
            <v>0.45</v>
          </cell>
          <cell r="FI15">
            <v>0</v>
          </cell>
          <cell r="FJ15">
            <v>0</v>
          </cell>
          <cell r="FK15">
            <v>0</v>
          </cell>
          <cell r="FL15">
            <v>0</v>
          </cell>
          <cell r="FM15">
            <v>0</v>
          </cell>
          <cell r="FN15">
            <v>0</v>
          </cell>
          <cell r="FO15">
            <v>0</v>
          </cell>
          <cell r="FP15">
            <v>0.27</v>
          </cell>
          <cell r="FQ15">
            <v>0.09</v>
          </cell>
          <cell r="FR15">
            <v>1.6875360000000001</v>
          </cell>
        </row>
        <row r="16">
          <cell r="A16" t="str">
            <v>MAJUBA PRE-COMM</v>
          </cell>
          <cell r="B16">
            <v>237.52</v>
          </cell>
          <cell r="C16">
            <v>250</v>
          </cell>
          <cell r="D16">
            <v>250</v>
          </cell>
          <cell r="E16">
            <v>0</v>
          </cell>
          <cell r="F16">
            <v>0</v>
          </cell>
          <cell r="G16">
            <v>0</v>
          </cell>
          <cell r="H16">
            <v>0</v>
          </cell>
          <cell r="I16">
            <v>0</v>
          </cell>
          <cell r="J16">
            <v>0</v>
          </cell>
          <cell r="K16">
            <v>0</v>
          </cell>
          <cell r="L16">
            <v>150</v>
          </cell>
          <cell r="M16">
            <v>50</v>
          </cell>
          <cell r="N16">
            <v>937.52</v>
          </cell>
          <cell r="O16">
            <v>937.52</v>
          </cell>
          <cell r="P16">
            <v>0</v>
          </cell>
          <cell r="Q16">
            <v>0</v>
          </cell>
          <cell r="S16" t="str">
            <v>MAJUBA TOTAL</v>
          </cell>
          <cell r="T16">
            <v>0.53289516842736928</v>
          </cell>
          <cell r="U16">
            <v>147.30799999999999</v>
          </cell>
          <cell r="V16">
            <v>156.36258421368464</v>
          </cell>
          <cell r="W16">
            <v>180.52758421368466</v>
          </cell>
          <cell r="X16">
            <v>107.4</v>
          </cell>
          <cell r="Y16">
            <v>48.330000000000005</v>
          </cell>
          <cell r="Z16">
            <v>26.85</v>
          </cell>
          <cell r="AA16">
            <v>24.165000000000003</v>
          </cell>
          <cell r="AB16">
            <v>24.165000000000003</v>
          </cell>
          <cell r="AC16">
            <v>85.92</v>
          </cell>
          <cell r="AD16">
            <v>53.7</v>
          </cell>
          <cell r="AE16">
            <v>145.28273051620903</v>
          </cell>
          <cell r="AF16">
            <v>74.769516842736934</v>
          </cell>
          <cell r="AG16">
            <v>1074.7804157863152</v>
          </cell>
          <cell r="AH16">
            <v>1108</v>
          </cell>
          <cell r="AI16">
            <v>-33.219584213684811</v>
          </cell>
          <cell r="AJ16">
            <v>-2.9981574200076546E-2</v>
          </cell>
          <cell r="AL16" t="str">
            <v>MATLA</v>
          </cell>
          <cell r="AM16">
            <v>1098.1860000000001</v>
          </cell>
          <cell r="AN16">
            <v>1083.425</v>
          </cell>
          <cell r="AO16">
            <v>1165.7</v>
          </cell>
          <cell r="AP16">
            <v>1101.5</v>
          </cell>
          <cell r="AQ16">
            <v>1118</v>
          </cell>
          <cell r="AR16">
            <v>1141</v>
          </cell>
          <cell r="AS16">
            <v>1170</v>
          </cell>
          <cell r="AT16">
            <v>840</v>
          </cell>
          <cell r="AU16">
            <v>928.5</v>
          </cell>
          <cell r="AV16">
            <v>1097.3</v>
          </cell>
          <cell r="AW16">
            <v>1113.0889999999999</v>
          </cell>
          <cell r="AX16">
            <v>1035.9000000000001</v>
          </cell>
          <cell r="AY16">
            <v>12892.599999999999</v>
          </cell>
          <cell r="AZ16">
            <v>11535</v>
          </cell>
          <cell r="BA16">
            <v>1357.5999999999985</v>
          </cell>
          <cell r="BB16">
            <v>0.11769397485912428</v>
          </cell>
          <cell r="BD16" t="str">
            <v>MATLA</v>
          </cell>
          <cell r="BE16">
            <v>61.318123930085456</v>
          </cell>
          <cell r="BF16">
            <v>62.192408927174071</v>
          </cell>
          <cell r="BG16">
            <v>68.537494643690763</v>
          </cell>
          <cell r="BH16">
            <v>72.127329620264305</v>
          </cell>
          <cell r="BI16">
            <v>75.435127520279707</v>
          </cell>
          <cell r="BJ16">
            <v>76.627647346108944</v>
          </cell>
          <cell r="BK16">
            <v>79.179753546301853</v>
          </cell>
          <cell r="BL16">
            <v>80.960000316168944</v>
          </cell>
          <cell r="BM16">
            <v>72.859967333998725</v>
          </cell>
          <cell r="BN16">
            <v>69.049772178713056</v>
          </cell>
          <cell r="BO16">
            <v>71.709962651344924</v>
          </cell>
          <cell r="BP16">
            <v>79.092298100375501</v>
          </cell>
          <cell r="BQ16">
            <v>78.348582497222154</v>
          </cell>
          <cell r="BS16" t="str">
            <v>MATLA</v>
          </cell>
          <cell r="BT16">
            <v>2048.0169999999998</v>
          </cell>
          <cell r="BU16">
            <v>2077.2179999999998</v>
          </cell>
          <cell r="BV16">
            <v>2289.143</v>
          </cell>
          <cell r="BW16">
            <v>2409.0429999999997</v>
          </cell>
          <cell r="BX16">
            <v>2519.5229999999997</v>
          </cell>
          <cell r="BY16">
            <v>2559.3529999999996</v>
          </cell>
          <cell r="BZ16">
            <v>2644.5929999999998</v>
          </cell>
          <cell r="CA16">
            <v>2704.0529999999999</v>
          </cell>
          <cell r="CB16">
            <v>2433.5129999999999</v>
          </cell>
          <cell r="CC16">
            <v>2306.2529999999997</v>
          </cell>
          <cell r="CD16">
            <v>2395.1030000000001</v>
          </cell>
          <cell r="CE16">
            <v>2641.672</v>
          </cell>
          <cell r="CF16">
            <v>2616.8320000000003</v>
          </cell>
          <cell r="CH16" t="str">
            <v>MATLA</v>
          </cell>
          <cell r="CI16">
            <v>33.399864000000001</v>
          </cell>
          <cell r="CJ16">
            <v>33.399864000000001</v>
          </cell>
          <cell r="CK16">
            <v>33.399864000000001</v>
          </cell>
          <cell r="CL16">
            <v>33.399864000000001</v>
          </cell>
          <cell r="CM16">
            <v>33.399864000000001</v>
          </cell>
          <cell r="CN16">
            <v>33.399864000000001</v>
          </cell>
          <cell r="CO16">
            <v>33.399864000000001</v>
          </cell>
          <cell r="CP16">
            <v>33.399864000000001</v>
          </cell>
          <cell r="CQ16">
            <v>33.399864000000001</v>
          </cell>
          <cell r="CR16">
            <v>33.399864000000001</v>
          </cell>
          <cell r="CS16">
            <v>33.399864000000001</v>
          </cell>
          <cell r="CT16">
            <v>33.399864000000001</v>
          </cell>
          <cell r="CV16" t="str">
            <v>MATLA</v>
          </cell>
          <cell r="CW16">
            <v>3450</v>
          </cell>
          <cell r="CX16">
            <v>3450</v>
          </cell>
          <cell r="CY16">
            <v>3450</v>
          </cell>
          <cell r="CZ16">
            <v>3450</v>
          </cell>
          <cell r="DA16">
            <v>3450</v>
          </cell>
          <cell r="DB16">
            <v>3450</v>
          </cell>
          <cell r="DC16">
            <v>3450</v>
          </cell>
          <cell r="DD16">
            <v>3450</v>
          </cell>
          <cell r="DE16">
            <v>3450</v>
          </cell>
          <cell r="DF16">
            <v>3450</v>
          </cell>
          <cell r="DG16">
            <v>3450</v>
          </cell>
          <cell r="DH16">
            <v>3450</v>
          </cell>
          <cell r="DJ16" t="str">
            <v>MATLA</v>
          </cell>
          <cell r="DK16">
            <v>0.84609677419354834</v>
          </cell>
          <cell r="DL16">
            <v>0.86971428571428566</v>
          </cell>
          <cell r="DM16">
            <v>0.92136559139784946</v>
          </cell>
          <cell r="DN16">
            <v>0.95899999999999996</v>
          </cell>
          <cell r="DO16">
            <v>0.95899999999999996</v>
          </cell>
          <cell r="DP16">
            <v>0.95899999999999996</v>
          </cell>
          <cell r="DQ16">
            <v>0.95899999999999996</v>
          </cell>
          <cell r="DR16">
            <v>0.95899999999999996</v>
          </cell>
          <cell r="DS16">
            <v>0.95899999999999996</v>
          </cell>
          <cell r="DT16">
            <v>0.88373118279569884</v>
          </cell>
          <cell r="DU16">
            <v>0.79233333333333333</v>
          </cell>
          <cell r="DV16">
            <v>0.93211827956989246</v>
          </cell>
          <cell r="DW16">
            <v>0.91699086757990866</v>
          </cell>
          <cell r="DY16" t="str">
            <v>MATLA</v>
          </cell>
          <cell r="DZ16">
            <v>0.92760935226211805</v>
          </cell>
          <cell r="EA16">
            <v>0.86790677153757778</v>
          </cell>
          <cell r="EB16">
            <v>0.88796382790550632</v>
          </cell>
          <cell r="EC16">
            <v>0.8353776998651643</v>
          </cell>
          <cell r="ED16">
            <v>0.87952312540512922</v>
          </cell>
          <cell r="EE16">
            <v>0.8899501124191701</v>
          </cell>
          <cell r="EF16">
            <v>0.90592913147964804</v>
          </cell>
          <cell r="EG16">
            <v>0.90592913147964804</v>
          </cell>
          <cell r="EH16">
            <v>0.8899501124191701</v>
          </cell>
          <cell r="EI16">
            <v>0.89271496973233355</v>
          </cell>
          <cell r="EJ16">
            <v>0.8840762622475048</v>
          </cell>
          <cell r="EK16">
            <v>0.89025935888285734</v>
          </cell>
          <cell r="EL16">
            <v>0.88809915463631894</v>
          </cell>
          <cell r="FC16" t="str">
            <v>MATIMBA</v>
          </cell>
          <cell r="FD16">
            <v>0.16</v>
          </cell>
          <cell r="FE16">
            <v>0.56000000000000005</v>
          </cell>
          <cell r="FF16">
            <v>0.36255508383561647</v>
          </cell>
          <cell r="FG16">
            <v>0.31578766033358896</v>
          </cell>
          <cell r="FH16">
            <v>0.38105764383561641</v>
          </cell>
          <cell r="FI16">
            <v>0.34012310030027415</v>
          </cell>
          <cell r="FJ16">
            <v>0.36916164383561645</v>
          </cell>
          <cell r="FK16">
            <v>0.38362739726027401</v>
          </cell>
          <cell r="FL16">
            <v>0.39956164383561643</v>
          </cell>
          <cell r="FM16">
            <v>0.39636164383561645</v>
          </cell>
          <cell r="FN16">
            <v>0.35085272846027399</v>
          </cell>
          <cell r="FO16">
            <v>0.3515253020756165</v>
          </cell>
          <cell r="FP16">
            <v>0.34762739726027403</v>
          </cell>
          <cell r="FQ16">
            <v>0.35636164383561647</v>
          </cell>
          <cell r="FR16">
            <v>4.354602888704</v>
          </cell>
        </row>
        <row r="17">
          <cell r="A17" t="str">
            <v>MAJUBA TOTAL</v>
          </cell>
          <cell r="B17">
            <v>345.36099999999999</v>
          </cell>
          <cell r="C17">
            <v>295</v>
          </cell>
          <cell r="D17">
            <v>340</v>
          </cell>
          <cell r="E17">
            <v>200</v>
          </cell>
          <cell r="F17">
            <v>90</v>
          </cell>
          <cell r="G17">
            <v>50</v>
          </cell>
          <cell r="H17">
            <v>45</v>
          </cell>
          <cell r="I17">
            <v>45</v>
          </cell>
          <cell r="J17">
            <v>160</v>
          </cell>
          <cell r="K17">
            <v>100</v>
          </cell>
          <cell r="L17">
            <v>272.83832399999676</v>
          </cell>
          <cell r="M17">
            <v>140</v>
          </cell>
          <cell r="N17">
            <v>2083.1993239999965</v>
          </cell>
          <cell r="O17">
            <v>2083.1993239999965</v>
          </cell>
          <cell r="P17">
            <v>0</v>
          </cell>
          <cell r="Q17">
            <v>0</v>
          </cell>
          <cell r="S17" t="str">
            <v>MATIMBA</v>
          </cell>
          <cell r="T17">
            <v>0.50800000000000001</v>
          </cell>
          <cell r="U17">
            <v>1014.599</v>
          </cell>
          <cell r="V17">
            <v>866.23130101119989</v>
          </cell>
          <cell r="W17">
            <v>1058.8498</v>
          </cell>
          <cell r="X17">
            <v>933.75385715200048</v>
          </cell>
          <cell r="Y17">
            <v>1021.08</v>
          </cell>
          <cell r="Z17">
            <v>1071.8800000000001</v>
          </cell>
          <cell r="AA17">
            <v>1117.5999999999999</v>
          </cell>
          <cell r="AB17">
            <v>1107.44</v>
          </cell>
          <cell r="AC17">
            <v>967.82042655999987</v>
          </cell>
          <cell r="AD17">
            <v>965.08461491200001</v>
          </cell>
          <cell r="AE17">
            <v>957.58</v>
          </cell>
          <cell r="AF17">
            <v>980.44</v>
          </cell>
          <cell r="AG17">
            <v>12062.358999635202</v>
          </cell>
          <cell r="AH17">
            <v>11998</v>
          </cell>
          <cell r="AI17">
            <v>64.358999635202053</v>
          </cell>
          <cell r="AJ17">
            <v>5.3641439935991041E-3</v>
          </cell>
          <cell r="AL17" t="str">
            <v>TUTUKA</v>
          </cell>
          <cell r="AM17">
            <v>602.06100000000004</v>
          </cell>
          <cell r="AN17">
            <v>665</v>
          </cell>
          <cell r="AO17">
            <v>762</v>
          </cell>
          <cell r="AP17">
            <v>675</v>
          </cell>
          <cell r="AQ17">
            <v>831</v>
          </cell>
          <cell r="AR17">
            <v>650</v>
          </cell>
          <cell r="AS17">
            <v>820</v>
          </cell>
          <cell r="AT17">
            <v>609</v>
          </cell>
          <cell r="AU17">
            <v>791</v>
          </cell>
          <cell r="AV17">
            <v>833</v>
          </cell>
          <cell r="AW17">
            <v>781</v>
          </cell>
          <cell r="AX17">
            <v>980.93899999999996</v>
          </cell>
          <cell r="AY17">
            <v>9000</v>
          </cell>
          <cell r="AZ17">
            <v>7350</v>
          </cell>
          <cell r="BA17">
            <v>1650</v>
          </cell>
          <cell r="BB17">
            <v>0.22448979591836735</v>
          </cell>
          <cell r="BD17" t="str">
            <v>TUTUKA</v>
          </cell>
          <cell r="BE17">
            <v>50.301492811103465</v>
          </cell>
          <cell r="BF17">
            <v>50.860175809370539</v>
          </cell>
          <cell r="BG17">
            <v>55.77430647076195</v>
          </cell>
          <cell r="BH17">
            <v>64.434179417074972</v>
          </cell>
          <cell r="BI17">
            <v>68.873126471476994</v>
          </cell>
          <cell r="BJ17">
            <v>80.84474992254971</v>
          </cell>
          <cell r="BK17">
            <v>83.958260991318269</v>
          </cell>
          <cell r="BL17">
            <v>87.171344104145675</v>
          </cell>
          <cell r="BM17">
            <v>90.176960329291433</v>
          </cell>
          <cell r="BN17">
            <v>94.523331316079705</v>
          </cell>
          <cell r="BO17">
            <v>99.564656066459648</v>
          </cell>
          <cell r="BP17">
            <v>106.2474419453369</v>
          </cell>
          <cell r="BQ17">
            <v>117.21541417217887</v>
          </cell>
          <cell r="BS17" t="str">
            <v>TUTUKA</v>
          </cell>
          <cell r="BT17">
            <v>1668.0940000000001</v>
          </cell>
          <cell r="BU17">
            <v>1686.6210000000001</v>
          </cell>
          <cell r="BV17">
            <v>1849.5830000000001</v>
          </cell>
          <cell r="BW17">
            <v>2136.761</v>
          </cell>
          <cell r="BX17">
            <v>2283.9650000000001</v>
          </cell>
          <cell r="BY17">
            <v>2680.9670000000001</v>
          </cell>
          <cell r="BZ17">
            <v>2784.2170000000001</v>
          </cell>
          <cell r="CA17">
            <v>2890.7690000000002</v>
          </cell>
          <cell r="CB17">
            <v>2990.4410000000003</v>
          </cell>
          <cell r="CC17">
            <v>3134.5750000000003</v>
          </cell>
          <cell r="CD17">
            <v>3301.7550000000001</v>
          </cell>
          <cell r="CE17">
            <v>3523.3690000000001</v>
          </cell>
          <cell r="CF17">
            <v>3887.0879999999997</v>
          </cell>
          <cell r="CH17" t="str">
            <v>TUTUKA</v>
          </cell>
          <cell r="CI17">
            <v>33.161918400000005</v>
          </cell>
          <cell r="CJ17">
            <v>33.161918400000005</v>
          </cell>
          <cell r="CK17">
            <v>33.161918400000005</v>
          </cell>
          <cell r="CL17">
            <v>33.161918400000005</v>
          </cell>
          <cell r="CM17">
            <v>33.161918400000005</v>
          </cell>
          <cell r="CN17">
            <v>33.161918400000005</v>
          </cell>
          <cell r="CO17">
            <v>33.161918400000005</v>
          </cell>
          <cell r="CP17">
            <v>33.161918400000005</v>
          </cell>
          <cell r="CQ17">
            <v>33.161918400000005</v>
          </cell>
          <cell r="CR17">
            <v>33.161918400000005</v>
          </cell>
          <cell r="CS17">
            <v>33.161918400000005</v>
          </cell>
          <cell r="CT17">
            <v>33.161918400000005</v>
          </cell>
          <cell r="CV17" t="str">
            <v>TUTUKA</v>
          </cell>
          <cell r="CW17">
            <v>3510</v>
          </cell>
          <cell r="CX17">
            <v>3510</v>
          </cell>
          <cell r="CY17">
            <v>3510</v>
          </cell>
          <cell r="CZ17">
            <v>3510</v>
          </cell>
          <cell r="DA17">
            <v>3510</v>
          </cell>
          <cell r="DB17">
            <v>3510</v>
          </cell>
          <cell r="DC17">
            <v>3510</v>
          </cell>
          <cell r="DD17">
            <v>3510</v>
          </cell>
          <cell r="DE17">
            <v>3510</v>
          </cell>
          <cell r="DF17">
            <v>3510</v>
          </cell>
          <cell r="DG17">
            <v>3510</v>
          </cell>
          <cell r="DH17">
            <v>3510</v>
          </cell>
          <cell r="DJ17" t="str">
            <v>TUTUKA</v>
          </cell>
          <cell r="DK17">
            <v>0.97950000000000004</v>
          </cell>
          <cell r="DL17">
            <v>0.98450000000000004</v>
          </cell>
          <cell r="DM17">
            <v>0.93920000000000003</v>
          </cell>
          <cell r="DN17">
            <v>0.82824999999995963</v>
          </cell>
          <cell r="DO17">
            <v>0.63773476702507659</v>
          </cell>
          <cell r="DP17">
            <v>0.97450000000000003</v>
          </cell>
          <cell r="DQ17">
            <v>0.98450000000000004</v>
          </cell>
          <cell r="DR17">
            <v>0.98450000000000004</v>
          </cell>
          <cell r="DS17">
            <v>0.94279629629626949</v>
          </cell>
          <cell r="DT17">
            <v>0.83347491039423915</v>
          </cell>
          <cell r="DU17">
            <v>0.79834259259257911</v>
          </cell>
          <cell r="DV17">
            <v>0.97450000000000003</v>
          </cell>
          <cell r="DW17">
            <v>0.90461777016741673</v>
          </cell>
          <cell r="DY17" t="str">
            <v>TUTUKA</v>
          </cell>
          <cell r="DZ17">
            <v>0.43350663606225198</v>
          </cell>
          <cell r="EA17">
            <v>0.44484448581282848</v>
          </cell>
          <cell r="EB17">
            <v>0.39834230108267954</v>
          </cell>
          <cell r="EC17">
            <v>0.51883440554335525</v>
          </cell>
          <cell r="ED17">
            <v>0.53620556014784004</v>
          </cell>
          <cell r="EE17">
            <v>0.45680522848301203</v>
          </cell>
          <cell r="EF17">
            <v>0.57099234128128218</v>
          </cell>
          <cell r="EG17">
            <v>0.40762940985203255</v>
          </cell>
          <cell r="EH17">
            <v>0.55862526644873889</v>
          </cell>
          <cell r="EI17">
            <v>0.62943079075824093</v>
          </cell>
          <cell r="EJ17">
            <v>0.57048786476653046</v>
          </cell>
          <cell r="EK17">
            <v>0.49904743240724747</v>
          </cell>
          <cell r="EL17">
            <v>0.50206264355383667</v>
          </cell>
          <cell r="FC17" t="str">
            <v>MATLA</v>
          </cell>
          <cell r="FD17">
            <v>1.96</v>
          </cell>
          <cell r="FE17">
            <v>1.4510000000000001</v>
          </cell>
          <cell r="FF17">
            <v>4.0717457764383562</v>
          </cell>
          <cell r="FG17">
            <v>3.5413095890410959</v>
          </cell>
          <cell r="FH17">
            <v>4.2392356164383562</v>
          </cell>
          <cell r="FI17">
            <v>4.0196602739726028</v>
          </cell>
          <cell r="FJ17">
            <v>4.366635616438356</v>
          </cell>
          <cell r="FK17">
            <v>4.2744602739726023</v>
          </cell>
          <cell r="FL17">
            <v>4.4940356164383566</v>
          </cell>
          <cell r="FM17">
            <v>4.4940356164383566</v>
          </cell>
          <cell r="FN17">
            <v>4.2744602739726023</v>
          </cell>
          <cell r="FO17">
            <v>4.092235616438356</v>
          </cell>
          <cell r="FP17">
            <v>3.5296602739726026</v>
          </cell>
          <cell r="FQ17">
            <v>4.2980356164383569</v>
          </cell>
          <cell r="FR17">
            <v>49.695510159999998</v>
          </cell>
        </row>
        <row r="18">
          <cell r="A18" t="str">
            <v>MATIMBA</v>
          </cell>
          <cell r="B18">
            <v>1968.7090000000001</v>
          </cell>
          <cell r="C18">
            <v>1705.1797263999997</v>
          </cell>
          <cell r="D18">
            <v>2084.35</v>
          </cell>
          <cell r="E18">
            <v>1838.098144000001</v>
          </cell>
          <cell r="F18">
            <v>2010</v>
          </cell>
          <cell r="G18">
            <v>2110</v>
          </cell>
          <cell r="H18">
            <v>2200</v>
          </cell>
          <cell r="I18">
            <v>2180</v>
          </cell>
          <cell r="J18">
            <v>1905.1583199999998</v>
          </cell>
          <cell r="K18">
            <v>1899.772864</v>
          </cell>
          <cell r="L18">
            <v>1885</v>
          </cell>
          <cell r="M18">
            <v>1930</v>
          </cell>
          <cell r="N18">
            <v>23716.2680544</v>
          </cell>
          <cell r="O18">
            <v>23716.2680544</v>
          </cell>
          <cell r="P18">
            <v>0</v>
          </cell>
          <cell r="Q18">
            <v>0</v>
          </cell>
          <cell r="S18" t="str">
            <v>MATLA</v>
          </cell>
          <cell r="T18">
            <v>0.498</v>
          </cell>
          <cell r="U18">
            <v>1068.9849999999999</v>
          </cell>
          <cell r="V18">
            <v>871.5</v>
          </cell>
          <cell r="W18">
            <v>1045.8</v>
          </cell>
          <cell r="X18">
            <v>991.02</v>
          </cell>
          <cell r="Y18">
            <v>1078.17</v>
          </cell>
          <cell r="Z18">
            <v>1055.76</v>
          </cell>
          <cell r="AA18">
            <v>1110.54</v>
          </cell>
          <cell r="AB18">
            <v>1110.54</v>
          </cell>
          <cell r="AC18">
            <v>1055.76</v>
          </cell>
          <cell r="AD18">
            <v>1008.45</v>
          </cell>
          <cell r="AE18">
            <v>866.52</v>
          </cell>
          <cell r="AF18">
            <v>1060.74</v>
          </cell>
          <cell r="AG18">
            <v>12323.785000000002</v>
          </cell>
          <cell r="AH18">
            <v>12201</v>
          </cell>
          <cell r="AI18">
            <v>122.78500000000167</v>
          </cell>
          <cell r="AJ18">
            <v>1.0063519383657215E-2</v>
          </cell>
          <cell r="AL18" t="str">
            <v>TOTAL</v>
          </cell>
          <cell r="AM18">
            <v>7672.4060000000009</v>
          </cell>
          <cell r="AN18">
            <v>7234.0330000000004</v>
          </cell>
          <cell r="AO18">
            <v>7742.6259999999993</v>
          </cell>
          <cell r="AP18">
            <v>7334.3810000000003</v>
          </cell>
          <cell r="AQ18">
            <v>8020.3810000000003</v>
          </cell>
          <cell r="AR18">
            <v>8085.7260000000006</v>
          </cell>
          <cell r="AS18">
            <v>8170.3810000000003</v>
          </cell>
          <cell r="AT18">
            <v>7427.6189999999997</v>
          </cell>
          <cell r="AU18">
            <v>7640.5</v>
          </cell>
          <cell r="AV18">
            <v>8018.7760000000007</v>
          </cell>
          <cell r="AW18">
            <v>7750.9579999999996</v>
          </cell>
          <cell r="AX18">
            <v>7461.0619999999999</v>
          </cell>
          <cell r="AY18">
            <v>92558.849000000017</v>
          </cell>
          <cell r="AZ18">
            <v>91462</v>
          </cell>
          <cell r="BA18">
            <v>1096.8490000000165</v>
          </cell>
          <cell r="BB18">
            <v>1.1992401215805653E-2</v>
          </cell>
          <cell r="BD18" t="str">
            <v>SYSTEM</v>
          </cell>
          <cell r="BE18">
            <v>53.611263082061676</v>
          </cell>
          <cell r="BF18">
            <v>54.297147012098335</v>
          </cell>
          <cell r="BG18">
            <v>55.626509070240189</v>
          </cell>
          <cell r="BH18">
            <v>57.588773014234981</v>
          </cell>
          <cell r="BI18">
            <v>57.51590008174761</v>
          </cell>
          <cell r="BJ18">
            <v>59.255401753004193</v>
          </cell>
          <cell r="BK18">
            <v>60.363367697351364</v>
          </cell>
          <cell r="BL18">
            <v>60.203560653943285</v>
          </cell>
          <cell r="BM18">
            <v>59.275820128439562</v>
          </cell>
          <cell r="BN18">
            <v>59.187920804959077</v>
          </cell>
          <cell r="BO18">
            <v>60.154935568810295</v>
          </cell>
          <cell r="BP18">
            <v>61.946600695757908</v>
          </cell>
          <cell r="BQ18">
            <v>63.148536602150173</v>
          </cell>
          <cell r="BS18" t="str">
            <v>SYSTEM</v>
          </cell>
          <cell r="BT18">
            <v>16371.807519999995</v>
          </cell>
          <cell r="BU18">
            <v>16800.888519999997</v>
          </cell>
          <cell r="BV18">
            <v>17212.226223186917</v>
          </cell>
          <cell r="BW18">
            <v>17819.399520202434</v>
          </cell>
          <cell r="BX18">
            <v>18198.534869017076</v>
          </cell>
          <cell r="BY18">
            <v>18748.928443212786</v>
          </cell>
          <cell r="BZ18">
            <v>19099.498578483679</v>
          </cell>
          <cell r="CA18">
            <v>19048.934229362079</v>
          </cell>
          <cell r="CB18">
            <v>18755.38899615208</v>
          </cell>
          <cell r="CC18">
            <v>18727.576879832086</v>
          </cell>
          <cell r="CD18">
            <v>19033.548826264087</v>
          </cell>
          <cell r="CE18">
            <v>19600.447375013482</v>
          </cell>
          <cell r="CF18">
            <v>19980.750429850745</v>
          </cell>
          <cell r="CH18" t="str">
            <v>SYSTEM</v>
          </cell>
          <cell r="CI18">
            <v>309.42488592000001</v>
          </cell>
          <cell r="CJ18">
            <v>309.42488592000001</v>
          </cell>
          <cell r="CK18">
            <v>309.42488592000001</v>
          </cell>
          <cell r="CL18">
            <v>316.40876423999998</v>
          </cell>
          <cell r="CM18">
            <v>316.40876423999998</v>
          </cell>
          <cell r="CN18">
            <v>316.40876423999998</v>
          </cell>
          <cell r="CO18">
            <v>316.40876423999998</v>
          </cell>
          <cell r="CP18">
            <v>316.40876423999998</v>
          </cell>
          <cell r="CQ18">
            <v>316.40876423999998</v>
          </cell>
          <cell r="CR18">
            <v>316.40876423999998</v>
          </cell>
          <cell r="CS18">
            <v>316.40876423999998</v>
          </cell>
          <cell r="CT18">
            <v>316.40876423999998</v>
          </cell>
          <cell r="CV18" t="str">
            <v>COAL TOTAL</v>
          </cell>
          <cell r="CW18">
            <v>29734</v>
          </cell>
          <cell r="CX18">
            <v>29734</v>
          </cell>
          <cell r="CY18">
            <v>30064</v>
          </cell>
          <cell r="CZ18">
            <v>30733</v>
          </cell>
          <cell r="DA18">
            <v>30733</v>
          </cell>
          <cell r="DB18">
            <v>30733</v>
          </cell>
          <cell r="DC18">
            <v>30733</v>
          </cell>
          <cell r="DD18">
            <v>30733</v>
          </cell>
          <cell r="DE18">
            <v>30733</v>
          </cell>
          <cell r="DF18">
            <v>30733</v>
          </cell>
          <cell r="DG18">
            <v>30733</v>
          </cell>
          <cell r="DH18">
            <v>30733</v>
          </cell>
          <cell r="DJ18" t="str">
            <v>COAL TOTAL</v>
          </cell>
          <cell r="DY18" t="str">
            <v>COAL TOTAL</v>
          </cell>
          <cell r="FC18" t="str">
            <v>TUTUKA</v>
          </cell>
          <cell r="FD18">
            <v>1.93</v>
          </cell>
          <cell r="FE18">
            <v>1.2410000000000001</v>
          </cell>
          <cell r="FF18">
            <v>2.2455171699999998</v>
          </cell>
          <cell r="FG18">
            <v>2.0888899999999997</v>
          </cell>
          <cell r="FH18">
            <v>1.9910099999999999</v>
          </cell>
          <cell r="FI18">
            <v>2.1979799999999998</v>
          </cell>
          <cell r="FJ18">
            <v>1.8288899999999999</v>
          </cell>
          <cell r="FK18">
            <v>2.27325</v>
          </cell>
          <cell r="FL18">
            <v>2.9386399999999999</v>
          </cell>
          <cell r="FM18">
            <v>2.1280399999999999</v>
          </cell>
          <cell r="FN18">
            <v>2.6708299999999996</v>
          </cell>
          <cell r="FO18">
            <v>2.7494999999999998</v>
          </cell>
          <cell r="FP18">
            <v>2.3234299999999997</v>
          </cell>
          <cell r="FQ18">
            <v>2.5564999999999998</v>
          </cell>
          <cell r="FR18">
            <v>27.992477169999994</v>
          </cell>
        </row>
        <row r="19">
          <cell r="A19" t="str">
            <v>MATLA</v>
          </cell>
          <cell r="B19">
            <v>2014.546</v>
          </cell>
          <cell r="C19">
            <v>1750</v>
          </cell>
          <cell r="D19">
            <v>2100</v>
          </cell>
          <cell r="E19">
            <v>1990</v>
          </cell>
          <cell r="F19">
            <v>2165</v>
          </cell>
          <cell r="G19">
            <v>2120</v>
          </cell>
          <cell r="H19">
            <v>2230</v>
          </cell>
          <cell r="I19">
            <v>2230</v>
          </cell>
          <cell r="J19">
            <v>2120</v>
          </cell>
          <cell r="K19">
            <v>2025</v>
          </cell>
          <cell r="L19">
            <v>1740</v>
          </cell>
          <cell r="M19">
            <v>2130</v>
          </cell>
          <cell r="N19">
            <v>24614.546000000002</v>
          </cell>
          <cell r="O19">
            <v>24614.818611999999</v>
          </cell>
          <cell r="P19">
            <v>-0.27261199999702512</v>
          </cell>
          <cell r="Q19">
            <v>-1.1075117159877169E-5</v>
          </cell>
          <cell r="S19" t="str">
            <v>TUTUKA</v>
          </cell>
          <cell r="T19">
            <v>0.48599999999999999</v>
          </cell>
          <cell r="U19">
            <v>583.53399999999999</v>
          </cell>
          <cell r="V19">
            <v>502.03800000000001</v>
          </cell>
          <cell r="W19">
            <v>474.822</v>
          </cell>
          <cell r="X19">
            <v>527.79599999999994</v>
          </cell>
          <cell r="Y19">
            <v>433.99799999999999</v>
          </cell>
          <cell r="Z19">
            <v>546.75</v>
          </cell>
          <cell r="AA19">
            <v>713.44799999999998</v>
          </cell>
          <cell r="AB19">
            <v>509.32799999999997</v>
          </cell>
          <cell r="AC19">
            <v>646.86599999999999</v>
          </cell>
          <cell r="AD19">
            <v>665.81999999999994</v>
          </cell>
          <cell r="AE19">
            <v>559.38599999999997</v>
          </cell>
          <cell r="AF19">
            <v>617.22</v>
          </cell>
          <cell r="AG19">
            <v>6781.0060000000003</v>
          </cell>
          <cell r="AH19">
            <v>6897</v>
          </cell>
          <cell r="AI19">
            <v>-115.99399999999969</v>
          </cell>
          <cell r="AJ19">
            <v>-1.6818036827606159E-2</v>
          </cell>
          <cell r="BD19" t="str">
            <v>SYS - MJ</v>
          </cell>
          <cell r="BF19">
            <v>46.548546043805239</v>
          </cell>
          <cell r="BG19">
            <v>47.911556834311327</v>
          </cell>
          <cell r="BH19">
            <v>49.970759763333085</v>
          </cell>
          <cell r="BI19">
            <v>50.992385258650764</v>
          </cell>
          <cell r="BJ19">
            <v>52.434974415723829</v>
          </cell>
          <cell r="BK19">
            <v>53.115127538405609</v>
          </cell>
          <cell r="BL19">
            <v>52.404039170281891</v>
          </cell>
          <cell r="BM19">
            <v>50.855831493948124</v>
          </cell>
          <cell r="BN19">
            <v>50.435887989038775</v>
          </cell>
          <cell r="BO19">
            <v>51.330511452832049</v>
          </cell>
          <cell r="BP19">
            <v>53.439602342515059</v>
          </cell>
          <cell r="BQ19">
            <v>54.556516125544071</v>
          </cell>
          <cell r="BS19" t="str">
            <v>Note : * 98 Year end stockpiles as per Fuel Procurement</v>
          </cell>
          <cell r="DK19" t="str">
            <v xml:space="preserve"> </v>
          </cell>
          <cell r="DL19" t="str">
            <v xml:space="preserve"> </v>
          </cell>
          <cell r="DM19" t="str">
            <v xml:space="preserve"> </v>
          </cell>
          <cell r="DN19" t="str">
            <v xml:space="preserve"> </v>
          </cell>
          <cell r="DO19" t="str">
            <v xml:space="preserve"> </v>
          </cell>
          <cell r="DP19" t="str">
            <v xml:space="preserve"> </v>
          </cell>
          <cell r="DQ19" t="str">
            <v xml:space="preserve"> </v>
          </cell>
          <cell r="DR19" t="str">
            <v xml:space="preserve"> </v>
          </cell>
          <cell r="DS19" t="str">
            <v xml:space="preserve"> </v>
          </cell>
          <cell r="DT19" t="str">
            <v xml:space="preserve"> </v>
          </cell>
          <cell r="DU19" t="str">
            <v xml:space="preserve"> </v>
          </cell>
          <cell r="DV19" t="str">
            <v xml:space="preserve"> </v>
          </cell>
          <cell r="FC19" t="str">
            <v>TOTAL MONTHLY CONSUMPTION</v>
          </cell>
          <cell r="FF19">
            <v>19.345462079589041</v>
          </cell>
          <cell r="FG19">
            <v>18.324586391194998</v>
          </cell>
          <cell r="FH19">
            <v>18.68443927747704</v>
          </cell>
          <cell r="FI19">
            <v>18.641175505828031</v>
          </cell>
          <cell r="FJ19">
            <v>19.93439196292567</v>
          </cell>
          <cell r="FK19">
            <v>21.156646151280096</v>
          </cell>
          <cell r="FL19">
            <v>22.566226104896561</v>
          </cell>
          <cell r="FM19">
            <v>21.119889368889041</v>
          </cell>
          <cell r="FN19">
            <v>21.014455936350661</v>
          </cell>
          <cell r="FO19">
            <v>20.834671237909042</v>
          </cell>
          <cell r="FP19">
            <v>19.15892762663924</v>
          </cell>
          <cell r="FQ19">
            <v>19.36826175707899</v>
          </cell>
          <cell r="FR19">
            <v>240.14913340005842</v>
          </cell>
        </row>
        <row r="20">
          <cell r="A20" t="str">
            <v>TUTUKA</v>
          </cell>
          <cell r="B20">
            <v>1108.8689999999999</v>
          </cell>
          <cell r="C20">
            <v>1033</v>
          </cell>
          <cell r="D20">
            <v>977</v>
          </cell>
          <cell r="E20">
            <v>1086</v>
          </cell>
          <cell r="F20">
            <v>893</v>
          </cell>
          <cell r="G20">
            <v>1125</v>
          </cell>
          <cell r="H20">
            <v>1468</v>
          </cell>
          <cell r="I20">
            <v>1048</v>
          </cell>
          <cell r="J20">
            <v>1331</v>
          </cell>
          <cell r="K20">
            <v>1370</v>
          </cell>
          <cell r="L20">
            <v>1151</v>
          </cell>
          <cell r="M20">
            <v>1270</v>
          </cell>
          <cell r="N20">
            <v>13860.868999999999</v>
          </cell>
          <cell r="O20">
            <v>13780.868999999999</v>
          </cell>
          <cell r="P20">
            <v>80</v>
          </cell>
          <cell r="Q20">
            <v>5.8051491527856486E-3</v>
          </cell>
          <cell r="S20" t="str">
            <v>TOTAL(Excl. pre-comm.)</v>
          </cell>
          <cell r="U20">
            <v>7117.933</v>
          </cell>
          <cell r="V20">
            <v>6690.4977125993946</v>
          </cell>
          <cell r="W20">
            <v>7003.2551187708004</v>
          </cell>
          <cell r="X20">
            <v>6955.2456511853543</v>
          </cell>
          <cell r="Y20">
            <v>7469.987425804291</v>
          </cell>
          <cell r="Z20">
            <v>7735.1558647291085</v>
          </cell>
          <cell r="AA20">
            <v>8220.9453491215954</v>
          </cell>
          <cell r="AB20">
            <v>7721.1642332100009</v>
          </cell>
          <cell r="AC20">
            <v>7668.3121163199958</v>
          </cell>
          <cell r="AD20">
            <v>7712.8040535679993</v>
          </cell>
          <cell r="AE20">
            <v>7104.7409007223951</v>
          </cell>
          <cell r="AF20">
            <v>7054.3194283199982</v>
          </cell>
          <cell r="AG20">
            <v>88454.360854350933</v>
          </cell>
          <cell r="AH20">
            <v>90372</v>
          </cell>
          <cell r="AI20">
            <v>-1917.6391456490674</v>
          </cell>
          <cell r="AJ20">
            <v>-2.1219394786538611E-2</v>
          </cell>
          <cell r="AL20" t="str">
            <v>Note : These totals reflect the nett effect of all coal movements to and from a station</v>
          </cell>
          <cell r="BD20" t="str">
            <v>Usable Stock(*)</v>
          </cell>
          <cell r="BF20">
            <v>40.708868754844453</v>
          </cell>
          <cell r="BG20">
            <v>42.031080722974203</v>
          </cell>
          <cell r="BH20">
            <v>43.629532895812943</v>
          </cell>
          <cell r="BI20">
            <v>44.284850867203176</v>
          </cell>
          <cell r="BJ20">
            <v>45.251207077120867</v>
          </cell>
          <cell r="BK20">
            <v>45.943097315359779</v>
          </cell>
          <cell r="BL20">
            <v>45.364733597903488</v>
          </cell>
          <cell r="BM20">
            <v>43.776344494911427</v>
          </cell>
          <cell r="BN20">
            <v>43.459058352218342</v>
          </cell>
          <cell r="BO20">
            <v>44.304079023735511</v>
          </cell>
          <cell r="BP20">
            <v>46.196508522974732</v>
          </cell>
          <cell r="BQ20">
            <v>47.352584501333354</v>
          </cell>
          <cell r="CH20" t="str">
            <v>Notes :</v>
          </cell>
          <cell r="CI20" t="str">
            <v>Calculated on a 90% availability and a 90% load factor</v>
          </cell>
          <cell r="CV20" t="str">
            <v>KOEBERG</v>
          </cell>
          <cell r="CW20">
            <v>1840</v>
          </cell>
          <cell r="CX20">
            <v>1840</v>
          </cell>
          <cell r="CY20">
            <v>1840</v>
          </cell>
          <cell r="CZ20">
            <v>1840</v>
          </cell>
          <cell r="DA20">
            <v>1840</v>
          </cell>
          <cell r="DB20">
            <v>1840</v>
          </cell>
          <cell r="DC20">
            <v>1840</v>
          </cell>
          <cell r="DD20">
            <v>1840</v>
          </cell>
          <cell r="DE20">
            <v>1840</v>
          </cell>
          <cell r="DF20">
            <v>1840</v>
          </cell>
          <cell r="DG20">
            <v>1840</v>
          </cell>
          <cell r="DH20">
            <v>1840</v>
          </cell>
          <cell r="DJ20" t="str">
            <v>KOEBERG</v>
          </cell>
          <cell r="DK20">
            <v>0.55680645161290321</v>
          </cell>
          <cell r="DL20">
            <v>0.69571428571428573</v>
          </cell>
          <cell r="DM20">
            <v>0.95</v>
          </cell>
          <cell r="DN20">
            <v>0.95</v>
          </cell>
          <cell r="DO20">
            <v>0.95399999999999996</v>
          </cell>
          <cell r="DP20">
            <v>0.91899999999999993</v>
          </cell>
          <cell r="DQ20">
            <v>0.80899999999999994</v>
          </cell>
          <cell r="DR20">
            <v>0.70609677419354833</v>
          </cell>
          <cell r="DS20">
            <v>0.55033333333333323</v>
          </cell>
          <cell r="DT20">
            <v>0.95</v>
          </cell>
          <cell r="DU20">
            <v>0.95</v>
          </cell>
          <cell r="DV20">
            <v>0.95</v>
          </cell>
          <cell r="DW20">
            <v>0.82963127853881269</v>
          </cell>
          <cell r="DY20" t="str">
            <v>KOEBERG</v>
          </cell>
          <cell r="DZ20">
            <v>1.0425734209397242</v>
          </cell>
          <cell r="EA20">
            <v>0.99112244442460506</v>
          </cell>
          <cell r="EB20">
            <v>1.0016824143106715</v>
          </cell>
          <cell r="EC20">
            <v>1.0017003559623698</v>
          </cell>
          <cell r="ED20">
            <v>0.99748248804521811</v>
          </cell>
          <cell r="EE20">
            <v>1.0304797274920754</v>
          </cell>
          <cell r="EF20">
            <v>1.0678213367497835</v>
          </cell>
          <cell r="EG20">
            <v>1.0044296288056804</v>
          </cell>
          <cell r="EH20">
            <v>0.99481320060744927</v>
          </cell>
          <cell r="EI20">
            <v>1.0016824143106715</v>
          </cell>
          <cell r="EJ20">
            <v>1.0017003559623698</v>
          </cell>
          <cell r="EK20">
            <v>1.0016824143106715</v>
          </cell>
          <cell r="EL20">
            <v>1.0114308501601077</v>
          </cell>
          <cell r="FC20" t="str">
            <v>Notes :</v>
          </cell>
        </row>
        <row r="21">
          <cell r="A21" t="str">
            <v>COAL TOTAL</v>
          </cell>
          <cell r="B21">
            <v>13645.587000000003</v>
          </cell>
          <cell r="C21">
            <v>12795.618140714761</v>
          </cell>
          <cell r="D21">
            <v>13359.017942800001</v>
          </cell>
          <cell r="E21">
            <v>13013.679985368308</v>
          </cell>
          <cell r="F21">
            <v>14003.933609924505</v>
          </cell>
          <cell r="G21">
            <v>14535.212195729542</v>
          </cell>
          <cell r="H21">
            <v>15475.857396446972</v>
          </cell>
          <cell r="I21">
            <v>14562.86801</v>
          </cell>
          <cell r="J21">
            <v>14413.78631999999</v>
          </cell>
          <cell r="K21">
            <v>14477.919552000001</v>
          </cell>
          <cell r="L21">
            <v>13441.426592796533</v>
          </cell>
          <cell r="M21">
            <v>13355.41401502183</v>
          </cell>
          <cell r="N21">
            <v>167080.32076080248</v>
          </cell>
          <cell r="O21">
            <v>167080.74059339633</v>
          </cell>
          <cell r="P21">
            <v>-0.41983259384869598</v>
          </cell>
          <cell r="Q21">
            <v>-2.5127527706523067E-6</v>
          </cell>
          <cell r="BD21" t="str">
            <v>* Total system stockpile including only 30 days stock each at Majuba and Arnot</v>
          </cell>
          <cell r="BU21">
            <v>13511.104999999998</v>
          </cell>
          <cell r="BV21">
            <v>13906.730287400604</v>
          </cell>
          <cell r="BW21">
            <v>14504.431168629806</v>
          </cell>
          <cell r="BX21">
            <v>14800.966517444447</v>
          </cell>
          <cell r="BY21">
            <v>15219.690091640157</v>
          </cell>
          <cell r="BZ21">
            <v>15417.110226911049</v>
          </cell>
          <cell r="CA21">
            <v>15210.71087778945</v>
          </cell>
          <cell r="CB21">
            <v>14761.330644579451</v>
          </cell>
          <cell r="CC21">
            <v>14639.438528259456</v>
          </cell>
          <cell r="CD21">
            <v>14899.110474691457</v>
          </cell>
          <cell r="CE21">
            <v>15511.291753957063</v>
          </cell>
          <cell r="CF21">
            <v>15835.485325637062</v>
          </cell>
          <cell r="CI21" t="str">
            <v>*  4 Units available from 1 April 1999</v>
          </cell>
          <cell r="CV21" t="str">
            <v>NUCLEAR</v>
          </cell>
          <cell r="CW21">
            <v>1840</v>
          </cell>
          <cell r="CX21">
            <v>1840</v>
          </cell>
          <cell r="CY21">
            <v>1840</v>
          </cell>
          <cell r="CZ21">
            <v>1840</v>
          </cell>
          <cell r="DA21">
            <v>1840</v>
          </cell>
          <cell r="DB21">
            <v>1840</v>
          </cell>
          <cell r="DC21">
            <v>1840</v>
          </cell>
          <cell r="DD21">
            <v>1840</v>
          </cell>
          <cell r="DE21">
            <v>1840</v>
          </cell>
          <cell r="DF21">
            <v>1840</v>
          </cell>
          <cell r="DG21">
            <v>1840</v>
          </cell>
          <cell r="DH21">
            <v>1840</v>
          </cell>
          <cell r="DJ21" t="str">
            <v>NUCLEAR</v>
          </cell>
          <cell r="DK21" t="str">
            <v xml:space="preserve"> </v>
          </cell>
          <cell r="DL21" t="str">
            <v xml:space="preserve"> </v>
          </cell>
          <cell r="DM21" t="str">
            <v xml:space="preserve"> </v>
          </cell>
          <cell r="DN21" t="str">
            <v xml:space="preserve"> </v>
          </cell>
          <cell r="DO21" t="str">
            <v xml:space="preserve"> </v>
          </cell>
          <cell r="DP21" t="str">
            <v xml:space="preserve"> </v>
          </cell>
          <cell r="DQ21" t="str">
            <v xml:space="preserve"> </v>
          </cell>
          <cell r="DR21" t="str">
            <v xml:space="preserve"> </v>
          </cell>
          <cell r="DS21" t="str">
            <v xml:space="preserve"> </v>
          </cell>
          <cell r="DT21" t="str">
            <v xml:space="preserve"> </v>
          </cell>
          <cell r="DU21" t="str">
            <v xml:space="preserve"> </v>
          </cell>
          <cell r="DV21" t="str">
            <v xml:space="preserve"> </v>
          </cell>
          <cell r="DY21" t="str">
            <v>NUCLEAR</v>
          </cell>
          <cell r="FC21" t="str">
            <v>Eskom 3rd Parties include Eskom collieries and other small users at the power stations</v>
          </cell>
        </row>
        <row r="22">
          <cell r="S22" t="str">
            <v>Note : Burn Rate based on Heat Rates and C.V's from Operational Engineering and Fuel Procurement respectively. Lethabo burn rate as per 1998 STEP report</v>
          </cell>
          <cell r="AL22" t="str">
            <v>-- TABLE 3.1 --</v>
          </cell>
          <cell r="BD22" t="str">
            <v>-- TABLE 3.2 --</v>
          </cell>
          <cell r="BU22" t="str">
            <v>JAN</v>
          </cell>
          <cell r="BV22" t="str">
            <v>FEB</v>
          </cell>
          <cell r="BW22" t="str">
            <v>MAR</v>
          </cell>
          <cell r="BX22" t="str">
            <v>APR</v>
          </cell>
          <cell r="BY22" t="str">
            <v>MAY</v>
          </cell>
          <cell r="BZ22" t="str">
            <v>JUN</v>
          </cell>
          <cell r="CA22" t="str">
            <v>JUL</v>
          </cell>
          <cell r="CB22" t="str">
            <v>AUG</v>
          </cell>
          <cell r="CC22" t="str">
            <v>SEP</v>
          </cell>
          <cell r="CD22" t="str">
            <v>OCT</v>
          </cell>
          <cell r="CE22" t="str">
            <v>NOV</v>
          </cell>
          <cell r="CF22" t="str">
            <v>DEC</v>
          </cell>
          <cell r="CI22" t="str">
            <v>^ 6 Units available from Jan 1999</v>
          </cell>
          <cell r="DK22" t="str">
            <v xml:space="preserve"> </v>
          </cell>
          <cell r="DL22" t="str">
            <v xml:space="preserve"> </v>
          </cell>
          <cell r="DM22" t="str">
            <v xml:space="preserve"> </v>
          </cell>
          <cell r="DN22" t="str">
            <v xml:space="preserve"> </v>
          </cell>
          <cell r="DO22" t="str">
            <v xml:space="preserve"> </v>
          </cell>
          <cell r="DP22" t="str">
            <v xml:space="preserve"> </v>
          </cell>
          <cell r="DQ22" t="str">
            <v xml:space="preserve"> </v>
          </cell>
          <cell r="DR22" t="str">
            <v xml:space="preserve"> </v>
          </cell>
          <cell r="DS22" t="str">
            <v xml:space="preserve"> </v>
          </cell>
          <cell r="DT22" t="str">
            <v xml:space="preserve"> </v>
          </cell>
          <cell r="DU22" t="str">
            <v xml:space="preserve"> </v>
          </cell>
          <cell r="DV22" t="str">
            <v xml:space="preserve"> </v>
          </cell>
          <cell r="FC22" t="str">
            <v>These 3rd parties water usage are assumed to remain constant, and are obtained from Hydro and Water Statistics 1996 figures</v>
          </cell>
        </row>
        <row r="23">
          <cell r="A23" t="str">
            <v>KOEBERG</v>
          </cell>
          <cell r="B23">
            <v>825.18700000000001</v>
          </cell>
          <cell r="C23">
            <v>852.6</v>
          </cell>
          <cell r="D23">
            <v>1302.7</v>
          </cell>
          <cell r="E23">
            <v>1260.7</v>
          </cell>
          <cell r="F23">
            <v>1302.7</v>
          </cell>
          <cell r="G23">
            <v>1254.5999999999999</v>
          </cell>
          <cell r="H23">
            <v>1182.5999999999999</v>
          </cell>
          <cell r="I23">
            <v>970.9</v>
          </cell>
          <cell r="J23">
            <v>725.3</v>
          </cell>
          <cell r="K23">
            <v>1302.7</v>
          </cell>
          <cell r="L23">
            <v>1260.7</v>
          </cell>
          <cell r="M23">
            <v>1302.7</v>
          </cell>
          <cell r="N23">
            <v>13543.387000000001</v>
          </cell>
          <cell r="O23">
            <v>13543.387000000001</v>
          </cell>
          <cell r="P23">
            <v>0</v>
          </cell>
          <cell r="Q23">
            <v>0</v>
          </cell>
          <cell r="S23" t="str">
            <v xml:space="preserve">* - Precommercial operation of units coming into service </v>
          </cell>
          <cell r="CV23" t="str">
            <v>ACACIA</v>
          </cell>
          <cell r="CW23">
            <v>171</v>
          </cell>
          <cell r="CX23">
            <v>171</v>
          </cell>
          <cell r="CY23">
            <v>171</v>
          </cell>
          <cell r="CZ23">
            <v>171</v>
          </cell>
          <cell r="DA23">
            <v>171</v>
          </cell>
          <cell r="DB23">
            <v>171</v>
          </cell>
          <cell r="DC23">
            <v>171</v>
          </cell>
          <cell r="DD23">
            <v>171</v>
          </cell>
          <cell r="DE23">
            <v>171</v>
          </cell>
          <cell r="DF23">
            <v>171</v>
          </cell>
          <cell r="DG23">
            <v>171</v>
          </cell>
          <cell r="DH23">
            <v>171</v>
          </cell>
          <cell r="DJ23" t="str">
            <v>ACACIA</v>
          </cell>
          <cell r="DK23">
            <v>0.9773863201912093</v>
          </cell>
          <cell r="DL23">
            <v>0.95308227513249844</v>
          </cell>
          <cell r="DM23">
            <v>0.74401971326167482</v>
          </cell>
          <cell r="DN23">
            <v>0.75089691358032418</v>
          </cell>
          <cell r="DO23">
            <v>0.96948632019120928</v>
          </cell>
          <cell r="DP23">
            <v>0.96838919753091635</v>
          </cell>
          <cell r="DQ23">
            <v>0.96398632019120933</v>
          </cell>
          <cell r="DR23">
            <v>0.96948632019120928</v>
          </cell>
          <cell r="DS23">
            <v>0.97338919753091635</v>
          </cell>
          <cell r="DT23">
            <v>0.97898632019120935</v>
          </cell>
          <cell r="DU23">
            <v>0.97838919753091624</v>
          </cell>
          <cell r="DV23">
            <v>0.95750334528096626</v>
          </cell>
          <cell r="DW23">
            <v>0.9337639269407163</v>
          </cell>
          <cell r="DY23" t="str">
            <v>ACACIA</v>
          </cell>
          <cell r="DZ23">
            <v>0</v>
          </cell>
          <cell r="EA23">
            <v>0</v>
          </cell>
          <cell r="EB23">
            <v>0</v>
          </cell>
          <cell r="EC23">
            <v>0</v>
          </cell>
          <cell r="ED23">
            <v>0</v>
          </cell>
          <cell r="EE23">
            <v>1.9290758004166403E-4</v>
          </cell>
          <cell r="EF23">
            <v>2.4461401602629524E-5</v>
          </cell>
          <cell r="EG23">
            <v>0</v>
          </cell>
          <cell r="EH23">
            <v>0</v>
          </cell>
          <cell r="EI23">
            <v>0</v>
          </cell>
          <cell r="EJ23">
            <v>0</v>
          </cell>
          <cell r="EK23">
            <v>0</v>
          </cell>
          <cell r="EL23">
            <v>1.811408180369113E-5</v>
          </cell>
          <cell r="FC23" t="str">
            <v>Net water consumption rate obtained from Hydro and Water Statistics 1989 to 1995 in conjunction with TRI figures</v>
          </cell>
        </row>
        <row r="24">
          <cell r="A24" t="str">
            <v>NUCLEAR</v>
          </cell>
          <cell r="B24">
            <v>825.18700000000001</v>
          </cell>
          <cell r="C24">
            <v>852.6</v>
          </cell>
          <cell r="D24">
            <v>1302.7</v>
          </cell>
          <cell r="E24">
            <v>1260.7</v>
          </cell>
          <cell r="F24">
            <v>1302.7</v>
          </cell>
          <cell r="G24">
            <v>1254.5999999999999</v>
          </cell>
          <cell r="H24">
            <v>1182.5999999999999</v>
          </cell>
          <cell r="I24">
            <v>970.9</v>
          </cell>
          <cell r="J24">
            <v>725.3</v>
          </cell>
          <cell r="K24">
            <v>1302.7</v>
          </cell>
          <cell r="L24">
            <v>1260.7</v>
          </cell>
          <cell r="M24">
            <v>1302.7</v>
          </cell>
          <cell r="N24">
            <v>13543.387000000001</v>
          </cell>
          <cell r="O24">
            <v>13543.387000000001</v>
          </cell>
          <cell r="P24">
            <v>0</v>
          </cell>
          <cell r="Q24">
            <v>0</v>
          </cell>
          <cell r="AL24" t="str">
            <v>TOTAL MINE DELIVERY  (kT) FOR 1999</v>
          </cell>
          <cell r="BD24" t="str">
            <v>COAL MOVEMENTS  (kT) FOR 1998</v>
          </cell>
          <cell r="CV24" t="str">
            <v>PORT REX</v>
          </cell>
          <cell r="CW24">
            <v>171</v>
          </cell>
          <cell r="CX24">
            <v>171</v>
          </cell>
          <cell r="CY24">
            <v>171</v>
          </cell>
          <cell r="CZ24">
            <v>171</v>
          </cell>
          <cell r="DA24">
            <v>171</v>
          </cell>
          <cell r="DB24">
            <v>171</v>
          </cell>
          <cell r="DC24">
            <v>171</v>
          </cell>
          <cell r="DD24">
            <v>171</v>
          </cell>
          <cell r="DE24">
            <v>171</v>
          </cell>
          <cell r="DF24">
            <v>171</v>
          </cell>
          <cell r="DG24">
            <v>171</v>
          </cell>
          <cell r="DH24">
            <v>171</v>
          </cell>
          <cell r="DJ24" t="str">
            <v>PORT REX</v>
          </cell>
          <cell r="DK24">
            <v>0.99519999999999997</v>
          </cell>
          <cell r="DL24">
            <v>0.85386765873032622</v>
          </cell>
          <cell r="DM24">
            <v>0.99850000000000005</v>
          </cell>
          <cell r="DN24">
            <v>0.96830000000000005</v>
          </cell>
          <cell r="DO24">
            <v>0.933258960573628</v>
          </cell>
          <cell r="DP24">
            <v>0.98640000000000005</v>
          </cell>
          <cell r="DQ24">
            <v>0.98129999999999995</v>
          </cell>
          <cell r="DR24">
            <v>0.933258960573628</v>
          </cell>
          <cell r="DS24">
            <v>0.99170000000000003</v>
          </cell>
          <cell r="DT24">
            <v>0.99690000000000001</v>
          </cell>
          <cell r="DU24">
            <v>0.94126759259274895</v>
          </cell>
          <cell r="DV24">
            <v>0.99690000000000001</v>
          </cell>
          <cell r="DW24">
            <v>0.96735007610355217</v>
          </cell>
          <cell r="DY24" t="str">
            <v>PORT REX</v>
          </cell>
          <cell r="DZ24">
            <v>0</v>
          </cell>
          <cell r="EA24">
            <v>0</v>
          </cell>
          <cell r="EB24">
            <v>2.3615880338145396E-4</v>
          </cell>
          <cell r="EC24">
            <v>0</v>
          </cell>
          <cell r="ED24">
            <v>0</v>
          </cell>
          <cell r="EE24">
            <v>0</v>
          </cell>
          <cell r="EF24">
            <v>0</v>
          </cell>
          <cell r="EG24">
            <v>0</v>
          </cell>
          <cell r="EH24">
            <v>0</v>
          </cell>
          <cell r="EI24">
            <v>0</v>
          </cell>
          <cell r="EJ24">
            <v>0</v>
          </cell>
          <cell r="EK24">
            <v>0</v>
          </cell>
          <cell r="EL24">
            <v>1.9679900281787829E-5</v>
          </cell>
          <cell r="FC24" t="str">
            <v>Water requirement before and during commissioning not included</v>
          </cell>
        </row>
        <row r="25">
          <cell r="CV25" t="str">
            <v>TURBINES</v>
          </cell>
          <cell r="CW25">
            <v>342</v>
          </cell>
          <cell r="CX25">
            <v>342</v>
          </cell>
          <cell r="CY25">
            <v>342</v>
          </cell>
          <cell r="CZ25">
            <v>342</v>
          </cell>
          <cell r="DA25">
            <v>342</v>
          </cell>
          <cell r="DB25">
            <v>342</v>
          </cell>
          <cell r="DC25">
            <v>342</v>
          </cell>
          <cell r="DD25">
            <v>342</v>
          </cell>
          <cell r="DE25">
            <v>342</v>
          </cell>
          <cell r="DF25">
            <v>342</v>
          </cell>
          <cell r="DG25">
            <v>342</v>
          </cell>
          <cell r="DH25">
            <v>342</v>
          </cell>
          <cell r="DJ25" t="str">
            <v>TURBINES</v>
          </cell>
          <cell r="DK25" t="str">
            <v xml:space="preserve"> </v>
          </cell>
          <cell r="DL25" t="str">
            <v xml:space="preserve"> </v>
          </cell>
          <cell r="DM25" t="str">
            <v xml:space="preserve"> </v>
          </cell>
          <cell r="DN25" t="str">
            <v xml:space="preserve"> </v>
          </cell>
          <cell r="DO25" t="str">
            <v xml:space="preserve"> </v>
          </cell>
          <cell r="DP25" t="str">
            <v xml:space="preserve"> </v>
          </cell>
          <cell r="DQ25" t="str">
            <v xml:space="preserve"> </v>
          </cell>
          <cell r="DR25" t="str">
            <v xml:space="preserve"> </v>
          </cell>
          <cell r="DS25" t="str">
            <v xml:space="preserve"> </v>
          </cell>
          <cell r="DT25" t="str">
            <v xml:space="preserve"> </v>
          </cell>
          <cell r="DU25" t="str">
            <v xml:space="preserve"> </v>
          </cell>
          <cell r="DV25" t="str">
            <v xml:space="preserve"> </v>
          </cell>
          <cell r="DY25" t="str">
            <v>TURBINES</v>
          </cell>
        </row>
        <row r="26">
          <cell r="A26" t="str">
            <v>ACACIA</v>
          </cell>
          <cell r="B26">
            <v>0</v>
          </cell>
          <cell r="C26">
            <v>0</v>
          </cell>
          <cell r="D26">
            <v>0</v>
          </cell>
          <cell r="E26">
            <v>0</v>
          </cell>
          <cell r="F26">
            <v>0</v>
          </cell>
          <cell r="G26">
            <v>2.3E-2</v>
          </cell>
          <cell r="H26">
            <v>3.0000000000000001E-3</v>
          </cell>
          <cell r="I26">
            <v>0</v>
          </cell>
          <cell r="J26">
            <v>0</v>
          </cell>
          <cell r="K26">
            <v>0</v>
          </cell>
          <cell r="L26">
            <v>0</v>
          </cell>
          <cell r="M26">
            <v>0</v>
          </cell>
          <cell r="N26">
            <v>2.5999999999999999E-2</v>
          </cell>
          <cell r="O26">
            <v>2.5999999999999999E-2</v>
          </cell>
          <cell r="P26">
            <v>0</v>
          </cell>
          <cell r="AM26" t="str">
            <v>JAN</v>
          </cell>
          <cell r="AN26" t="str">
            <v>FEB</v>
          </cell>
          <cell r="AO26" t="str">
            <v>MAR</v>
          </cell>
          <cell r="AP26" t="str">
            <v>APR</v>
          </cell>
          <cell r="AQ26" t="str">
            <v>MAY</v>
          </cell>
          <cell r="AR26" t="str">
            <v>JUN</v>
          </cell>
          <cell r="AS26" t="str">
            <v>JUL</v>
          </cell>
          <cell r="AT26" t="str">
            <v>AUG</v>
          </cell>
          <cell r="AU26" t="str">
            <v>SEP</v>
          </cell>
          <cell r="AV26" t="str">
            <v>OCT</v>
          </cell>
          <cell r="AW26" t="str">
            <v>NOV</v>
          </cell>
          <cell r="AX26" t="str">
            <v>DEC</v>
          </cell>
          <cell r="AY26" t="str">
            <v xml:space="preserve"> YEAR</v>
          </cell>
          <cell r="AZ26" t="str">
            <v>Budget</v>
          </cell>
          <cell r="BA26" t="str">
            <v>VAR</v>
          </cell>
          <cell r="BB26" t="str">
            <v>% VAR</v>
          </cell>
          <cell r="BE26" t="str">
            <v>JAN</v>
          </cell>
          <cell r="BF26" t="str">
            <v>FEB</v>
          </cell>
          <cell r="BG26" t="str">
            <v>MAR</v>
          </cell>
          <cell r="BH26" t="str">
            <v>APR</v>
          </cell>
          <cell r="BI26" t="str">
            <v>MAY</v>
          </cell>
          <cell r="BJ26" t="str">
            <v>JUN</v>
          </cell>
          <cell r="BK26" t="str">
            <v>JUL</v>
          </cell>
          <cell r="BL26" t="str">
            <v>AUG</v>
          </cell>
          <cell r="BM26" t="str">
            <v>SEP</v>
          </cell>
          <cell r="BN26" t="str">
            <v>OCT</v>
          </cell>
          <cell r="BO26" t="str">
            <v>NOV</v>
          </cell>
          <cell r="BP26" t="str">
            <v>DEC</v>
          </cell>
          <cell r="BQ26" t="str">
            <v xml:space="preserve"> YEAR</v>
          </cell>
          <cell r="DK26" t="str">
            <v xml:space="preserve"> </v>
          </cell>
          <cell r="DL26" t="str">
            <v xml:space="preserve"> </v>
          </cell>
          <cell r="DM26" t="str">
            <v xml:space="preserve"> </v>
          </cell>
          <cell r="DN26" t="str">
            <v xml:space="preserve"> </v>
          </cell>
          <cell r="DO26" t="str">
            <v xml:space="preserve"> </v>
          </cell>
          <cell r="DP26" t="str">
            <v xml:space="preserve"> </v>
          </cell>
          <cell r="DQ26" t="str">
            <v xml:space="preserve"> </v>
          </cell>
          <cell r="DR26" t="str">
            <v xml:space="preserve"> </v>
          </cell>
          <cell r="DS26" t="str">
            <v xml:space="preserve"> </v>
          </cell>
          <cell r="DT26" t="str">
            <v xml:space="preserve"> </v>
          </cell>
          <cell r="DU26" t="str">
            <v xml:space="preserve"> </v>
          </cell>
          <cell r="DV26" t="str">
            <v xml:space="preserve"> </v>
          </cell>
        </row>
        <row r="27">
          <cell r="A27" t="str">
            <v>PORT REX</v>
          </cell>
          <cell r="B27">
            <v>0</v>
          </cell>
          <cell r="C27">
            <v>0</v>
          </cell>
          <cell r="D27">
            <v>0.03</v>
          </cell>
          <cell r="E27">
            <v>0</v>
          </cell>
          <cell r="F27">
            <v>0</v>
          </cell>
          <cell r="G27">
            <v>0</v>
          </cell>
          <cell r="H27">
            <v>0</v>
          </cell>
          <cell r="I27">
            <v>0</v>
          </cell>
          <cell r="J27">
            <v>0</v>
          </cell>
          <cell r="K27">
            <v>0</v>
          </cell>
          <cell r="L27">
            <v>0</v>
          </cell>
          <cell r="M27">
            <v>0</v>
          </cell>
          <cell r="N27">
            <v>0.03</v>
          </cell>
          <cell r="O27">
            <v>0.03</v>
          </cell>
          <cell r="P27">
            <v>0</v>
          </cell>
          <cell r="AL27" t="str">
            <v>STATIONS</v>
          </cell>
          <cell r="AM27" t="str">
            <v>ACT</v>
          </cell>
          <cell r="AN27" t="str">
            <v>PLAN</v>
          </cell>
          <cell r="AO27" t="str">
            <v>PLAN</v>
          </cell>
          <cell r="AP27" t="str">
            <v>PLAN</v>
          </cell>
          <cell r="AQ27" t="str">
            <v>PLAN</v>
          </cell>
          <cell r="AR27" t="str">
            <v>PLAN</v>
          </cell>
          <cell r="AS27" t="str">
            <v>PLAN</v>
          </cell>
          <cell r="AT27" t="str">
            <v>PLAN</v>
          </cell>
          <cell r="AU27" t="str">
            <v>PLAN</v>
          </cell>
          <cell r="AV27" t="str">
            <v>PLAN</v>
          </cell>
          <cell r="AW27" t="str">
            <v>PLAN</v>
          </cell>
          <cell r="AX27" t="str">
            <v>PLAN</v>
          </cell>
          <cell r="AY27" t="str">
            <v>TOTAL</v>
          </cell>
          <cell r="AZ27" t="str">
            <v>(98 Rev 1)</v>
          </cell>
          <cell r="BD27" t="str">
            <v>STATIONS</v>
          </cell>
          <cell r="BE27" t="str">
            <v>ACT</v>
          </cell>
          <cell r="BF27" t="str">
            <v>PLAN</v>
          </cell>
          <cell r="BG27" t="str">
            <v>PLAN</v>
          </cell>
          <cell r="BH27" t="str">
            <v>PLAN</v>
          </cell>
          <cell r="BI27" t="str">
            <v>PLAN</v>
          </cell>
          <cell r="BJ27" t="str">
            <v>PLAN</v>
          </cell>
          <cell r="BK27" t="str">
            <v>PLAN</v>
          </cell>
          <cell r="BL27" t="str">
            <v>PLAN</v>
          </cell>
          <cell r="BM27" t="str">
            <v>PLAN</v>
          </cell>
          <cell r="BN27" t="str">
            <v>PLAN</v>
          </cell>
          <cell r="BO27" t="str">
            <v>PLAN</v>
          </cell>
          <cell r="BP27" t="str">
            <v>PLAN</v>
          </cell>
          <cell r="BQ27" t="str">
            <v>TOTAL</v>
          </cell>
          <cell r="CV27" t="str">
            <v>GARIEP</v>
          </cell>
          <cell r="CW27">
            <v>360</v>
          </cell>
          <cell r="CX27">
            <v>360</v>
          </cell>
          <cell r="CY27">
            <v>360</v>
          </cell>
          <cell r="CZ27">
            <v>360</v>
          </cell>
          <cell r="DA27">
            <v>360</v>
          </cell>
          <cell r="DB27">
            <v>360</v>
          </cell>
          <cell r="DC27">
            <v>360</v>
          </cell>
          <cell r="DD27">
            <v>360</v>
          </cell>
          <cell r="DE27">
            <v>360</v>
          </cell>
          <cell r="DF27">
            <v>360</v>
          </cell>
          <cell r="DG27">
            <v>360</v>
          </cell>
          <cell r="DH27">
            <v>360</v>
          </cell>
          <cell r="DJ27" t="str">
            <v>GARIEP</v>
          </cell>
          <cell r="DK27">
            <v>0.98013548387096772</v>
          </cell>
          <cell r="DL27">
            <v>0.98553571428571429</v>
          </cell>
          <cell r="DM27">
            <v>0.98786774193548388</v>
          </cell>
          <cell r="DN27">
            <v>0.95086666666666664</v>
          </cell>
          <cell r="DO27">
            <v>0.97496774193548386</v>
          </cell>
          <cell r="DP27">
            <v>0.96630000000000005</v>
          </cell>
          <cell r="DQ27">
            <v>0.97260000000000002</v>
          </cell>
          <cell r="DR27">
            <v>0.97496774193548386</v>
          </cell>
          <cell r="DS27">
            <v>0.98033333333333328</v>
          </cell>
          <cell r="DT27">
            <v>0.88122903225806448</v>
          </cell>
          <cell r="DU27">
            <v>0.93166666666666664</v>
          </cell>
          <cell r="DV27">
            <v>0.99009999999999998</v>
          </cell>
          <cell r="DW27">
            <v>0.96654931506849318</v>
          </cell>
          <cell r="DY27" t="str">
            <v>GARIEP</v>
          </cell>
          <cell r="DZ27">
            <v>9.045042781738169E-2</v>
          </cell>
          <cell r="EA27">
            <v>8.3885298598108879E-2</v>
          </cell>
          <cell r="EB27">
            <v>9.0706205864627867E-2</v>
          </cell>
          <cell r="EC27">
            <v>9.7377051734480038E-2</v>
          </cell>
          <cell r="ED27">
            <v>8.0418063643315107E-2</v>
          </cell>
          <cell r="EE27">
            <v>8.7836637907354395E-2</v>
          </cell>
          <cell r="EF27">
            <v>9.9807607784231783E-2</v>
          </cell>
          <cell r="EG27">
            <v>0.11871237966394134</v>
          </cell>
          <cell r="EH27">
            <v>0.1456105884871611</v>
          </cell>
          <cell r="EI27">
            <v>0.14405047148905617</v>
          </cell>
          <cell r="EJ27">
            <v>0.11594779036639502</v>
          </cell>
          <cell r="EK27">
            <v>9.4272605846868474E-2</v>
          </cell>
          <cell r="EL27">
            <v>0.1040895941002435</v>
          </cell>
        </row>
        <row r="28">
          <cell r="A28" t="str">
            <v>TURBINES</v>
          </cell>
          <cell r="B28">
            <v>0</v>
          </cell>
          <cell r="C28">
            <v>0</v>
          </cell>
          <cell r="D28">
            <v>0.03</v>
          </cell>
          <cell r="E28">
            <v>0</v>
          </cell>
          <cell r="F28">
            <v>0</v>
          </cell>
          <cell r="G28">
            <v>2.3E-2</v>
          </cell>
          <cell r="H28">
            <v>3.0000000000000001E-3</v>
          </cell>
          <cell r="I28">
            <v>0</v>
          </cell>
          <cell r="J28">
            <v>0</v>
          </cell>
          <cell r="K28">
            <v>0</v>
          </cell>
          <cell r="L28">
            <v>0</v>
          </cell>
          <cell r="M28">
            <v>0</v>
          </cell>
          <cell r="N28">
            <v>5.5999999999999994E-2</v>
          </cell>
          <cell r="O28">
            <v>5.5999999999999994E-2</v>
          </cell>
          <cell r="P28">
            <v>0</v>
          </cell>
          <cell r="AL28" t="str">
            <v>ARNOT</v>
          </cell>
          <cell r="AM28">
            <v>416.79899999999998</v>
          </cell>
          <cell r="AN28">
            <v>360</v>
          </cell>
          <cell r="AO28">
            <v>377</v>
          </cell>
          <cell r="AP28">
            <v>243</v>
          </cell>
          <cell r="AQ28">
            <v>352</v>
          </cell>
          <cell r="AR28">
            <v>352</v>
          </cell>
          <cell r="AS28">
            <v>375</v>
          </cell>
          <cell r="AT28">
            <v>352</v>
          </cell>
          <cell r="AU28">
            <v>352</v>
          </cell>
          <cell r="AV28">
            <v>316</v>
          </cell>
          <cell r="AW28">
            <v>362</v>
          </cell>
          <cell r="AX28">
            <v>257.20100000000002</v>
          </cell>
          <cell r="AY28">
            <v>4115</v>
          </cell>
          <cell r="AZ28">
            <v>3921</v>
          </cell>
          <cell r="BA28">
            <v>194</v>
          </cell>
          <cell r="BB28">
            <v>4.9477174190257586E-2</v>
          </cell>
          <cell r="BD28" t="str">
            <v>ARNOT</v>
          </cell>
          <cell r="BE28">
            <v>0</v>
          </cell>
          <cell r="BF28">
            <v>0</v>
          </cell>
          <cell r="BG28">
            <v>0</v>
          </cell>
          <cell r="BH28">
            <v>0</v>
          </cell>
          <cell r="BI28">
            <v>0</v>
          </cell>
          <cell r="BJ28">
            <v>0</v>
          </cell>
          <cell r="BK28">
            <v>0</v>
          </cell>
          <cell r="BL28">
            <v>0</v>
          </cell>
          <cell r="BM28">
            <v>0</v>
          </cell>
          <cell r="BN28">
            <v>0</v>
          </cell>
          <cell r="BO28">
            <v>0</v>
          </cell>
          <cell r="BP28">
            <v>0</v>
          </cell>
          <cell r="BQ28">
            <v>0</v>
          </cell>
          <cell r="CV28" t="str">
            <v>VAN DER KLOOF</v>
          </cell>
          <cell r="CW28">
            <v>240</v>
          </cell>
          <cell r="CX28">
            <v>240</v>
          </cell>
          <cell r="CY28">
            <v>240</v>
          </cell>
          <cell r="CZ28">
            <v>240</v>
          </cell>
          <cell r="DA28">
            <v>240</v>
          </cell>
          <cell r="DB28">
            <v>240</v>
          </cell>
          <cell r="DC28">
            <v>240</v>
          </cell>
          <cell r="DD28">
            <v>240</v>
          </cell>
          <cell r="DE28">
            <v>240</v>
          </cell>
          <cell r="DF28">
            <v>240</v>
          </cell>
          <cell r="DG28">
            <v>240</v>
          </cell>
          <cell r="DH28">
            <v>240</v>
          </cell>
          <cell r="DJ28" t="str">
            <v>VAN DER KLOOF</v>
          </cell>
          <cell r="DK28">
            <v>0.99399999999999999</v>
          </cell>
          <cell r="DL28">
            <v>0.99580000000000002</v>
          </cell>
          <cell r="DM28">
            <v>0.98993548387096775</v>
          </cell>
          <cell r="DN28">
            <v>0.95316666666666672</v>
          </cell>
          <cell r="DO28">
            <v>0.97603548387096772</v>
          </cell>
          <cell r="DP28">
            <v>0.97506666666666664</v>
          </cell>
          <cell r="DQ28">
            <v>0.55448494623652</v>
          </cell>
          <cell r="DR28">
            <v>0.7293956989247703</v>
          </cell>
          <cell r="DS28">
            <v>0.98136666666666672</v>
          </cell>
          <cell r="DT28">
            <v>0.98793548387096775</v>
          </cell>
          <cell r="DU28">
            <v>0.99590000000000001</v>
          </cell>
          <cell r="DV28">
            <v>0.98793548387096775</v>
          </cell>
          <cell r="DW28">
            <v>0.92777123287671237</v>
          </cell>
          <cell r="DY28" t="str">
            <v>VAN DER KLOOF</v>
          </cell>
          <cell r="DZ28">
            <v>0.25297393681082914</v>
          </cell>
          <cell r="EA28">
            <v>0.22415573982153614</v>
          </cell>
          <cell r="EB28">
            <v>0.18103348395319199</v>
          </cell>
          <cell r="EC28">
            <v>0.16392726001049135</v>
          </cell>
          <cell r="ED28">
            <v>0.12623299802176824</v>
          </cell>
          <cell r="EE28">
            <v>0.11870033577950986</v>
          </cell>
          <cell r="EF28">
            <v>0.22220239907487802</v>
          </cell>
          <cell r="EG28">
            <v>0.1842739165430704</v>
          </cell>
          <cell r="EH28">
            <v>0.18280440353399832</v>
          </cell>
          <cell r="EI28">
            <v>0.25509371122575586</v>
          </cell>
          <cell r="EJ28">
            <v>0.24986704748729047</v>
          </cell>
          <cell r="EK28">
            <v>0.20974371811895484</v>
          </cell>
          <cell r="EL28">
            <v>0.19758407919843957</v>
          </cell>
        </row>
        <row r="29">
          <cell r="AL29" t="str">
            <v>KRIEL</v>
          </cell>
          <cell r="AM29">
            <v>899.78599999999994</v>
          </cell>
          <cell r="AN29">
            <v>670</v>
          </cell>
          <cell r="AO29">
            <v>670</v>
          </cell>
          <cell r="AP29">
            <v>622</v>
          </cell>
          <cell r="AQ29">
            <v>650</v>
          </cell>
          <cell r="AR29">
            <v>738</v>
          </cell>
          <cell r="AS29">
            <v>730</v>
          </cell>
          <cell r="AT29">
            <v>728</v>
          </cell>
          <cell r="AU29">
            <v>728</v>
          </cell>
          <cell r="AV29">
            <v>751</v>
          </cell>
          <cell r="AW29">
            <v>696</v>
          </cell>
          <cell r="AX29">
            <v>624</v>
          </cell>
          <cell r="AY29">
            <v>8506.7860000000001</v>
          </cell>
          <cell r="AZ29">
            <v>8460</v>
          </cell>
          <cell r="BA29">
            <v>46.786000000000058</v>
          </cell>
          <cell r="BB29">
            <v>5.5302600472813311E-3</v>
          </cell>
          <cell r="BD29" t="str">
            <v>KRIEL</v>
          </cell>
          <cell r="BE29">
            <v>0</v>
          </cell>
          <cell r="BF29">
            <v>0</v>
          </cell>
          <cell r="BG29">
            <v>0</v>
          </cell>
          <cell r="BH29">
            <v>0</v>
          </cell>
          <cell r="BI29">
            <v>0</v>
          </cell>
          <cell r="BJ29">
            <v>0</v>
          </cell>
          <cell r="BK29">
            <v>0</v>
          </cell>
          <cell r="BL29">
            <v>0</v>
          </cell>
          <cell r="BM29">
            <v>0</v>
          </cell>
          <cell r="BN29">
            <v>0</v>
          </cell>
          <cell r="BO29">
            <v>0</v>
          </cell>
          <cell r="BP29">
            <v>0</v>
          </cell>
          <cell r="BQ29">
            <v>0</v>
          </cell>
          <cell r="CV29" t="str">
            <v>HYDRO</v>
          </cell>
          <cell r="CW29">
            <v>600</v>
          </cell>
          <cell r="CX29">
            <v>600</v>
          </cell>
          <cell r="CY29">
            <v>600</v>
          </cell>
          <cell r="CZ29">
            <v>600</v>
          </cell>
          <cell r="DA29">
            <v>600</v>
          </cell>
          <cell r="DB29">
            <v>600</v>
          </cell>
          <cell r="DC29">
            <v>600</v>
          </cell>
          <cell r="DD29">
            <v>600</v>
          </cell>
          <cell r="DE29">
            <v>600</v>
          </cell>
          <cell r="DF29">
            <v>600</v>
          </cell>
          <cell r="DG29">
            <v>600</v>
          </cell>
          <cell r="DH29">
            <v>600</v>
          </cell>
          <cell r="DJ29" t="str">
            <v>HYDRO</v>
          </cell>
          <cell r="DK29" t="str">
            <v xml:space="preserve"> </v>
          </cell>
          <cell r="DL29" t="str">
            <v xml:space="preserve"> </v>
          </cell>
          <cell r="DM29" t="str">
            <v xml:space="preserve"> </v>
          </cell>
          <cell r="DN29" t="str">
            <v xml:space="preserve"> </v>
          </cell>
          <cell r="DO29" t="str">
            <v xml:space="preserve"> </v>
          </cell>
          <cell r="DP29" t="str">
            <v xml:space="preserve"> </v>
          </cell>
          <cell r="DQ29" t="str">
            <v xml:space="preserve"> </v>
          </cell>
          <cell r="DR29" t="str">
            <v xml:space="preserve"> </v>
          </cell>
          <cell r="DS29" t="str">
            <v xml:space="preserve"> </v>
          </cell>
          <cell r="DT29" t="str">
            <v xml:space="preserve"> </v>
          </cell>
          <cell r="DU29" t="str">
            <v xml:space="preserve"> </v>
          </cell>
          <cell r="DV29" t="str">
            <v xml:space="preserve"> </v>
          </cell>
          <cell r="DY29" t="str">
            <v>HYDRO</v>
          </cell>
        </row>
        <row r="30">
          <cell r="A30" t="str">
            <v>GARIEP</v>
          </cell>
          <cell r="B30">
            <v>23.745000000000001</v>
          </cell>
          <cell r="C30">
            <v>20</v>
          </cell>
          <cell r="D30">
            <v>24</v>
          </cell>
          <cell r="E30">
            <v>24</v>
          </cell>
          <cell r="F30">
            <v>21</v>
          </cell>
          <cell r="G30">
            <v>22</v>
          </cell>
          <cell r="H30">
            <v>26</v>
          </cell>
          <cell r="I30">
            <v>31</v>
          </cell>
          <cell r="J30">
            <v>37</v>
          </cell>
          <cell r="K30">
            <v>34</v>
          </cell>
          <cell r="L30">
            <v>28</v>
          </cell>
          <cell r="M30">
            <v>25</v>
          </cell>
          <cell r="N30">
            <v>315.745</v>
          </cell>
          <cell r="O30">
            <v>315.745</v>
          </cell>
          <cell r="P30">
            <v>0</v>
          </cell>
          <cell r="Q30">
            <v>0</v>
          </cell>
          <cell r="AL30" t="str">
            <v>LETHABO</v>
          </cell>
          <cell r="AM30">
            <v>1128.4850000000001</v>
          </cell>
          <cell r="AN30">
            <v>1061.6669999999999</v>
          </cell>
          <cell r="AO30">
            <v>1027.953</v>
          </cell>
          <cell r="AP30">
            <v>1096.5</v>
          </cell>
          <cell r="AQ30">
            <v>1219</v>
          </cell>
          <cell r="AR30">
            <v>1178.25</v>
          </cell>
          <cell r="AS30">
            <v>1259</v>
          </cell>
          <cell r="AT30">
            <v>1219</v>
          </cell>
          <cell r="AU30">
            <v>1177</v>
          </cell>
          <cell r="AV30">
            <v>1259</v>
          </cell>
          <cell r="AW30">
            <v>1219.25</v>
          </cell>
          <cell r="AX30">
            <v>1137</v>
          </cell>
          <cell r="AY30">
            <v>13982.105</v>
          </cell>
          <cell r="AZ30">
            <v>13941</v>
          </cell>
          <cell r="BA30">
            <v>41.104999999999563</v>
          </cell>
          <cell r="BB30">
            <v>2.9484972383616356E-3</v>
          </cell>
          <cell r="BD30" t="str">
            <v>LETHABO</v>
          </cell>
          <cell r="BE30">
            <v>0</v>
          </cell>
          <cell r="BF30">
            <v>0</v>
          </cell>
          <cell r="BG30">
            <v>0</v>
          </cell>
          <cell r="BH30">
            <v>0</v>
          </cell>
          <cell r="BI30">
            <v>0</v>
          </cell>
          <cell r="BJ30">
            <v>0</v>
          </cell>
          <cell r="BK30">
            <v>0</v>
          </cell>
          <cell r="BL30">
            <v>0</v>
          </cell>
          <cell r="BM30">
            <v>0</v>
          </cell>
          <cell r="BN30">
            <v>0</v>
          </cell>
          <cell r="BO30">
            <v>0</v>
          </cell>
          <cell r="BP30">
            <v>0</v>
          </cell>
          <cell r="BQ30">
            <v>0</v>
          </cell>
          <cell r="DK30" t="str">
            <v xml:space="preserve"> </v>
          </cell>
          <cell r="DL30" t="str">
            <v xml:space="preserve"> </v>
          </cell>
          <cell r="DM30" t="str">
            <v xml:space="preserve"> </v>
          </cell>
          <cell r="DN30" t="str">
            <v xml:space="preserve"> </v>
          </cell>
          <cell r="DO30" t="str">
            <v xml:space="preserve"> </v>
          </cell>
          <cell r="DP30" t="str">
            <v xml:space="preserve"> </v>
          </cell>
          <cell r="DQ30" t="str">
            <v xml:space="preserve"> </v>
          </cell>
          <cell r="DR30" t="str">
            <v xml:space="preserve"> </v>
          </cell>
          <cell r="DS30" t="str">
            <v xml:space="preserve"> </v>
          </cell>
          <cell r="DT30" t="str">
            <v xml:space="preserve"> </v>
          </cell>
          <cell r="DU30" t="str">
            <v xml:space="preserve"> </v>
          </cell>
          <cell r="DV30" t="str">
            <v xml:space="preserve"> </v>
          </cell>
        </row>
        <row r="31">
          <cell r="A31" t="str">
            <v>VAN DER KLOOF</v>
          </cell>
          <cell r="B31">
            <v>44.9</v>
          </cell>
          <cell r="C31">
            <v>36</v>
          </cell>
          <cell r="D31">
            <v>32</v>
          </cell>
          <cell r="E31">
            <v>27</v>
          </cell>
          <cell r="F31">
            <v>22</v>
          </cell>
          <cell r="G31">
            <v>20</v>
          </cell>
          <cell r="H31">
            <v>22</v>
          </cell>
          <cell r="I31">
            <v>24</v>
          </cell>
          <cell r="J31">
            <v>31</v>
          </cell>
          <cell r="K31">
            <v>45</v>
          </cell>
          <cell r="L31">
            <v>43</v>
          </cell>
          <cell r="M31">
            <v>37</v>
          </cell>
          <cell r="N31">
            <v>383.9</v>
          </cell>
          <cell r="O31">
            <v>383.9</v>
          </cell>
          <cell r="P31">
            <v>0</v>
          </cell>
          <cell r="Q31">
            <v>0</v>
          </cell>
          <cell r="AL31" t="str">
            <v>TUTUKA</v>
          </cell>
          <cell r="AM31">
            <v>602.06100000000004</v>
          </cell>
          <cell r="AN31">
            <v>665</v>
          </cell>
          <cell r="AO31">
            <v>762</v>
          </cell>
          <cell r="AP31">
            <v>675</v>
          </cell>
          <cell r="AQ31">
            <v>831</v>
          </cell>
          <cell r="AR31">
            <v>650</v>
          </cell>
          <cell r="AS31">
            <v>820</v>
          </cell>
          <cell r="AT31">
            <v>609</v>
          </cell>
          <cell r="AU31">
            <v>791</v>
          </cell>
          <cell r="AV31">
            <v>833</v>
          </cell>
          <cell r="AW31">
            <v>781</v>
          </cell>
          <cell r="AX31">
            <v>980.93899999999996</v>
          </cell>
          <cell r="AY31">
            <v>9000</v>
          </cell>
          <cell r="AZ31">
            <v>8750</v>
          </cell>
          <cell r="BA31">
            <v>250</v>
          </cell>
          <cell r="BB31">
            <v>2.8571428571428571E-2</v>
          </cell>
          <cell r="BD31" t="str">
            <v>TUTUKA</v>
          </cell>
          <cell r="BE31">
            <v>0</v>
          </cell>
          <cell r="BF31">
            <v>0</v>
          </cell>
          <cell r="BG31">
            <v>0</v>
          </cell>
          <cell r="BH31">
            <v>0</v>
          </cell>
          <cell r="BI31">
            <v>0</v>
          </cell>
          <cell r="BJ31">
            <v>0</v>
          </cell>
          <cell r="BK31">
            <v>0</v>
          </cell>
          <cell r="BL31">
            <v>0</v>
          </cell>
          <cell r="BM31">
            <v>0</v>
          </cell>
          <cell r="BN31">
            <v>0</v>
          </cell>
          <cell r="BO31">
            <v>0</v>
          </cell>
          <cell r="BP31">
            <v>0</v>
          </cell>
          <cell r="BQ31">
            <v>0</v>
          </cell>
          <cell r="CV31" t="str">
            <v>DRAKENSBERG</v>
          </cell>
          <cell r="CW31">
            <v>1000</v>
          </cell>
          <cell r="CX31">
            <v>1000</v>
          </cell>
          <cell r="CY31">
            <v>1000</v>
          </cell>
          <cell r="CZ31">
            <v>1000</v>
          </cell>
          <cell r="DA31">
            <v>1000</v>
          </cell>
          <cell r="DB31">
            <v>1000</v>
          </cell>
          <cell r="DC31">
            <v>1000</v>
          </cell>
          <cell r="DD31">
            <v>1000</v>
          </cell>
          <cell r="DE31">
            <v>1000</v>
          </cell>
          <cell r="DF31">
            <v>1000</v>
          </cell>
          <cell r="DG31">
            <v>1000</v>
          </cell>
          <cell r="DH31">
            <v>1000</v>
          </cell>
          <cell r="DJ31" t="str">
            <v>DRAKENSBERG</v>
          </cell>
          <cell r="DK31">
            <v>0.96453978494625614</v>
          </cell>
          <cell r="DL31">
            <v>0.81088571428571421</v>
          </cell>
          <cell r="DM31">
            <v>0.97313978494625608</v>
          </cell>
          <cell r="DN31">
            <v>0.94642777777779796</v>
          </cell>
          <cell r="DO31">
            <v>0.95967956989251224</v>
          </cell>
          <cell r="DP31">
            <v>0.94089999999999996</v>
          </cell>
          <cell r="DQ31">
            <v>0.95803978494625608</v>
          </cell>
          <cell r="DR31">
            <v>0.89684354838715552</v>
          </cell>
          <cell r="DS31">
            <v>0.70840000000000003</v>
          </cell>
          <cell r="DT31">
            <v>0.8656811827956794</v>
          </cell>
          <cell r="DU31">
            <v>0.94699999999999995</v>
          </cell>
          <cell r="DV31">
            <v>0.96547956989251227</v>
          </cell>
          <cell r="DW31">
            <v>0.90987625570777919</v>
          </cell>
          <cell r="DY31" t="str">
            <v>DRAKENSBERG</v>
          </cell>
          <cell r="DZ31">
            <v>0.22017993984539511</v>
          </cell>
          <cell r="EA31">
            <v>0.22021775131249782</v>
          </cell>
          <cell r="EB31">
            <v>0.16574219354268083</v>
          </cell>
          <cell r="EC31">
            <v>0.17610077660442106</v>
          </cell>
          <cell r="ED31">
            <v>0.16806685027035667</v>
          </cell>
          <cell r="EE31">
            <v>0.17713536684734474</v>
          </cell>
          <cell r="EF31">
            <v>0.16835451420182218</v>
          </cell>
          <cell r="EG31">
            <v>0.17984220644805071</v>
          </cell>
          <cell r="EH31">
            <v>0.23527197440240918</v>
          </cell>
          <cell r="EI31">
            <v>0.18631607777330347</v>
          </cell>
          <cell r="EJ31">
            <v>0.17599436818021821</v>
          </cell>
          <cell r="EK31">
            <v>0.16705720929817475</v>
          </cell>
          <cell r="EL31">
            <v>0.18668993572722289</v>
          </cell>
        </row>
        <row r="32">
          <cell r="A32" t="str">
            <v>HYDRO *</v>
          </cell>
          <cell r="B32">
            <v>68.644999999999996</v>
          </cell>
          <cell r="C32">
            <v>56</v>
          </cell>
          <cell r="D32">
            <v>56</v>
          </cell>
          <cell r="E32">
            <v>51</v>
          </cell>
          <cell r="F32">
            <v>43</v>
          </cell>
          <cell r="G32">
            <v>42</v>
          </cell>
          <cell r="H32">
            <v>48</v>
          </cell>
          <cell r="I32">
            <v>55</v>
          </cell>
          <cell r="J32">
            <v>68</v>
          </cell>
          <cell r="K32">
            <v>79</v>
          </cell>
          <cell r="L32">
            <v>71</v>
          </cell>
          <cell r="M32">
            <v>62</v>
          </cell>
          <cell r="N32">
            <v>699.64499999999998</v>
          </cell>
          <cell r="O32">
            <v>699.64499999999998</v>
          </cell>
          <cell r="P32">
            <v>0</v>
          </cell>
          <cell r="Q32">
            <v>0</v>
          </cell>
          <cell r="AL32" t="str">
            <v>HENDRINA</v>
          </cell>
          <cell r="AM32">
            <v>537.65800000000002</v>
          </cell>
          <cell r="AN32">
            <v>552.34199999999998</v>
          </cell>
          <cell r="AO32">
            <v>570</v>
          </cell>
          <cell r="AP32">
            <v>570</v>
          </cell>
          <cell r="AQ32">
            <v>590</v>
          </cell>
          <cell r="AR32">
            <v>590</v>
          </cell>
          <cell r="AS32">
            <v>550</v>
          </cell>
          <cell r="AT32">
            <v>530</v>
          </cell>
          <cell r="AU32">
            <v>500</v>
          </cell>
          <cell r="AV32">
            <v>510</v>
          </cell>
          <cell r="AW32">
            <v>500</v>
          </cell>
          <cell r="AX32">
            <v>500</v>
          </cell>
          <cell r="AY32">
            <v>6500</v>
          </cell>
          <cell r="AZ32">
            <v>6500</v>
          </cell>
          <cell r="BA32">
            <v>0</v>
          </cell>
          <cell r="BB32">
            <v>0</v>
          </cell>
          <cell r="BD32" t="str">
            <v>HENDRINA</v>
          </cell>
          <cell r="BE32">
            <v>0</v>
          </cell>
          <cell r="BF32">
            <v>0</v>
          </cell>
          <cell r="BG32">
            <v>0</v>
          </cell>
          <cell r="BH32">
            <v>0</v>
          </cell>
          <cell r="BI32">
            <v>0</v>
          </cell>
          <cell r="BJ32">
            <v>0</v>
          </cell>
          <cell r="BK32">
            <v>0</v>
          </cell>
          <cell r="BL32">
            <v>0</v>
          </cell>
          <cell r="BM32">
            <v>0</v>
          </cell>
          <cell r="BN32">
            <v>0</v>
          </cell>
          <cell r="BO32">
            <v>0</v>
          </cell>
          <cell r="BP32">
            <v>0</v>
          </cell>
          <cell r="BQ32">
            <v>0</v>
          </cell>
          <cell r="CV32" t="str">
            <v>PALMIET</v>
          </cell>
          <cell r="CW32">
            <v>400</v>
          </cell>
          <cell r="CX32">
            <v>400</v>
          </cell>
          <cell r="CY32">
            <v>400</v>
          </cell>
          <cell r="CZ32">
            <v>400</v>
          </cell>
          <cell r="DA32">
            <v>400</v>
          </cell>
          <cell r="DB32">
            <v>400</v>
          </cell>
          <cell r="DC32">
            <v>400</v>
          </cell>
          <cell r="DD32">
            <v>400</v>
          </cell>
          <cell r="DE32">
            <v>400</v>
          </cell>
          <cell r="DF32">
            <v>400</v>
          </cell>
          <cell r="DG32">
            <v>400</v>
          </cell>
          <cell r="DH32">
            <v>400</v>
          </cell>
          <cell r="DJ32" t="str">
            <v>PALMIET</v>
          </cell>
          <cell r="DK32">
            <v>0.97697096774193548</v>
          </cell>
          <cell r="DL32">
            <v>0.99490000000000001</v>
          </cell>
          <cell r="DM32">
            <v>0.99660000000000004</v>
          </cell>
          <cell r="DN32">
            <v>0.96609999999999996</v>
          </cell>
          <cell r="DO32">
            <v>0.96807096774193546</v>
          </cell>
          <cell r="DP32">
            <v>0.98440000000000005</v>
          </cell>
          <cell r="DQ32">
            <v>0.97799999999999998</v>
          </cell>
          <cell r="DR32">
            <v>0.96807096774193546</v>
          </cell>
          <cell r="DS32">
            <v>0.98970000000000002</v>
          </cell>
          <cell r="DT32">
            <v>0.99480000000000002</v>
          </cell>
          <cell r="DU32">
            <v>0.64073333333333338</v>
          </cell>
          <cell r="DV32">
            <v>0.96657419354838714</v>
          </cell>
          <cell r="DW32">
            <v>0.95418356164383566</v>
          </cell>
          <cell r="DY32" t="str">
            <v>PALMIET</v>
          </cell>
          <cell r="DZ32">
            <v>0.23358487887182569</v>
          </cell>
          <cell r="EA32">
            <v>0.18696542844698438</v>
          </cell>
          <cell r="EB32">
            <v>0.168583938077636</v>
          </cell>
          <cell r="EC32">
            <v>0.17970304431333306</v>
          </cell>
          <cell r="ED32">
            <v>0.1735521033959565</v>
          </cell>
          <cell r="EE32">
            <v>0.17636236398934488</v>
          </cell>
          <cell r="EF32">
            <v>0.17179013567297755</v>
          </cell>
          <cell r="EG32">
            <v>0.1735521033959565</v>
          </cell>
          <cell r="EH32">
            <v>0.17541791564222606</v>
          </cell>
          <cell r="EI32">
            <v>0.16888897536004427</v>
          </cell>
          <cell r="EJ32">
            <v>0.27095688967502513</v>
          </cell>
          <cell r="EK32">
            <v>0.17382085494274205</v>
          </cell>
          <cell r="EL32">
            <v>0.18776488598200433</v>
          </cell>
        </row>
        <row r="33">
          <cell r="AL33" t="str">
            <v>MATLA</v>
          </cell>
          <cell r="AM33">
            <v>1098.2639250000002</v>
          </cell>
          <cell r="AN33">
            <v>1083.467075</v>
          </cell>
          <cell r="AO33">
            <v>1165.76</v>
          </cell>
          <cell r="AP33">
            <v>1101.56</v>
          </cell>
          <cell r="AQ33">
            <v>1118.06</v>
          </cell>
          <cell r="AR33">
            <v>1141.06</v>
          </cell>
          <cell r="AS33">
            <v>1170.06</v>
          </cell>
          <cell r="AT33">
            <v>840.06</v>
          </cell>
          <cell r="AU33">
            <v>928.56</v>
          </cell>
          <cell r="AV33">
            <v>1097.3599999999999</v>
          </cell>
          <cell r="AW33">
            <v>1113.1489999999999</v>
          </cell>
          <cell r="AX33">
            <v>1035.96</v>
          </cell>
          <cell r="AY33">
            <v>12893.319999999996</v>
          </cell>
          <cell r="AZ33">
            <v>13784.501</v>
          </cell>
          <cell r="BA33">
            <v>-891.18100000000413</v>
          </cell>
          <cell r="BB33">
            <v>-6.4650943839026462E-2</v>
          </cell>
          <cell r="BD33" t="str">
            <v>MATLA</v>
          </cell>
          <cell r="BE33">
            <v>-7.7924999999999994E-2</v>
          </cell>
          <cell r="BF33">
            <v>-4.2075000000000001E-2</v>
          </cell>
          <cell r="BG33">
            <v>-0.06</v>
          </cell>
          <cell r="BH33">
            <v>-0.06</v>
          </cell>
          <cell r="BI33">
            <v>-0.06</v>
          </cell>
          <cell r="BJ33">
            <v>-0.06</v>
          </cell>
          <cell r="BK33">
            <v>-0.06</v>
          </cell>
          <cell r="BL33">
            <v>-0.06</v>
          </cell>
          <cell r="BM33">
            <v>-0.06</v>
          </cell>
          <cell r="BN33">
            <v>-0.06</v>
          </cell>
          <cell r="BO33">
            <v>-0.06</v>
          </cell>
          <cell r="BP33">
            <v>-0.06</v>
          </cell>
          <cell r="BQ33">
            <v>-0.7200000000000002</v>
          </cell>
          <cell r="CV33" t="str">
            <v>PUMP STORAGE</v>
          </cell>
          <cell r="CW33">
            <v>1400</v>
          </cell>
          <cell r="CX33">
            <v>1400</v>
          </cell>
          <cell r="CY33">
            <v>1400</v>
          </cell>
          <cell r="CZ33">
            <v>1400</v>
          </cell>
          <cell r="DA33">
            <v>1400</v>
          </cell>
          <cell r="DB33">
            <v>1400</v>
          </cell>
          <cell r="DC33">
            <v>1400</v>
          </cell>
          <cell r="DD33">
            <v>1400</v>
          </cell>
          <cell r="DE33">
            <v>1400</v>
          </cell>
          <cell r="DF33">
            <v>1400</v>
          </cell>
          <cell r="DG33">
            <v>1400</v>
          </cell>
          <cell r="DH33">
            <v>1400</v>
          </cell>
        </row>
        <row r="34">
          <cell r="A34" t="str">
            <v>DRAKENSBERG</v>
          </cell>
          <cell r="B34">
            <v>158.005</v>
          </cell>
          <cell r="C34">
            <v>120</v>
          </cell>
          <cell r="D34">
            <v>120</v>
          </cell>
          <cell r="E34">
            <v>120</v>
          </cell>
          <cell r="F34">
            <v>120</v>
          </cell>
          <cell r="G34">
            <v>120</v>
          </cell>
          <cell r="H34">
            <v>120</v>
          </cell>
          <cell r="I34">
            <v>120</v>
          </cell>
          <cell r="J34">
            <v>120</v>
          </cell>
          <cell r="K34">
            <v>120</v>
          </cell>
          <cell r="L34">
            <v>120</v>
          </cell>
          <cell r="M34">
            <v>120</v>
          </cell>
          <cell r="N34">
            <v>1478.0050000000001</v>
          </cell>
          <cell r="O34">
            <v>1478.0050000000001</v>
          </cell>
          <cell r="P34">
            <v>0</v>
          </cell>
          <cell r="Q34">
            <v>0</v>
          </cell>
          <cell r="AL34" t="str">
            <v>DUVHA</v>
          </cell>
          <cell r="AM34">
            <v>853.37599999999998</v>
          </cell>
          <cell r="AN34">
            <v>749</v>
          </cell>
          <cell r="AO34">
            <v>775.62400000000002</v>
          </cell>
          <cell r="AP34">
            <v>843</v>
          </cell>
          <cell r="AQ34">
            <v>947</v>
          </cell>
          <cell r="AR34">
            <v>924</v>
          </cell>
          <cell r="AS34">
            <v>896</v>
          </cell>
          <cell r="AT34">
            <v>812</v>
          </cell>
          <cell r="AU34">
            <v>834</v>
          </cell>
          <cell r="AV34">
            <v>801</v>
          </cell>
          <cell r="AW34">
            <v>730</v>
          </cell>
          <cell r="AX34">
            <v>800</v>
          </cell>
          <cell r="AY34">
            <v>9965</v>
          </cell>
          <cell r="AZ34">
            <v>9965</v>
          </cell>
          <cell r="BA34">
            <v>0</v>
          </cell>
          <cell r="BB34">
            <v>0</v>
          </cell>
          <cell r="BD34" t="str">
            <v>DUVHA</v>
          </cell>
          <cell r="BE34">
            <v>0</v>
          </cell>
          <cell r="BF34">
            <v>0</v>
          </cell>
          <cell r="BG34">
            <v>0</v>
          </cell>
          <cell r="BH34">
            <v>0</v>
          </cell>
          <cell r="BI34">
            <v>0</v>
          </cell>
          <cell r="BJ34">
            <v>0</v>
          </cell>
          <cell r="BK34">
            <v>0</v>
          </cell>
          <cell r="BL34">
            <v>0</v>
          </cell>
          <cell r="BM34">
            <v>0</v>
          </cell>
          <cell r="BN34">
            <v>0</v>
          </cell>
          <cell r="BO34">
            <v>0</v>
          </cell>
          <cell r="BP34">
            <v>0</v>
          </cell>
          <cell r="BQ34">
            <v>0</v>
          </cell>
          <cell r="DJ34" t="str">
            <v>SYSTEM</v>
          </cell>
          <cell r="DK34">
            <v>0.85792014381147153</v>
          </cell>
          <cell r="DL34">
            <v>0.85367998188169514</v>
          </cell>
          <cell r="DM34">
            <v>0.88519830401079935</v>
          </cell>
          <cell r="DN34">
            <v>0.88328527609855623</v>
          </cell>
          <cell r="DO34">
            <v>0.90073905447111413</v>
          </cell>
          <cell r="DP34">
            <v>0.94690910169386389</v>
          </cell>
          <cell r="DQ34">
            <v>0.93444453542948569</v>
          </cell>
          <cell r="DR34">
            <v>0.92353753324859089</v>
          </cell>
          <cell r="DS34">
            <v>0.89015246758412636</v>
          </cell>
          <cell r="DT34">
            <v>0.88796400998056657</v>
          </cell>
          <cell r="DU34">
            <v>0.88491192882161696</v>
          </cell>
          <cell r="DV34">
            <v>0.94970746687154473</v>
          </cell>
          <cell r="DW34">
            <v>0.90580285332977728</v>
          </cell>
          <cell r="DY34" t="str">
            <v>SYSTEM</v>
          </cell>
          <cell r="DZ34">
            <v>0.65056697390436935</v>
          </cell>
          <cell r="EA34">
            <v>0.6762984317753854</v>
          </cell>
          <cell r="EB34">
            <v>0.65504317400241918</v>
          </cell>
          <cell r="EC34">
            <v>0.65681524084671938</v>
          </cell>
          <cell r="ED34">
            <v>0.66042220592152712</v>
          </cell>
          <cell r="EE34">
            <v>0.67607755547741133</v>
          </cell>
          <cell r="EF34">
            <v>0.69999039719504097</v>
          </cell>
          <cell r="EG34">
            <v>0.66277844849407397</v>
          </cell>
          <cell r="EH34">
            <v>0.69525082679061834</v>
          </cell>
          <cell r="EI34">
            <v>0.69659850555661318</v>
          </cell>
          <cell r="EJ34">
            <v>0.66883167596616511</v>
          </cell>
          <cell r="EK34">
            <v>0.60548472525760877</v>
          </cell>
          <cell r="EL34">
            <v>0.66272627713067322</v>
          </cell>
        </row>
        <row r="35">
          <cell r="A35" t="str">
            <v>PALMIET</v>
          </cell>
          <cell r="B35">
            <v>67.914000000000001</v>
          </cell>
          <cell r="C35">
            <v>50</v>
          </cell>
          <cell r="D35">
            <v>50</v>
          </cell>
          <cell r="E35">
            <v>50</v>
          </cell>
          <cell r="F35">
            <v>50</v>
          </cell>
          <cell r="G35">
            <v>50</v>
          </cell>
          <cell r="H35">
            <v>50</v>
          </cell>
          <cell r="I35">
            <v>50</v>
          </cell>
          <cell r="J35">
            <v>50</v>
          </cell>
          <cell r="K35">
            <v>50</v>
          </cell>
          <cell r="L35">
            <v>50</v>
          </cell>
          <cell r="M35">
            <v>50</v>
          </cell>
          <cell r="N35">
            <v>617.91399999999999</v>
          </cell>
          <cell r="O35">
            <v>617.91399999999999</v>
          </cell>
          <cell r="P35">
            <v>0</v>
          </cell>
          <cell r="Q35">
            <v>0</v>
          </cell>
          <cell r="AL35" t="str">
            <v>KENDAL</v>
          </cell>
          <cell r="AM35">
            <v>1070.2829999999999</v>
          </cell>
          <cell r="AN35">
            <v>1111</v>
          </cell>
          <cell r="AO35">
            <v>1111</v>
          </cell>
          <cell r="AP35">
            <v>1041</v>
          </cell>
          <cell r="AQ35">
            <v>1181</v>
          </cell>
          <cell r="AR35">
            <v>1142</v>
          </cell>
          <cell r="AS35">
            <v>1238</v>
          </cell>
          <cell r="AT35">
            <v>1110</v>
          </cell>
          <cell r="AU35">
            <v>1150</v>
          </cell>
          <cell r="AV35">
            <v>1161</v>
          </cell>
          <cell r="AW35">
            <v>1202</v>
          </cell>
          <cell r="AX35">
            <v>1138</v>
          </cell>
          <cell r="AY35">
            <v>13655.282999999999</v>
          </cell>
          <cell r="AZ35">
            <v>13943</v>
          </cell>
          <cell r="BA35">
            <v>-287.71700000000055</v>
          </cell>
          <cell r="BB35">
            <v>-2.0635229147242383E-2</v>
          </cell>
          <cell r="BD35" t="str">
            <v>KENDAL</v>
          </cell>
          <cell r="BE35">
            <v>3.7197000000000001E-2</v>
          </cell>
          <cell r="BF35">
            <v>0.04</v>
          </cell>
          <cell r="BG35">
            <v>0.04</v>
          </cell>
          <cell r="BH35">
            <v>0.04</v>
          </cell>
          <cell r="BI35">
            <v>0.04</v>
          </cell>
          <cell r="BJ35">
            <v>0.04</v>
          </cell>
          <cell r="BK35">
            <v>0.04</v>
          </cell>
          <cell r="BL35">
            <v>0.04</v>
          </cell>
          <cell r="BM35">
            <v>0.04</v>
          </cell>
          <cell r="BN35">
            <v>0.04</v>
          </cell>
          <cell r="BO35">
            <v>0.04</v>
          </cell>
          <cell r="BP35">
            <v>0.04</v>
          </cell>
          <cell r="BQ35">
            <v>0.47719699999999993</v>
          </cell>
          <cell r="CV35" t="str">
            <v>PEAKING TOTAL</v>
          </cell>
          <cell r="CW35">
            <v>2342</v>
          </cell>
          <cell r="CX35">
            <v>2342</v>
          </cell>
          <cell r="CY35">
            <v>2342</v>
          </cell>
          <cell r="CZ35">
            <v>2342</v>
          </cell>
          <cell r="DA35">
            <v>2342</v>
          </cell>
          <cell r="DB35">
            <v>2342</v>
          </cell>
          <cell r="DC35">
            <v>2342</v>
          </cell>
          <cell r="DD35">
            <v>2342</v>
          </cell>
          <cell r="DE35">
            <v>2342</v>
          </cell>
          <cell r="DF35">
            <v>2342</v>
          </cell>
          <cell r="DG35">
            <v>2342</v>
          </cell>
          <cell r="DH35">
            <v>2342</v>
          </cell>
        </row>
        <row r="36">
          <cell r="A36" t="str">
            <v>PUMP STORAGE</v>
          </cell>
          <cell r="B36">
            <v>225.91899999999998</v>
          </cell>
          <cell r="C36">
            <v>170</v>
          </cell>
          <cell r="D36">
            <v>170</v>
          </cell>
          <cell r="E36">
            <v>170</v>
          </cell>
          <cell r="F36">
            <v>170</v>
          </cell>
          <cell r="G36">
            <v>170</v>
          </cell>
          <cell r="H36">
            <v>170</v>
          </cell>
          <cell r="I36">
            <v>170</v>
          </cell>
          <cell r="J36">
            <v>170</v>
          </cell>
          <cell r="K36">
            <v>170</v>
          </cell>
          <cell r="L36">
            <v>170</v>
          </cell>
          <cell r="M36">
            <v>170</v>
          </cell>
          <cell r="N36">
            <v>2095.9189999999999</v>
          </cell>
          <cell r="O36">
            <v>2095.9189999999999</v>
          </cell>
          <cell r="P36">
            <v>0</v>
          </cell>
          <cell r="Q36">
            <v>0</v>
          </cell>
          <cell r="AL36" t="str">
            <v>MAJUBA</v>
          </cell>
          <cell r="AM36">
            <v>158.96187899999998</v>
          </cell>
          <cell r="AN36">
            <v>171.90292499999998</v>
          </cell>
          <cell r="AO36">
            <v>189.81</v>
          </cell>
          <cell r="AP36">
            <v>189.81</v>
          </cell>
          <cell r="AQ36">
            <v>179.82</v>
          </cell>
          <cell r="AR36">
            <v>179.82</v>
          </cell>
          <cell r="AS36">
            <v>179.82</v>
          </cell>
          <cell r="AT36">
            <v>179.82</v>
          </cell>
          <cell r="AU36">
            <v>179.82</v>
          </cell>
          <cell r="AV36">
            <v>99.9</v>
          </cell>
          <cell r="AW36">
            <v>99.9</v>
          </cell>
          <cell r="AX36">
            <v>130.74812100000003</v>
          </cell>
          <cell r="AY36">
            <v>1940.1329249999999</v>
          </cell>
          <cell r="AZ36">
            <v>0</v>
          </cell>
          <cell r="BA36">
            <v>1940.1329249999999</v>
          </cell>
          <cell r="BD36" t="str">
            <v>MAJUBA</v>
          </cell>
          <cell r="BE36">
            <v>0.15912099999999998</v>
          </cell>
          <cell r="BF36">
            <v>0.17207499999999998</v>
          </cell>
          <cell r="BG36">
            <v>0.19</v>
          </cell>
          <cell r="BH36">
            <v>0.19</v>
          </cell>
          <cell r="BI36">
            <v>0.18</v>
          </cell>
          <cell r="BJ36">
            <v>0.18</v>
          </cell>
          <cell r="BK36">
            <v>0.18</v>
          </cell>
          <cell r="BL36">
            <v>0.18</v>
          </cell>
          <cell r="BM36">
            <v>0.18</v>
          </cell>
          <cell r="BN36">
            <v>0.1</v>
          </cell>
          <cell r="BO36">
            <v>0.1</v>
          </cell>
          <cell r="BP36">
            <v>0.13087900000000002</v>
          </cell>
          <cell r="BQ36">
            <v>1.9420749999999998</v>
          </cell>
        </row>
        <row r="37">
          <cell r="AL37" t="str">
            <v>MATIMBA</v>
          </cell>
          <cell r="AM37">
            <v>906.65099999999995</v>
          </cell>
          <cell r="AN37">
            <v>809.524</v>
          </cell>
          <cell r="AO37">
            <v>1093.3489999999999</v>
          </cell>
          <cell r="AP37">
            <v>952.38099999999997</v>
          </cell>
          <cell r="AQ37">
            <v>952.38099999999997</v>
          </cell>
          <cell r="AR37">
            <v>1190.4760000000001</v>
          </cell>
          <cell r="AS37">
            <v>952.38099999999997</v>
          </cell>
          <cell r="AT37">
            <v>1047.6189999999999</v>
          </cell>
          <cell r="AU37">
            <v>1000</v>
          </cell>
          <cell r="AV37">
            <v>1190.4760000000001</v>
          </cell>
          <cell r="AW37">
            <v>1047.6189999999999</v>
          </cell>
          <cell r="AX37">
            <v>857.14300000000003</v>
          </cell>
          <cell r="AY37">
            <v>12000.000000000002</v>
          </cell>
          <cell r="AZ37">
            <v>12000</v>
          </cell>
          <cell r="BA37">
            <v>0</v>
          </cell>
          <cell r="BB37">
            <v>0</v>
          </cell>
          <cell r="BD37" t="str">
            <v>MATIMBA</v>
          </cell>
          <cell r="BE37">
            <v>0</v>
          </cell>
          <cell r="BF37">
            <v>0</v>
          </cell>
          <cell r="BG37">
            <v>0</v>
          </cell>
          <cell r="BH37">
            <v>0</v>
          </cell>
          <cell r="BI37">
            <v>0</v>
          </cell>
          <cell r="BJ37">
            <v>0</v>
          </cell>
          <cell r="BK37">
            <v>0</v>
          </cell>
          <cell r="BL37">
            <v>0</v>
          </cell>
          <cell r="BM37">
            <v>0</v>
          </cell>
          <cell r="BN37">
            <v>0</v>
          </cell>
          <cell r="BO37">
            <v>0</v>
          </cell>
          <cell r="BP37">
            <v>0</v>
          </cell>
          <cell r="BQ37">
            <v>0</v>
          </cell>
          <cell r="CV37" t="str">
            <v>ESKOM CAPACITY</v>
          </cell>
          <cell r="CW37">
            <v>33916</v>
          </cell>
          <cell r="CX37">
            <v>33916</v>
          </cell>
          <cell r="CY37">
            <v>34246</v>
          </cell>
          <cell r="CZ37">
            <v>34915</v>
          </cell>
          <cell r="DA37">
            <v>34915</v>
          </cell>
          <cell r="DB37">
            <v>34915</v>
          </cell>
          <cell r="DC37">
            <v>34915</v>
          </cell>
          <cell r="DD37">
            <v>34915</v>
          </cell>
          <cell r="DE37">
            <v>34915</v>
          </cell>
          <cell r="DF37">
            <v>34915</v>
          </cell>
          <cell r="DG37">
            <v>34915</v>
          </cell>
          <cell r="DH37">
            <v>34915</v>
          </cell>
        </row>
        <row r="38">
          <cell r="A38" t="str">
            <v>ESKOM GENERATION</v>
          </cell>
          <cell r="B38">
            <v>14765.338000000003</v>
          </cell>
          <cell r="C38">
            <v>13874.218140714762</v>
          </cell>
          <cell r="D38">
            <v>14887.747942800001</v>
          </cell>
          <cell r="E38">
            <v>14495.379985368309</v>
          </cell>
          <cell r="F38">
            <v>15519.633609924505</v>
          </cell>
          <cell r="G38">
            <v>16001.835195729542</v>
          </cell>
          <cell r="H38">
            <v>16876.460396446972</v>
          </cell>
          <cell r="I38">
            <v>15758.76801</v>
          </cell>
          <cell r="J38">
            <v>15377.086319999989</v>
          </cell>
          <cell r="K38">
            <v>16029.619552000002</v>
          </cell>
          <cell r="L38">
            <v>14943.126592796534</v>
          </cell>
          <cell r="M38">
            <v>14890.114015021831</v>
          </cell>
          <cell r="N38">
            <v>183419.32776080249</v>
          </cell>
          <cell r="O38">
            <v>183419.74759339634</v>
          </cell>
          <cell r="P38">
            <v>-0.41983259384869598</v>
          </cell>
          <cell r="Q38">
            <v>-2.2889170842137347E-6</v>
          </cell>
          <cell r="AL38" t="str">
            <v>TOTAL</v>
          </cell>
          <cell r="AM38">
            <v>7672.3248039999999</v>
          </cell>
          <cell r="AN38">
            <v>7233.9030000000012</v>
          </cell>
          <cell r="AO38">
            <v>7742.4960000000001</v>
          </cell>
          <cell r="AP38">
            <v>7334.2510000000002</v>
          </cell>
          <cell r="AQ38">
            <v>8020.2609999999995</v>
          </cell>
          <cell r="AR38">
            <v>8085.6059999999998</v>
          </cell>
          <cell r="AS38">
            <v>8170.2609999999995</v>
          </cell>
          <cell r="AT38">
            <v>7427.4989999999989</v>
          </cell>
          <cell r="AU38">
            <v>7640.3799999999992</v>
          </cell>
          <cell r="AV38">
            <v>8018.735999999999</v>
          </cell>
          <cell r="AW38">
            <v>7750.9179999999988</v>
          </cell>
          <cell r="AX38">
            <v>7460.991121</v>
          </cell>
          <cell r="AY38">
            <v>92557.62692499999</v>
          </cell>
          <cell r="AZ38">
            <v>91264.501000000004</v>
          </cell>
          <cell r="BA38">
            <v>1293.1259249999857</v>
          </cell>
          <cell r="BB38">
            <v>1.4168991347468012E-2</v>
          </cell>
          <cell r="BD38" t="str">
            <v>TOTAL</v>
          </cell>
          <cell r="BE38">
            <v>0.118393</v>
          </cell>
          <cell r="BF38">
            <v>0.16999999999999998</v>
          </cell>
          <cell r="BG38">
            <v>0.17</v>
          </cell>
          <cell r="BH38">
            <v>0.17</v>
          </cell>
          <cell r="BI38">
            <v>0.16</v>
          </cell>
          <cell r="BJ38">
            <v>0.16</v>
          </cell>
          <cell r="BK38">
            <v>0.16</v>
          </cell>
          <cell r="BL38">
            <v>0.16</v>
          </cell>
          <cell r="BM38">
            <v>0.16</v>
          </cell>
          <cell r="BN38">
            <v>8.0000000000000016E-2</v>
          </cell>
          <cell r="BO38">
            <v>8.0000000000000016E-2</v>
          </cell>
          <cell r="BP38">
            <v>0.11087900000000003</v>
          </cell>
          <cell r="BQ38">
            <v>1.6992719999999994</v>
          </cell>
        </row>
        <row r="39">
          <cell r="CV39" t="str">
            <v>CAHORA BASSA</v>
          </cell>
          <cell r="CW39">
            <v>2060</v>
          </cell>
          <cell r="CX39">
            <v>2060</v>
          </cell>
          <cell r="CY39">
            <v>2060</v>
          </cell>
          <cell r="CZ39">
            <v>2060</v>
          </cell>
          <cell r="DA39">
            <v>2060</v>
          </cell>
          <cell r="DB39">
            <v>2060</v>
          </cell>
          <cell r="DC39">
            <v>2060</v>
          </cell>
          <cell r="DD39">
            <v>2060</v>
          </cell>
          <cell r="DE39">
            <v>2060</v>
          </cell>
          <cell r="DF39">
            <v>2060</v>
          </cell>
          <cell r="DG39">
            <v>2060</v>
          </cell>
          <cell r="DH39">
            <v>2060</v>
          </cell>
        </row>
        <row r="40">
          <cell r="A40" t="str">
            <v>CAHORA BASSA</v>
          </cell>
          <cell r="B40">
            <v>121.15</v>
          </cell>
          <cell r="C40">
            <v>157.505</v>
          </cell>
          <cell r="D40">
            <v>162.80699999999999</v>
          </cell>
          <cell r="E40">
            <v>158.94400000000002</v>
          </cell>
          <cell r="F40">
            <v>166.13899999999998</v>
          </cell>
          <cell r="G40">
            <v>159.505</v>
          </cell>
          <cell r="H40">
            <v>156.637</v>
          </cell>
          <cell r="I40">
            <v>166.98</v>
          </cell>
          <cell r="J40">
            <v>160.27699999999999</v>
          </cell>
          <cell r="K40">
            <v>164.97199999999998</v>
          </cell>
          <cell r="L40">
            <v>157.77199999999999</v>
          </cell>
          <cell r="M40">
            <v>164.63</v>
          </cell>
          <cell r="N40">
            <v>1897.3179999999998</v>
          </cell>
          <cell r="O40">
            <v>1897.3179999999998</v>
          </cell>
          <cell r="P40">
            <v>0</v>
          </cell>
          <cell r="Q40">
            <v>0</v>
          </cell>
          <cell r="CV40" t="str">
            <v>NAMPOWER</v>
          </cell>
        </row>
        <row r="41">
          <cell r="A41" t="str">
            <v>Ca. Bassa(EDM wheeled)</v>
          </cell>
          <cell r="B41">
            <v>57.975999999999999</v>
          </cell>
          <cell r="C41">
            <v>51.295000000000002</v>
          </cell>
          <cell r="D41">
            <v>60.393000000000001</v>
          </cell>
          <cell r="E41">
            <v>57.055999999999997</v>
          </cell>
          <cell r="F41">
            <v>57.061</v>
          </cell>
          <cell r="G41">
            <v>56.494999999999997</v>
          </cell>
          <cell r="H41">
            <v>66.563000000000002</v>
          </cell>
          <cell r="I41">
            <v>56.22</v>
          </cell>
          <cell r="J41">
            <v>55.722999999999999</v>
          </cell>
          <cell r="K41">
            <v>58.228000000000002</v>
          </cell>
          <cell r="L41">
            <v>58.228000000000002</v>
          </cell>
          <cell r="M41">
            <v>58.57</v>
          </cell>
          <cell r="N41">
            <v>693.80799999999988</v>
          </cell>
          <cell r="O41">
            <v>693.80799999999988</v>
          </cell>
          <cell r="P41">
            <v>0</v>
          </cell>
          <cell r="Q41">
            <v>0</v>
          </cell>
          <cell r="CV41" t="str">
            <v>IMPORTS</v>
          </cell>
          <cell r="CW41">
            <v>2060</v>
          </cell>
          <cell r="CX41">
            <v>2060</v>
          </cell>
          <cell r="CY41">
            <v>2060</v>
          </cell>
          <cell r="CZ41">
            <v>2060</v>
          </cell>
          <cell r="DA41">
            <v>2060</v>
          </cell>
          <cell r="DB41">
            <v>2060</v>
          </cell>
          <cell r="DC41">
            <v>2060</v>
          </cell>
          <cell r="DD41">
            <v>2060</v>
          </cell>
          <cell r="DE41">
            <v>2060</v>
          </cell>
          <cell r="DF41">
            <v>2060</v>
          </cell>
          <cell r="DG41">
            <v>2060</v>
          </cell>
          <cell r="DH41">
            <v>2060</v>
          </cell>
        </row>
        <row r="42">
          <cell r="A42" t="str">
            <v>Nampower</v>
          </cell>
          <cell r="B42">
            <v>1.0129999999999999</v>
          </cell>
          <cell r="CV42" t="str">
            <v>TOTAL</v>
          </cell>
          <cell r="CW42">
            <v>35976</v>
          </cell>
          <cell r="CX42">
            <v>35976</v>
          </cell>
          <cell r="CY42">
            <v>36306</v>
          </cell>
          <cell r="CZ42">
            <v>36975</v>
          </cell>
          <cell r="DA42">
            <v>36975</v>
          </cell>
          <cell r="DB42">
            <v>36975</v>
          </cell>
          <cell r="DC42">
            <v>36975</v>
          </cell>
          <cell r="DD42">
            <v>36975</v>
          </cell>
          <cell r="DE42">
            <v>36975</v>
          </cell>
          <cell r="DF42">
            <v>36975</v>
          </cell>
          <cell r="DG42">
            <v>36975</v>
          </cell>
          <cell r="DH42">
            <v>36975</v>
          </cell>
        </row>
        <row r="43">
          <cell r="A43" t="str">
            <v>SNELL</v>
          </cell>
          <cell r="B43">
            <v>31.875</v>
          </cell>
          <cell r="C43">
            <v>30</v>
          </cell>
          <cell r="D43">
            <v>30</v>
          </cell>
          <cell r="E43">
            <v>30</v>
          </cell>
          <cell r="F43">
            <v>30</v>
          </cell>
          <cell r="G43">
            <v>30</v>
          </cell>
          <cell r="H43">
            <v>30</v>
          </cell>
          <cell r="I43">
            <v>30</v>
          </cell>
          <cell r="J43">
            <v>30</v>
          </cell>
          <cell r="K43">
            <v>30</v>
          </cell>
          <cell r="L43">
            <v>30</v>
          </cell>
          <cell r="M43">
            <v>30</v>
          </cell>
          <cell r="N43">
            <v>361.875</v>
          </cell>
          <cell r="O43">
            <v>361.875</v>
          </cell>
          <cell r="P43">
            <v>0</v>
          </cell>
          <cell r="Q43">
            <v>0</v>
          </cell>
        </row>
        <row r="44">
          <cell r="A44" t="str">
            <v>ZESCO</v>
          </cell>
          <cell r="B44">
            <v>31.875</v>
          </cell>
          <cell r="C44">
            <v>30</v>
          </cell>
          <cell r="D44">
            <v>30</v>
          </cell>
          <cell r="E44">
            <v>30</v>
          </cell>
          <cell r="F44">
            <v>30</v>
          </cell>
          <cell r="G44">
            <v>30</v>
          </cell>
          <cell r="H44">
            <v>30</v>
          </cell>
          <cell r="I44">
            <v>30</v>
          </cell>
          <cell r="J44">
            <v>30</v>
          </cell>
          <cell r="K44">
            <v>30</v>
          </cell>
          <cell r="L44">
            <v>30</v>
          </cell>
          <cell r="M44">
            <v>30</v>
          </cell>
          <cell r="N44">
            <v>361.875</v>
          </cell>
          <cell r="O44">
            <v>361.875</v>
          </cell>
          <cell r="P44">
            <v>0</v>
          </cell>
          <cell r="Q44">
            <v>0</v>
          </cell>
          <cell r="CV44" t="str">
            <v>Notes :</v>
          </cell>
          <cell r="CW44" t="str">
            <v xml:space="preserve"> + Majuba 4        (669 MW) - 1 April 1999</v>
          </cell>
        </row>
        <row r="45">
          <cell r="A45" t="str">
            <v>Zesco (Banking Withdr.)</v>
          </cell>
          <cell r="B45">
            <v>22.5</v>
          </cell>
          <cell r="C45">
            <v>15</v>
          </cell>
          <cell r="D45">
            <v>15</v>
          </cell>
          <cell r="E45">
            <v>15</v>
          </cell>
          <cell r="F45">
            <v>15</v>
          </cell>
          <cell r="G45">
            <v>15</v>
          </cell>
          <cell r="H45">
            <v>15</v>
          </cell>
          <cell r="I45">
            <v>15</v>
          </cell>
          <cell r="J45">
            <v>15</v>
          </cell>
          <cell r="K45">
            <v>15</v>
          </cell>
          <cell r="L45">
            <v>15</v>
          </cell>
          <cell r="M45">
            <v>15</v>
          </cell>
          <cell r="N45">
            <v>187.5</v>
          </cell>
          <cell r="O45">
            <v>187.5</v>
          </cell>
          <cell r="P45">
            <v>0</v>
          </cell>
          <cell r="Q45">
            <v>0</v>
          </cell>
          <cell r="CW45" t="str">
            <v xml:space="preserve"> + Cahora Bassa (2060 MW)</v>
          </cell>
        </row>
        <row r="46">
          <cell r="A46" t="str">
            <v>IMPORTS</v>
          </cell>
          <cell r="B46">
            <v>266.38900000000001</v>
          </cell>
          <cell r="C46">
            <v>283.8</v>
          </cell>
          <cell r="D46">
            <v>298.2</v>
          </cell>
          <cell r="E46">
            <v>291</v>
          </cell>
          <cell r="F46">
            <v>298.2</v>
          </cell>
          <cell r="G46">
            <v>291</v>
          </cell>
          <cell r="H46">
            <v>298.2</v>
          </cell>
          <cell r="I46">
            <v>298.2</v>
          </cell>
          <cell r="J46">
            <v>291</v>
          </cell>
          <cell r="K46">
            <v>298.2</v>
          </cell>
          <cell r="L46">
            <v>291</v>
          </cell>
          <cell r="M46">
            <v>298.2</v>
          </cell>
          <cell r="N46">
            <v>3503.3889999999997</v>
          </cell>
          <cell r="O46">
            <v>3503.3889999999997</v>
          </cell>
          <cell r="P46">
            <v>0</v>
          </cell>
          <cell r="Q46">
            <v>0</v>
          </cell>
          <cell r="CW46" t="str">
            <v xml:space="preserve"> + Arnot 6          (330 MW) -  01 Mar 1999</v>
          </cell>
        </row>
        <row r="48">
          <cell r="A48" t="str">
            <v>GROSS GENERATION</v>
          </cell>
          <cell r="B48">
            <v>15031.727000000003</v>
          </cell>
          <cell r="C48">
            <v>14158.018140714761</v>
          </cell>
          <cell r="D48">
            <v>15185.947942800003</v>
          </cell>
          <cell r="E48">
            <v>14786.379985368309</v>
          </cell>
          <cell r="F48">
            <v>15817.833609924506</v>
          </cell>
          <cell r="G48">
            <v>16292.835195729542</v>
          </cell>
          <cell r="H48">
            <v>17174.660396446972</v>
          </cell>
          <cell r="I48">
            <v>16056.968010000001</v>
          </cell>
          <cell r="J48">
            <v>15668.086319999989</v>
          </cell>
          <cell r="K48">
            <v>16327.819552000003</v>
          </cell>
          <cell r="L48">
            <v>15234.126592796534</v>
          </cell>
          <cell r="M48">
            <v>15188.314015021831</v>
          </cell>
          <cell r="N48">
            <v>186922.71676080249</v>
          </cell>
          <cell r="O48">
            <v>186923.13659339634</v>
          </cell>
          <cell r="P48">
            <v>-0.41983259384869598</v>
          </cell>
          <cell r="Q48">
            <v>-2.2460172748006837E-6</v>
          </cell>
        </row>
        <row r="50">
          <cell r="A50" t="str">
            <v>Drakensberg Pump</v>
          </cell>
          <cell r="B50">
            <v>212.89099999999999</v>
          </cell>
          <cell r="C50">
            <v>162</v>
          </cell>
          <cell r="D50">
            <v>162</v>
          </cell>
          <cell r="E50">
            <v>162</v>
          </cell>
          <cell r="F50">
            <v>162</v>
          </cell>
          <cell r="G50">
            <v>162</v>
          </cell>
          <cell r="H50">
            <v>162</v>
          </cell>
          <cell r="I50">
            <v>162</v>
          </cell>
          <cell r="J50">
            <v>162</v>
          </cell>
          <cell r="K50">
            <v>162</v>
          </cell>
          <cell r="L50">
            <v>162</v>
          </cell>
          <cell r="M50">
            <v>162</v>
          </cell>
          <cell r="N50">
            <v>1994.8910000000001</v>
          </cell>
          <cell r="O50">
            <v>1994.8910000000001</v>
          </cell>
          <cell r="P50">
            <v>0</v>
          </cell>
          <cell r="Q50">
            <v>0</v>
          </cell>
        </row>
        <row r="51">
          <cell r="A51" t="str">
            <v>Palmiet Pump</v>
          </cell>
          <cell r="B51">
            <v>90.861999999999995</v>
          </cell>
          <cell r="C51">
            <v>66</v>
          </cell>
          <cell r="D51">
            <v>66</v>
          </cell>
          <cell r="E51">
            <v>66</v>
          </cell>
          <cell r="F51">
            <v>66</v>
          </cell>
          <cell r="G51">
            <v>66</v>
          </cell>
          <cell r="H51">
            <v>66</v>
          </cell>
          <cell r="I51">
            <v>66</v>
          </cell>
          <cell r="J51">
            <v>66</v>
          </cell>
          <cell r="K51">
            <v>66</v>
          </cell>
          <cell r="L51">
            <v>66</v>
          </cell>
          <cell r="M51">
            <v>66</v>
          </cell>
          <cell r="N51">
            <v>816.86199999999997</v>
          </cell>
          <cell r="O51">
            <v>816.86199999999997</v>
          </cell>
          <cell r="P51">
            <v>0</v>
          </cell>
          <cell r="Q51">
            <v>0</v>
          </cell>
        </row>
        <row r="52">
          <cell r="A52" t="str">
            <v xml:space="preserve">P.S. PUMP </v>
          </cell>
          <cell r="B52">
            <v>303.75299999999999</v>
          </cell>
          <cell r="C52">
            <v>228</v>
          </cell>
          <cell r="D52">
            <v>228</v>
          </cell>
          <cell r="E52">
            <v>228</v>
          </cell>
          <cell r="F52">
            <v>228</v>
          </cell>
          <cell r="G52">
            <v>228</v>
          </cell>
          <cell r="H52">
            <v>228</v>
          </cell>
          <cell r="I52">
            <v>228</v>
          </cell>
          <cell r="J52">
            <v>228</v>
          </cell>
          <cell r="K52">
            <v>228</v>
          </cell>
          <cell r="L52">
            <v>228</v>
          </cell>
          <cell r="M52">
            <v>228</v>
          </cell>
          <cell r="N52">
            <v>2811.7529999999997</v>
          </cell>
          <cell r="O52">
            <v>2811.7529999999997</v>
          </cell>
          <cell r="P52">
            <v>0</v>
          </cell>
          <cell r="Q52">
            <v>0</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TMS_old"/>
      <sheetName val="EB_2006"/>
      <sheetName val="EB_2012"/>
      <sheetName val="DME_EB_TS"/>
      <sheetName val="SAPIADiesel"/>
      <sheetName val="SAPIAGasoline"/>
      <sheetName val="NAAMSANational"/>
      <sheetName val="NAAMSAProvincial81"/>
      <sheetName val="NAAMSAProvincial95"/>
      <sheetName val="NAAMSAdefs"/>
      <sheetName val="SOL"/>
      <sheetName val="ScrappingModels"/>
      <sheetName val="ENATIS2020"/>
      <sheetName val="ENATIS"/>
      <sheetName val="NAAMSA_SAPIA_WG"/>
      <sheetName val="HistoricalSales"/>
      <sheetName val="Comp Assumptions"/>
      <sheetName val="FuelCell"/>
      <sheetName val="EV misc"/>
      <sheetName val="EV Charging Capex"/>
      <sheetName val="EV battery "/>
      <sheetName val="AEA2012 summary"/>
      <sheetName val="Vehicle data "/>
      <sheetName val="Vehicle data-NDC2020"/>
      <sheetName val="mileagedegrad"/>
      <sheetName val="Calib_1011"/>
      <sheetName val="Calib_1011_2"/>
      <sheetName val="REGIONS"/>
      <sheetName val="TRP"/>
      <sheetName val="ITEMS_Tech"/>
      <sheetName val="TS DTech"/>
      <sheetName val="TID DTech"/>
      <sheetName val="TRP_Retrofit"/>
      <sheetName val="ITEMS_DrTech"/>
      <sheetName val="ITEMS_UCrTech"/>
      <sheetName val="TS DrTech"/>
      <sheetName val="TS UCrTech"/>
      <sheetName val="Analytica"/>
      <sheetName val="TID DrTech"/>
      <sheetName val="TID UCrTech"/>
      <sheetName val="Scenarios"/>
      <sheetName val="NT_TRP"/>
      <sheetName val="ITEMS_nTech"/>
      <sheetName val="ITEMS_UCnTech"/>
      <sheetName val="TS DnTech"/>
      <sheetName val="TS UCnTech"/>
      <sheetName val="TID DnTech"/>
      <sheetName val="TID UCnTech"/>
      <sheetName val="TID SHAPE"/>
      <sheetName val="ITEMS_Comm"/>
      <sheetName val="TS BYDem"/>
      <sheetName val="TS COMFR"/>
      <sheetName val="TS FTech"/>
      <sheetName val="TID FTech"/>
      <sheetName val="TS Emiss"/>
      <sheetName val="TID Emiss"/>
      <sheetName val="NameConv"/>
      <sheetName val="AFA"/>
      <sheetName val="Deflator"/>
      <sheetName val="LogofChanges"/>
      <sheetName val="Units.CV"/>
    </sheetNames>
    <sheetDataSet>
      <sheetData sheetId="0"/>
      <sheetData sheetId="1">
        <row r="68">
          <cell r="AG68">
            <v>744.7462524</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3">
          <cell r="B3">
            <v>0</v>
          </cell>
        </row>
        <row r="16">
          <cell r="B16" t="b">
            <v>1</v>
          </cell>
        </row>
        <row r="18">
          <cell r="B18">
            <v>1</v>
          </cell>
        </row>
        <row r="21">
          <cell r="B21">
            <v>1</v>
          </cell>
        </row>
        <row r="24">
          <cell r="B24">
            <v>0</v>
          </cell>
        </row>
        <row r="28">
          <cell r="B28" t="b">
            <v>0</v>
          </cell>
        </row>
      </sheetData>
      <sheetData sheetId="41">
        <row r="2">
          <cell r="A2">
            <v>2012</v>
          </cell>
        </row>
      </sheetData>
      <sheetData sheetId="42"/>
      <sheetData sheetId="43"/>
      <sheetData sheetId="44"/>
      <sheetData sheetId="45"/>
      <sheetData sheetId="46"/>
      <sheetData sheetId="47"/>
      <sheetData sheetId="48"/>
      <sheetData sheetId="49"/>
      <sheetData sheetId="50">
        <row r="33">
          <cell r="J33">
            <v>0.820564128</v>
          </cell>
        </row>
      </sheetData>
      <sheetData sheetId="51"/>
      <sheetData sheetId="52"/>
      <sheetData sheetId="53"/>
      <sheetData sheetId="54"/>
      <sheetData sheetId="55"/>
      <sheetData sheetId="56">
        <row r="1">
          <cell r="F1">
            <v>1E-8</v>
          </cell>
        </row>
      </sheetData>
      <sheetData sheetId="57"/>
      <sheetData sheetId="58"/>
      <sheetData sheetId="59"/>
      <sheetData sheetId="60">
        <row r="9">
          <cell r="B9">
            <v>36.607594936708864</v>
          </cell>
          <cell r="C9">
            <v>38.1</v>
          </cell>
        </row>
        <row r="13">
          <cell r="C13">
            <v>34.200000000000003</v>
          </cell>
        </row>
        <row r="46">
          <cell r="F46">
            <v>36.607594936708864</v>
          </cell>
        </row>
      </sheetData>
    </sheetDataSet>
  </externalBook>
</externalLink>
</file>

<file path=xl/persons/person.xml><?xml version="1.0" encoding="utf-8"?>
<personList xmlns="http://schemas.microsoft.com/office/spreadsheetml/2018/threadedcomments" xmlns:x="http://schemas.openxmlformats.org/spreadsheetml/2006/main">
  <person displayName="Bruno Merven" id="{F1BDA53F-9E27-4DCD-9DFA-E09729330C47}" userId="S::01405439@wf.uct.ac.za::c7f06137-2c3b-4c5c-8f38-fe1abbc96860" providerId="AD"/>
  <person displayName="Savanha De Kock" id="{632783BB-D460-42E6-ABC1-C2A92B11598C}" userId="S::DKCSAV001@myuct.ac.za::5fcbe5db-df3f-4e74-b24f-b9a225da6e03"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337CD53-5746-473F-9CF6-69F50B787504}" name="Table17" displayName="Table17" ref="A2:I4" totalsRowShown="0" headerRowDxfId="4" headerRowBorderDxfId="3" tableBorderDxfId="2">
  <autoFilter ref="A2:I4" xr:uid="{8337CD53-5746-473F-9CF6-69F50B787504}"/>
  <tableColumns count="9">
    <tableColumn id="1" xr3:uid="{8ABCD5CA-E56B-427A-BC85-13ABDAC43C3D}" name="Sector/Subsector"/>
    <tableColumn id="2" xr3:uid="{3FCD125C-6552-47E6-8F8B-0C99B7F5D11E}" name="Item"/>
    <tableColumn id="3" xr3:uid="{408CE0DC-914E-4C8E-A5C3-A97B5C9C837E}" name="Description "/>
    <tableColumn id="4" xr3:uid="{9211ABF0-B523-4BA9-9941-358A1002DA1B}" name="Unit"/>
    <tableColumn id="5" xr3:uid="{FE8B8AD5-30A6-4A52-AF2C-B2F45F1AFB75}" name="Workbook Location "/>
    <tableColumn id="6" xr3:uid="{31DF7BBD-57C0-442F-AA2C-87CAE12391FB}" name="Other dimension"/>
    <tableColumn id="7" xr3:uid="{56FC29C8-E699-4206-8F6D-69EC0A91E921}" name="Notes/Assumptions">
      <calculatedColumnFormula>"eg. Calculations based on "&amp;'[24]Solar Data'!F1&amp;" solar cost data […]."</calculatedColumnFormula>
    </tableColumn>
    <tableColumn id="8" xr3:uid="{61F6A0C5-F799-4CFE-A094-49C8DA03591D}" name="Value (Range)">
      <calculatedColumnFormula>"This doesn't seem like the best approach! Rather link to cells in location. 2017: "&amp;'[24]Solar Data'!F1&amp;" R/kW, 2020: "&amp;'[24]Solar Data'!F1&amp;" R/kW, 2025:"&amp;'[24]Solar Data'!F1&amp;" R/kW, 2030:"&amp;'[24]Solar Data'!F1&amp;" R/kW, 2040:"&amp;'[24]Solar Data'!F1&amp;" R/kW, 2050:"&amp;'[24]Solar Data'!F1&amp;" R/kW"</calculatedColumnFormula>
    </tableColumn>
    <tableColumn id="9" xr3:uid="{8B1CBC8A-7C5B-4E3F-89A0-9B452C2261AF}" name="Reference (Harvard forma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6077C3-C6C4-49B1-89F0-F9E952CB29B8}" name="Table16" displayName="Table16" ref="A8:C18" totalsRowShown="0" headerRowDxfId="1">
  <autoFilter ref="A8:C18" xr:uid="{076077C3-C6C4-49B1-89F0-F9E952CB29B8}"/>
  <tableColumns count="3">
    <tableColumn id="1" xr3:uid="{6FB3B79D-C3F8-4A19-9DBC-568B2E5C2A61}" name="Description" dataDxfId="0" dataCellStyle="Normal 3"/>
    <tableColumn id="2" xr3:uid="{60A3F6E0-A951-4A7D-B402-F7A4ADC471E2}" name="Key assumptions:" dataCellStyle="Normal 3"/>
    <tableColumn id="3" xr3:uid="{F46C15AF-9777-47D0-9AC8-2382E13385A7}" name="Source (Full Harvard Reference if applicable)" dataCellStyle="Normal 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K59" dT="2023-09-21T09:22:20.27" personId="{F1BDA53F-9E27-4DCD-9DFA-E09729330C47}" id="{30A19DA6-6ACF-4576-8452-5D9B1DD59CF5}">
    <text>Allowing any tech to be invested in until we do proper stock modelling.</text>
  </threadedComment>
  <threadedComment ref="I60" dT="2023-08-18T08:52:08.62" personId="{632783BB-D460-42E6-ABC1-C2A92B11598C}" id="{2D8F4943-E0B9-4C25-8919-48E378E71904}">
    <text>Ncap cost</text>
  </threadedComment>
  <threadedComment ref="I76" dT="2023-08-22T13:38:20.65" personId="{632783BB-D460-42E6-ABC1-C2A92B11598C}" id="{C5320245-9633-4C29-A294-8951201C0363}">
    <text>Purple cells have been manually price adjusted</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Models/SATIMGE_Veda/SATIMGE_Veda/VT_REGION1_ELC.xlsx" TargetMode="External"/><Relationship Id="rId13" Type="http://schemas.openxmlformats.org/officeDocument/2006/relationships/hyperlink" Target="../../../../../../../../../../../../../../../../../../../../../../../../../../Models/SATIMGE_Veda/SATIMGE_Veda/VT_REGION1_ELC.xlsx" TargetMode="External"/><Relationship Id="rId18" Type="http://schemas.openxmlformats.org/officeDocument/2006/relationships/hyperlink" Target="../../../../../../../../../../../../../../../../../../../../../../../../../../Models/SATIMGE_Veda/SATIMGE_Veda/VT_REGION1_ELC.xlsx" TargetMode="External"/><Relationship Id="rId3" Type="http://schemas.openxmlformats.org/officeDocument/2006/relationships/hyperlink" Target="../../../../../../../../../../../../../../../../../../../../../../../../../../Models/SATIMGE_Veda/SATIMGE_Veda/VT_REGION1_ELC.xlsx" TargetMode="External"/><Relationship Id="rId21" Type="http://schemas.openxmlformats.org/officeDocument/2006/relationships/hyperlink" Target="../../../../../../../../../../../../../../../../../../../../../../../../../../Models/SATIMGE_Veda/SATIMGE_Veda/VT_REGION1_ELC.xlsx" TargetMode="External"/><Relationship Id="rId7" Type="http://schemas.openxmlformats.org/officeDocument/2006/relationships/hyperlink" Target="../../../../../../../../../../../../../../../../../../../../../../../../../../Models/SATIMGE_Veda/SATIMGE_Veda/VT_REGION1_ELC.xlsx" TargetMode="External"/><Relationship Id="rId12" Type="http://schemas.openxmlformats.org/officeDocument/2006/relationships/hyperlink" Target="../../../../../../../../../../../../../../../../../../../../../../../../../../Models/SATIMGE_Veda/SATIMGE_Veda/VT_REGION1_ELC.xlsx" TargetMode="External"/><Relationship Id="rId17" Type="http://schemas.openxmlformats.org/officeDocument/2006/relationships/hyperlink" Target="../../../../../../../../../../../../../../../../../../../../../../../../../../Models/SATIMGE_Veda/SATIMGE_Veda/VT_REGION1_ELC.xlsx" TargetMode="External"/><Relationship Id="rId2" Type="http://schemas.openxmlformats.org/officeDocument/2006/relationships/hyperlink" Target="../../../../../../../../../../../../../../../../../../../../../../../../../../Models/SATIMGE_Veda/SATIMGE_Veda/VT_REGION1_ELC.xlsx" TargetMode="External"/><Relationship Id="rId16" Type="http://schemas.openxmlformats.org/officeDocument/2006/relationships/hyperlink" Target="../../../../../../../../../../../../../../../../../../../../../../../../../../Models/SATIMGE_Veda/SATIMGE_Veda/VT_REGION1_ELC.xlsx" TargetMode="External"/><Relationship Id="rId20" Type="http://schemas.openxmlformats.org/officeDocument/2006/relationships/hyperlink" Target="../../../../../../../../../../../../../../../../../../../../../../../../../../Models/SATIMGE_Veda/SATIMGE_Veda/VT_REGION1_ELC.xlsx" TargetMode="External"/><Relationship Id="rId1" Type="http://schemas.openxmlformats.org/officeDocument/2006/relationships/hyperlink" Target="../../../../../../../../../../../../../../../../../../../../../../../../../../Models/SATIMGE_Veda/SATIMGE_Veda/VT_REGION1_ELC.xlsx" TargetMode="External"/><Relationship Id="rId6" Type="http://schemas.openxmlformats.org/officeDocument/2006/relationships/hyperlink" Target="../../../../../../../../../../../../../../../../../../../../../../../../../../Models/SATIMGE_Veda/SATIMGE_Veda/VT_REGION1_ELC.xlsx" TargetMode="External"/><Relationship Id="rId11" Type="http://schemas.openxmlformats.org/officeDocument/2006/relationships/hyperlink" Target="../../../../../../../../../../../../../../../../../../../../../../../../../../Models/SATIMGE_Veda/SATIMGE_Veda/VT_REGION1_ELC.xlsx" TargetMode="External"/><Relationship Id="rId24" Type="http://schemas.openxmlformats.org/officeDocument/2006/relationships/table" Target="../tables/table1.xml"/><Relationship Id="rId5" Type="http://schemas.openxmlformats.org/officeDocument/2006/relationships/hyperlink" Target="../../../../../../../../../../../../../../../../../../../../../../../../../../Models/SATIMGE_Veda/SATIMGE_Veda/VT_REGION1_ELC.xlsx" TargetMode="External"/><Relationship Id="rId15" Type="http://schemas.openxmlformats.org/officeDocument/2006/relationships/hyperlink" Target="../../../../../../../../../../../../../../../../../../../../../../../../../../Models/SATIMGE_Veda/SATIMGE_Veda/VT_REGION1_ELC.xlsx" TargetMode="External"/><Relationship Id="rId23" Type="http://schemas.openxmlformats.org/officeDocument/2006/relationships/hyperlink" Target="../../../../../../../../../../../../../../../../../../../../../../../../../../Models/SATIMGE_Veda/SATIMGE_Veda/VT_REGION1_ELC.xlsx" TargetMode="External"/><Relationship Id="rId10" Type="http://schemas.openxmlformats.org/officeDocument/2006/relationships/hyperlink" Target="../../../../../../../../../../../../../../../../../../../../../../../../../../Models/SATIMGE_Veda/SATIMGE_Veda/VT_REGION1_ELC.xlsx" TargetMode="External"/><Relationship Id="rId19" Type="http://schemas.openxmlformats.org/officeDocument/2006/relationships/hyperlink" Target="../../../../../../../../../../../../../../../../../../../../../../../../../../Models/SATIMGE_Veda/SATIMGE_Veda/VT_REGION1_ELC.xlsx" TargetMode="External"/><Relationship Id="rId4" Type="http://schemas.openxmlformats.org/officeDocument/2006/relationships/hyperlink" Target="../../../../../../../../../../../../../../../../../../../../../../../../../../Models/SATIMGE_Veda/SATIMGE_Veda/VT_REGION1_ELC.xlsx" TargetMode="External"/><Relationship Id="rId9" Type="http://schemas.openxmlformats.org/officeDocument/2006/relationships/hyperlink" Target="../../../../../../../../../../../../../../../../../../../../../../../../../../Models/SATIMGE_Veda/SATIMGE_Veda/VT_REGION1_ELC.xlsx" TargetMode="External"/><Relationship Id="rId14" Type="http://schemas.openxmlformats.org/officeDocument/2006/relationships/hyperlink" Target="../../../../../../../../../../../../../../../../../../../../../../../../../../Models/SATIMGE_Veda/SATIMGE_Veda/VT_REGION1_ELC.xlsx" TargetMode="External"/><Relationship Id="rId22" Type="http://schemas.openxmlformats.org/officeDocument/2006/relationships/hyperlink" Target="../../../../../../../../../../../../../../../../../../../../../../../../../../Models/SATIMGE_Veda/SATIMGE_Veda/VT_REGION1_ELC.xlsx"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en.wikipedia.org/wiki/Joule" TargetMode="External"/><Relationship Id="rId7" Type="http://schemas.openxmlformats.org/officeDocument/2006/relationships/hyperlink" Target="http://en.wikipedia.org/wiki/Joule" TargetMode="External"/><Relationship Id="rId2" Type="http://schemas.openxmlformats.org/officeDocument/2006/relationships/hyperlink" Target="http://en.wikipedia.org/wiki/Joule" TargetMode="External"/><Relationship Id="rId1" Type="http://schemas.openxmlformats.org/officeDocument/2006/relationships/hyperlink" Target="http://en.wikipedia.org/wiki/Joule" TargetMode="External"/><Relationship Id="rId6" Type="http://schemas.openxmlformats.org/officeDocument/2006/relationships/hyperlink" Target="http://en.wikipedia.org/wiki/Joule" TargetMode="External"/><Relationship Id="rId5" Type="http://schemas.openxmlformats.org/officeDocument/2006/relationships/hyperlink" Target="http://en.wikipedia.org/wiki/Joule" TargetMode="External"/><Relationship Id="rId4" Type="http://schemas.openxmlformats.org/officeDocument/2006/relationships/hyperlink" Target="http://en.wikipedia.org/wiki/Joule"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s://www.afrisam.co.za/uploads/documents/Cementitious_materials_for_concret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E3B13-76D8-4AD5-A6D3-2780DCD0ACB1}">
  <dimension ref="A1:F11"/>
  <sheetViews>
    <sheetView workbookViewId="0">
      <selection activeCell="D14" sqref="D13:D14"/>
    </sheetView>
  </sheetViews>
  <sheetFormatPr defaultRowHeight="13.2"/>
  <cols>
    <col min="1" max="1" width="24.5546875" style="69" customWidth="1"/>
    <col min="2" max="2" width="57.88671875" style="253" customWidth="1"/>
    <col min="3" max="3" width="18.109375" style="69" customWidth="1"/>
    <col min="4" max="4" width="17.109375" style="69" customWidth="1"/>
    <col min="5" max="5" width="21.77734375" style="69" customWidth="1"/>
    <col min="6" max="6" width="16.77734375" style="69" customWidth="1"/>
    <col min="7" max="16384" width="8.88671875" style="69"/>
  </cols>
  <sheetData>
    <row r="1" spans="1:6">
      <c r="A1" s="247" t="s">
        <v>680</v>
      </c>
      <c r="D1" s="247"/>
      <c r="F1" s="247" t="s">
        <v>3</v>
      </c>
    </row>
    <row r="2" spans="1:6" ht="14.4">
      <c r="A2" s="232" t="s">
        <v>679</v>
      </c>
      <c r="B2" s="254"/>
      <c r="C2" s="246"/>
      <c r="F2" s="69" t="s">
        <v>777</v>
      </c>
    </row>
    <row r="3" spans="1:6">
      <c r="A3" s="247" t="s">
        <v>776</v>
      </c>
      <c r="B3" s="254"/>
      <c r="C3" s="246"/>
    </row>
    <row r="4" spans="1:6">
      <c r="B4" s="254"/>
      <c r="C4" s="246"/>
    </row>
    <row r="5" spans="1:6">
      <c r="A5" s="249" t="s">
        <v>681</v>
      </c>
      <c r="B5" s="255" t="s">
        <v>682</v>
      </c>
      <c r="C5" s="250" t="s">
        <v>683</v>
      </c>
      <c r="D5" s="250" t="s">
        <v>161</v>
      </c>
      <c r="E5" s="250" t="s">
        <v>684</v>
      </c>
    </row>
    <row r="6" spans="1:6">
      <c r="A6" s="69" t="s">
        <v>697</v>
      </c>
      <c r="B6" s="253" t="s">
        <v>701</v>
      </c>
      <c r="C6" s="69" t="s">
        <v>687</v>
      </c>
      <c r="D6" s="69" t="s">
        <v>686</v>
      </c>
      <c r="E6" s="69" t="s">
        <v>687</v>
      </c>
    </row>
    <row r="7" spans="1:6">
      <c r="A7" s="69" t="s">
        <v>698</v>
      </c>
      <c r="B7" s="253" t="s">
        <v>702</v>
      </c>
    </row>
    <row r="8" spans="1:6" ht="39.6">
      <c r="A8" s="69" t="s">
        <v>699</v>
      </c>
      <c r="B8" s="253" t="s">
        <v>703</v>
      </c>
    </row>
    <row r="9" spans="1:6" ht="14.4">
      <c r="A9" s="69" t="s">
        <v>700</v>
      </c>
      <c r="B9" t="s">
        <v>705</v>
      </c>
    </row>
    <row r="10" spans="1:6">
      <c r="A10" s="69" t="s">
        <v>778</v>
      </c>
      <c r="B10" s="253" t="s">
        <v>779</v>
      </c>
    </row>
    <row r="11" spans="1:6" ht="26.4">
      <c r="A11" s="69" t="s">
        <v>685</v>
      </c>
      <c r="B11" s="253" t="s">
        <v>787</v>
      </c>
    </row>
  </sheetData>
  <dataValidations count="1">
    <dataValidation type="list" allowBlank="1" showInputMessage="1" showErrorMessage="1" sqref="B1" xr:uid="{4E167DD2-3E7B-4334-8443-A5F7ECAD25FF}">
      <formula1>$B$2:$B$3</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2F240-A21F-4E77-B7AB-3F93212D3619}">
  <dimension ref="A1"/>
  <sheetViews>
    <sheetView workbookViewId="0">
      <selection activeCell="E7" sqref="E7"/>
    </sheetView>
  </sheetViews>
  <sheetFormatPr defaultRowHeight="14.4"/>
  <sheetData>
    <row r="1" spans="1:1">
      <c r="A1" t="s">
        <v>159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4BE2A-D884-4596-BB88-3014B7B93069}">
  <dimension ref="A1:H54"/>
  <sheetViews>
    <sheetView zoomScale="62" workbookViewId="0">
      <selection activeCell="N49" sqref="N49"/>
    </sheetView>
  </sheetViews>
  <sheetFormatPr defaultColWidth="9.77734375" defaultRowHeight="14.4"/>
  <cols>
    <col min="1" max="1" width="24.88671875" style="55" customWidth="1"/>
    <col min="2" max="2" width="16.44140625" style="55" bestFit="1" customWidth="1"/>
    <col min="3" max="3" width="69.33203125" style="55" customWidth="1"/>
    <col min="4" max="4" width="73.21875" style="55" customWidth="1"/>
    <col min="5" max="5" width="14.33203125" style="55" customWidth="1"/>
    <col min="6" max="6" width="28" style="55" customWidth="1"/>
    <col min="7" max="7" width="13.6640625" style="55" customWidth="1"/>
    <col min="8" max="8" width="17.5546875" style="55" customWidth="1"/>
    <col min="9" max="16384" width="9.77734375" style="55"/>
  </cols>
  <sheetData>
    <row r="1" spans="1:8" ht="18">
      <c r="A1" s="54" t="s">
        <v>689</v>
      </c>
      <c r="H1" s="283" t="s">
        <v>3</v>
      </c>
    </row>
    <row r="2" spans="1:8">
      <c r="A2" s="232" t="s">
        <v>690</v>
      </c>
      <c r="H2" s="55" t="s">
        <v>783</v>
      </c>
    </row>
    <row r="3" spans="1:8">
      <c r="A3" s="248" t="s">
        <v>706</v>
      </c>
      <c r="B3" s="251"/>
      <c r="D3" s="232"/>
      <c r="H3" s="251" t="s">
        <v>784</v>
      </c>
    </row>
    <row r="4" spans="1:8">
      <c r="D4" s="232"/>
      <c r="H4" s="55" t="s">
        <v>773</v>
      </c>
    </row>
    <row r="5" spans="1:8">
      <c r="A5" s="251"/>
      <c r="B5" s="60"/>
      <c r="D5" s="232"/>
      <c r="H5" s="232" t="s">
        <v>695</v>
      </c>
    </row>
    <row r="6" spans="1:8">
      <c r="A6" s="55" t="s">
        <v>688</v>
      </c>
      <c r="B6" s="60">
        <f ca="1">NOW()</f>
        <v>45617.456976388887</v>
      </c>
      <c r="C6" s="232"/>
      <c r="D6" s="232"/>
      <c r="H6" s="55" t="s">
        <v>785</v>
      </c>
    </row>
    <row r="7" spans="1:8">
      <c r="A7" s="252" t="s">
        <v>161</v>
      </c>
      <c r="B7" s="252" t="s">
        <v>691</v>
      </c>
      <c r="C7" s="252" t="s">
        <v>160</v>
      </c>
      <c r="D7" s="252" t="s">
        <v>692</v>
      </c>
      <c r="E7" s="252" t="s">
        <v>120</v>
      </c>
      <c r="F7" s="252" t="s">
        <v>713</v>
      </c>
      <c r="H7" s="55" t="s">
        <v>782</v>
      </c>
    </row>
    <row r="8" spans="1:8">
      <c r="A8" s="56"/>
      <c r="B8" s="56"/>
      <c r="D8" s="248"/>
      <c r="E8" s="56" t="s">
        <v>693</v>
      </c>
      <c r="F8" s="56" t="s">
        <v>694</v>
      </c>
      <c r="H8" s="55" t="s">
        <v>786</v>
      </c>
    </row>
    <row r="9" spans="1:8">
      <c r="A9" s="58">
        <v>40025</v>
      </c>
      <c r="B9" s="59" t="s">
        <v>163</v>
      </c>
      <c r="C9" s="57" t="s">
        <v>162</v>
      </c>
      <c r="D9" s="57" t="s">
        <v>162</v>
      </c>
      <c r="E9" s="59"/>
      <c r="F9" s="59"/>
    </row>
    <row r="10" spans="1:8">
      <c r="A10" s="58">
        <v>40025</v>
      </c>
      <c r="B10" s="59" t="s">
        <v>163</v>
      </c>
      <c r="C10" s="57" t="s">
        <v>164</v>
      </c>
      <c r="D10" s="57" t="s">
        <v>164</v>
      </c>
      <c r="E10" s="59"/>
      <c r="F10" s="59"/>
    </row>
    <row r="11" spans="1:8">
      <c r="A11" s="58">
        <v>40037</v>
      </c>
      <c r="B11" s="59" t="s">
        <v>163</v>
      </c>
      <c r="C11" s="61" t="s">
        <v>165</v>
      </c>
      <c r="D11" s="61" t="s">
        <v>165</v>
      </c>
      <c r="E11" s="59"/>
      <c r="F11" s="59"/>
    </row>
    <row r="12" spans="1:8">
      <c r="A12" s="62">
        <v>40140.622489236113</v>
      </c>
      <c r="B12" s="59" t="s">
        <v>163</v>
      </c>
      <c r="C12" s="57" t="s">
        <v>166</v>
      </c>
      <c r="D12" s="57" t="s">
        <v>166</v>
      </c>
      <c r="E12" s="59"/>
      <c r="F12" s="59"/>
    </row>
    <row r="13" spans="1:8">
      <c r="A13" s="63"/>
      <c r="B13" s="59"/>
      <c r="C13" s="57"/>
      <c r="D13" s="57"/>
      <c r="E13" s="59"/>
      <c r="F13" s="59"/>
    </row>
    <row r="14" spans="1:8">
      <c r="A14" s="63"/>
      <c r="B14" s="59"/>
      <c r="C14" s="57"/>
      <c r="D14" s="57"/>
      <c r="E14" s="59"/>
      <c r="F14" s="59"/>
    </row>
    <row r="15" spans="1:8">
      <c r="A15" s="64">
        <v>40209</v>
      </c>
      <c r="B15" s="59" t="s">
        <v>168</v>
      </c>
      <c r="C15" s="57" t="s">
        <v>167</v>
      </c>
      <c r="D15" s="57" t="s">
        <v>167</v>
      </c>
      <c r="E15" s="59"/>
      <c r="F15" s="59"/>
    </row>
    <row r="16" spans="1:8">
      <c r="A16" s="64">
        <v>40368.67643796296</v>
      </c>
      <c r="B16" s="59" t="s">
        <v>163</v>
      </c>
      <c r="C16" s="57" t="s">
        <v>169</v>
      </c>
      <c r="D16" s="57" t="s">
        <v>169</v>
      </c>
      <c r="E16" s="59"/>
      <c r="F16" s="59"/>
    </row>
    <row r="17" spans="1:6">
      <c r="A17" s="63"/>
      <c r="B17" s="59"/>
      <c r="C17" s="57"/>
      <c r="D17" s="57"/>
      <c r="E17" s="59"/>
      <c r="F17" s="59"/>
    </row>
    <row r="18" spans="1:6">
      <c r="A18" s="64">
        <v>40633</v>
      </c>
      <c r="B18" s="59" t="s">
        <v>168</v>
      </c>
      <c r="C18" s="57" t="s">
        <v>170</v>
      </c>
      <c r="D18" s="57" t="s">
        <v>170</v>
      </c>
      <c r="E18" s="59"/>
      <c r="F18" s="59"/>
    </row>
    <row r="19" spans="1:6">
      <c r="A19" s="63"/>
      <c r="B19" s="59"/>
      <c r="C19" s="57"/>
      <c r="D19" s="57"/>
      <c r="E19" s="59"/>
      <c r="F19" s="59"/>
    </row>
    <row r="20" spans="1:6">
      <c r="A20" s="316">
        <v>41328.511239814812</v>
      </c>
      <c r="B20" s="59" t="s">
        <v>172</v>
      </c>
      <c r="C20" s="57" t="s">
        <v>171</v>
      </c>
      <c r="D20" s="57" t="s">
        <v>171</v>
      </c>
      <c r="E20" s="59"/>
      <c r="F20" s="59"/>
    </row>
    <row r="21" spans="1:6" ht="43.2">
      <c r="A21" s="317"/>
      <c r="B21" s="59" t="s">
        <v>172</v>
      </c>
      <c r="C21" s="57" t="s">
        <v>173</v>
      </c>
      <c r="D21" s="57" t="s">
        <v>173</v>
      </c>
      <c r="E21" s="59"/>
      <c r="F21" s="59"/>
    </row>
    <row r="22" spans="1:6">
      <c r="A22" s="63"/>
      <c r="B22" s="59"/>
      <c r="C22" s="57"/>
      <c r="D22" s="57"/>
      <c r="E22" s="59"/>
      <c r="F22" s="59"/>
    </row>
    <row r="23" spans="1:6" ht="28.8">
      <c r="A23" s="58">
        <v>41333.701432175927</v>
      </c>
      <c r="B23" s="59" t="s">
        <v>172</v>
      </c>
      <c r="C23" s="57" t="s">
        <v>174</v>
      </c>
      <c r="D23" s="57" t="s">
        <v>174</v>
      </c>
      <c r="E23" s="59"/>
      <c r="F23" s="59"/>
    </row>
    <row r="24" spans="1:6">
      <c r="A24" s="66">
        <v>41450.444665162038</v>
      </c>
      <c r="B24" s="67" t="s">
        <v>172</v>
      </c>
      <c r="C24" s="65" t="s">
        <v>175</v>
      </c>
      <c r="D24" s="65" t="s">
        <v>175</v>
      </c>
      <c r="E24" s="67"/>
      <c r="F24" s="67"/>
    </row>
    <row r="25" spans="1:6">
      <c r="A25" s="318">
        <v>41513</v>
      </c>
      <c r="B25" s="59" t="s">
        <v>172</v>
      </c>
      <c r="C25" s="57" t="s">
        <v>176</v>
      </c>
      <c r="D25" s="57" t="s">
        <v>176</v>
      </c>
      <c r="E25" s="59"/>
      <c r="F25" s="59"/>
    </row>
    <row r="26" spans="1:6" ht="28.8">
      <c r="A26" s="319"/>
      <c r="B26" s="59"/>
      <c r="C26" s="57" t="s">
        <v>177</v>
      </c>
      <c r="D26" s="57" t="s">
        <v>177</v>
      </c>
      <c r="E26" s="59"/>
      <c r="F26" s="59"/>
    </row>
    <row r="27" spans="1:6">
      <c r="A27" s="320"/>
      <c r="B27" s="59"/>
      <c r="C27" s="57" t="s">
        <v>178</v>
      </c>
      <c r="D27" s="57" t="s">
        <v>178</v>
      </c>
      <c r="E27" s="59"/>
      <c r="F27" s="59"/>
    </row>
    <row r="28" spans="1:6">
      <c r="A28" s="321" t="s">
        <v>180</v>
      </c>
      <c r="B28" s="59" t="s">
        <v>172</v>
      </c>
      <c r="C28" s="57" t="s">
        <v>179</v>
      </c>
      <c r="D28" s="57" t="s">
        <v>179</v>
      </c>
      <c r="E28" s="59"/>
      <c r="F28" s="59"/>
    </row>
    <row r="29" spans="1:6">
      <c r="A29" s="322"/>
      <c r="B29" s="59"/>
      <c r="C29" s="57" t="s">
        <v>181</v>
      </c>
      <c r="D29" s="57" t="s">
        <v>181</v>
      </c>
      <c r="E29" s="59"/>
      <c r="F29" s="59"/>
    </row>
    <row r="30" spans="1:6">
      <c r="A30" s="323"/>
      <c r="B30" s="59"/>
      <c r="C30" s="57" t="s">
        <v>182</v>
      </c>
      <c r="D30" s="57" t="s">
        <v>182</v>
      </c>
      <c r="E30" s="59"/>
      <c r="F30" s="59"/>
    </row>
    <row r="31" spans="1:6">
      <c r="A31" s="321" t="s">
        <v>184</v>
      </c>
      <c r="B31" s="59" t="s">
        <v>172</v>
      </c>
      <c r="C31" s="57" t="s">
        <v>183</v>
      </c>
      <c r="D31" s="57" t="s">
        <v>183</v>
      </c>
      <c r="E31" s="59"/>
      <c r="F31" s="59"/>
    </row>
    <row r="32" spans="1:6">
      <c r="A32" s="323"/>
      <c r="B32" s="59"/>
      <c r="C32" s="57" t="s">
        <v>185</v>
      </c>
      <c r="D32" s="57" t="s">
        <v>185</v>
      </c>
      <c r="E32" s="59"/>
      <c r="F32" s="59"/>
    </row>
    <row r="33" spans="1:6" ht="28.8">
      <c r="A33" s="63" t="s">
        <v>187</v>
      </c>
      <c r="B33" s="59" t="s">
        <v>172</v>
      </c>
      <c r="C33" s="57" t="s">
        <v>186</v>
      </c>
      <c r="D33" s="57" t="s">
        <v>186</v>
      </c>
      <c r="E33" s="59"/>
      <c r="F33" s="59"/>
    </row>
    <row r="34" spans="1:6">
      <c r="A34" s="63"/>
      <c r="B34" s="59"/>
      <c r="C34" s="68" t="s">
        <v>188</v>
      </c>
      <c r="D34" s="68" t="s">
        <v>188</v>
      </c>
      <c r="E34" s="59"/>
      <c r="F34" s="59"/>
    </row>
    <row r="35" spans="1:6">
      <c r="A35" s="321" t="s">
        <v>190</v>
      </c>
      <c r="B35" s="59" t="s">
        <v>172</v>
      </c>
      <c r="C35" s="57" t="s">
        <v>189</v>
      </c>
      <c r="D35" s="57" t="s">
        <v>189</v>
      </c>
      <c r="E35" s="59"/>
      <c r="F35" s="59"/>
    </row>
    <row r="36" spans="1:6" ht="28.8">
      <c r="A36" s="323"/>
      <c r="B36" s="59"/>
      <c r="C36" s="57" t="s">
        <v>191</v>
      </c>
      <c r="D36" s="57" t="s">
        <v>191</v>
      </c>
      <c r="E36" s="59"/>
      <c r="F36" s="59"/>
    </row>
    <row r="37" spans="1:6" ht="28.8">
      <c r="A37" s="324" t="s">
        <v>193</v>
      </c>
      <c r="B37" s="59" t="s">
        <v>172</v>
      </c>
      <c r="C37" s="57" t="s">
        <v>192</v>
      </c>
      <c r="D37" s="57" t="s">
        <v>192</v>
      </c>
      <c r="E37" s="59"/>
      <c r="F37" s="59"/>
    </row>
    <row r="38" spans="1:6">
      <c r="A38" s="324"/>
      <c r="B38" s="59"/>
      <c r="C38" s="59" t="s">
        <v>194</v>
      </c>
      <c r="D38" s="59" t="s">
        <v>194</v>
      </c>
      <c r="E38" s="59"/>
      <c r="F38" s="59"/>
    </row>
    <row r="39" spans="1:6">
      <c r="A39" s="324"/>
      <c r="B39" s="59"/>
      <c r="C39" s="59" t="s">
        <v>195</v>
      </c>
      <c r="D39" s="59" t="s">
        <v>195</v>
      </c>
      <c r="E39" s="59"/>
      <c r="F39" s="59"/>
    </row>
    <row r="40" spans="1:6">
      <c r="A40" s="314" t="s">
        <v>197</v>
      </c>
      <c r="B40" s="284" t="s">
        <v>172</v>
      </c>
      <c r="C40" s="284" t="s">
        <v>196</v>
      </c>
      <c r="D40" s="284" t="s">
        <v>196</v>
      </c>
      <c r="E40" s="284"/>
      <c r="F40" s="285"/>
    </row>
    <row r="41" spans="1:6">
      <c r="A41" s="315"/>
      <c r="B41" s="286"/>
      <c r="C41" s="286" t="s">
        <v>198</v>
      </c>
      <c r="D41" s="286" t="s">
        <v>198</v>
      </c>
      <c r="E41" s="286"/>
      <c r="F41" s="287"/>
    </row>
    <row r="42" spans="1:6">
      <c r="A42" s="288" t="s">
        <v>200</v>
      </c>
      <c r="B42" s="289" t="s">
        <v>201</v>
      </c>
      <c r="C42" s="289" t="s">
        <v>199</v>
      </c>
      <c r="D42" s="289" t="s">
        <v>199</v>
      </c>
      <c r="E42" s="289"/>
      <c r="F42" s="290"/>
    </row>
    <row r="43" spans="1:6">
      <c r="A43" s="288" t="s">
        <v>203</v>
      </c>
      <c r="B43" s="289" t="s">
        <v>201</v>
      </c>
      <c r="C43" s="289" t="s">
        <v>202</v>
      </c>
      <c r="D43" s="289" t="s">
        <v>202</v>
      </c>
      <c r="E43" s="289"/>
      <c r="F43" s="290"/>
    </row>
    <row r="44" spans="1:6">
      <c r="A44" s="291" t="s">
        <v>205</v>
      </c>
      <c r="B44" s="292" t="s">
        <v>172</v>
      </c>
      <c r="C44" s="292" t="s">
        <v>204</v>
      </c>
      <c r="D44" s="292" t="s">
        <v>204</v>
      </c>
      <c r="E44" s="292"/>
      <c r="F44" s="293"/>
    </row>
    <row r="45" spans="1:6">
      <c r="A45" s="294">
        <v>41713</v>
      </c>
      <c r="B45" s="284" t="s">
        <v>201</v>
      </c>
      <c r="C45" s="284" t="s">
        <v>206</v>
      </c>
      <c r="D45" s="284" t="s">
        <v>206</v>
      </c>
      <c r="E45" s="284"/>
      <c r="F45" s="285"/>
    </row>
    <row r="46" spans="1:6">
      <c r="A46" s="295"/>
      <c r="B46" s="286"/>
      <c r="C46" s="286"/>
      <c r="D46" s="286"/>
      <c r="E46" s="286"/>
      <c r="F46" s="287"/>
    </row>
    <row r="47" spans="1:6">
      <c r="A47" s="296">
        <v>42833</v>
      </c>
      <c r="B47" s="59" t="s">
        <v>172</v>
      </c>
      <c r="C47" s="59" t="s">
        <v>207</v>
      </c>
      <c r="D47" s="59" t="s">
        <v>207</v>
      </c>
      <c r="E47" s="59"/>
      <c r="F47" s="59"/>
    </row>
    <row r="48" spans="1:6">
      <c r="A48" s="296">
        <v>42836</v>
      </c>
      <c r="B48" s="59" t="s">
        <v>172</v>
      </c>
      <c r="C48" s="59" t="s">
        <v>208</v>
      </c>
      <c r="D48" s="59" t="s">
        <v>208</v>
      </c>
      <c r="E48" s="59"/>
      <c r="F48" s="59"/>
    </row>
    <row r="49" spans="1:6">
      <c r="A49" s="296">
        <v>42906</v>
      </c>
      <c r="B49" s="59" t="s">
        <v>172</v>
      </c>
      <c r="C49" s="59" t="s">
        <v>209</v>
      </c>
      <c r="D49" s="59" t="s">
        <v>209</v>
      </c>
      <c r="E49" s="59"/>
      <c r="F49" s="59"/>
    </row>
    <row r="50" spans="1:6">
      <c r="A50" s="296">
        <v>42914</v>
      </c>
      <c r="B50" s="59" t="s">
        <v>172</v>
      </c>
      <c r="C50" s="59" t="s">
        <v>210</v>
      </c>
      <c r="D50" s="59" t="s">
        <v>210</v>
      </c>
      <c r="E50" s="59"/>
      <c r="F50" s="59"/>
    </row>
    <row r="51" spans="1:6">
      <c r="A51" s="296">
        <v>42930</v>
      </c>
      <c r="B51" s="59" t="s">
        <v>201</v>
      </c>
      <c r="C51" s="59" t="s">
        <v>211</v>
      </c>
      <c r="D51" s="59" t="s">
        <v>211</v>
      </c>
      <c r="E51" s="59"/>
      <c r="F51" s="59"/>
    </row>
    <row r="52" spans="1:6">
      <c r="A52" s="296">
        <v>43693</v>
      </c>
      <c r="B52" s="59" t="s">
        <v>201</v>
      </c>
      <c r="C52" s="59" t="s">
        <v>212</v>
      </c>
      <c r="D52" s="59" t="s">
        <v>212</v>
      </c>
      <c r="E52" s="59"/>
      <c r="F52" s="59"/>
    </row>
    <row r="53" spans="1:6">
      <c r="A53" s="59"/>
      <c r="B53" s="59"/>
      <c r="C53" s="59" t="s">
        <v>213</v>
      </c>
      <c r="D53" s="59" t="s">
        <v>213</v>
      </c>
      <c r="E53" s="59"/>
      <c r="F53" s="59"/>
    </row>
    <row r="54" spans="1:6">
      <c r="A54" s="59"/>
      <c r="B54" s="59"/>
      <c r="C54" s="59" t="s">
        <v>214</v>
      </c>
      <c r="D54" s="59" t="s">
        <v>214</v>
      </c>
      <c r="E54" s="59"/>
      <c r="F54" s="59"/>
    </row>
  </sheetData>
  <mergeCells count="7">
    <mergeCell ref="A40:A41"/>
    <mergeCell ref="A20:A21"/>
    <mergeCell ref="A25:A27"/>
    <mergeCell ref="A28:A30"/>
    <mergeCell ref="A31:A32"/>
    <mergeCell ref="A35:A36"/>
    <mergeCell ref="A37:A3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C3CA2-2EFD-4518-AC4E-17E5972161EF}">
  <dimension ref="A1:K42"/>
  <sheetViews>
    <sheetView zoomScale="50" workbookViewId="0">
      <selection activeCell="K4" sqref="K4"/>
    </sheetView>
  </sheetViews>
  <sheetFormatPr defaultRowHeight="14.4"/>
  <cols>
    <col min="1" max="2" width="23.109375" customWidth="1"/>
    <col min="3" max="3" width="20.77734375" customWidth="1"/>
    <col min="4" max="4" width="16.88671875" customWidth="1"/>
    <col min="5" max="5" width="26.6640625" customWidth="1"/>
    <col min="6" max="6" width="27.77734375" customWidth="1"/>
    <col min="7" max="7" width="48.77734375" customWidth="1"/>
    <col min="8" max="8" width="25.6640625" customWidth="1"/>
    <col min="9" max="9" width="58.33203125" customWidth="1"/>
    <col min="11" max="11" width="75.109375" customWidth="1"/>
  </cols>
  <sheetData>
    <row r="1" spans="1:11" ht="43.2">
      <c r="A1" s="232" t="s">
        <v>675</v>
      </c>
      <c r="K1" s="262" t="s">
        <v>780</v>
      </c>
    </row>
    <row r="2" spans="1:11" ht="15" thickBot="1">
      <c r="A2" s="304" t="s">
        <v>119</v>
      </c>
      <c r="B2" s="305" t="s">
        <v>0</v>
      </c>
      <c r="C2" s="304" t="s">
        <v>677</v>
      </c>
      <c r="D2" s="305" t="s">
        <v>1</v>
      </c>
      <c r="E2" s="305" t="s">
        <v>676</v>
      </c>
      <c r="F2" s="305" t="s">
        <v>2</v>
      </c>
      <c r="G2" s="305" t="s">
        <v>121</v>
      </c>
      <c r="H2" s="306" t="s">
        <v>4</v>
      </c>
      <c r="I2" s="307" t="s">
        <v>696</v>
      </c>
    </row>
    <row r="3" spans="1:11" ht="102" customHeight="1">
      <c r="A3" s="233" t="s">
        <v>122</v>
      </c>
      <c r="B3" s="234" t="s">
        <v>122</v>
      </c>
      <c r="C3" s="235" t="s">
        <v>7</v>
      </c>
      <c r="D3" s="235" t="s">
        <v>8</v>
      </c>
      <c r="E3" s="235" t="s">
        <v>127</v>
      </c>
      <c r="F3" s="235" t="s">
        <v>9</v>
      </c>
      <c r="G3" s="236" t="s">
        <v>704</v>
      </c>
      <c r="H3" s="235"/>
      <c r="I3" s="237" t="s">
        <v>129</v>
      </c>
    </row>
    <row r="4" spans="1:11" ht="99.6" customHeight="1">
      <c r="A4" s="308"/>
      <c r="B4" s="308"/>
      <c r="C4" s="309" t="s">
        <v>125</v>
      </c>
      <c r="D4" s="309" t="s">
        <v>126</v>
      </c>
      <c r="E4" s="310" t="s">
        <v>127</v>
      </c>
      <c r="F4" s="311" t="s">
        <v>128</v>
      </c>
      <c r="G4" s="309" t="str">
        <f>"eg. Calculations based on "&amp;'[24]Solar Data'!F2&amp;" solar cost data […]."</f>
        <v>eg. Calculations based on  solar cost data […].</v>
      </c>
      <c r="H4" s="312" t="str">
        <f>"This doesn't seem like the best approach! Rather link to cells in location. 2017: "&amp;'[24]Solar Data'!F2&amp;" R/kW, 2020: "&amp;'[24]Solar Data'!F2&amp;" R/kW, 2025:"&amp;'[24]Solar Data'!F2&amp;" R/kW, 2030:"&amp;'[24]Solar Data'!F2&amp;" R/kW, 2040:"&amp;'[24]Solar Data'!F2&amp;" R/kW, 2050:"&amp;'[24]Solar Data'!F2&amp;" R/kW"</f>
        <v>This doesn't seem like the best approach! Rather link to cells in location. 2017:  R/kW, 2020:  R/kW, 2025: R/kW, 2030: R/kW, 2040: R/kW, 2050: R/kW</v>
      </c>
      <c r="I4" s="313" t="s">
        <v>129</v>
      </c>
      <c r="K4" s="53"/>
    </row>
    <row r="5" spans="1:11" ht="19.2" customHeight="1">
      <c r="C5" s="225"/>
      <c r="D5" s="225"/>
      <c r="E5" s="226"/>
      <c r="F5" s="227"/>
      <c r="G5" s="225"/>
      <c r="H5" s="228"/>
      <c r="I5" s="229"/>
      <c r="K5" s="53"/>
    </row>
    <row r="6" spans="1:11" ht="28.8" customHeight="1" thickBot="1">
      <c r="A6" s="232" t="s">
        <v>678</v>
      </c>
      <c r="C6" s="225"/>
      <c r="D6" s="225"/>
      <c r="E6" s="226"/>
      <c r="F6" s="227"/>
      <c r="G6" s="225"/>
      <c r="H6" s="228"/>
      <c r="I6" s="229"/>
      <c r="K6" s="53"/>
    </row>
    <row r="7" spans="1:11" ht="15" thickBot="1">
      <c r="A7" s="230" t="s">
        <v>119</v>
      </c>
      <c r="B7" s="231" t="s">
        <v>0</v>
      </c>
      <c r="C7" s="230" t="s">
        <v>677</v>
      </c>
      <c r="D7" s="231" t="s">
        <v>1</v>
      </c>
      <c r="E7" s="231" t="s">
        <v>676</v>
      </c>
      <c r="F7" s="231" t="s">
        <v>2</v>
      </c>
      <c r="G7" s="231" t="s">
        <v>121</v>
      </c>
      <c r="H7" s="51" t="s">
        <v>4</v>
      </c>
      <c r="I7" s="52" t="s">
        <v>696</v>
      </c>
    </row>
    <row r="8" spans="1:11" ht="102" customHeight="1">
      <c r="A8" s="233" t="s">
        <v>122</v>
      </c>
      <c r="B8" s="234" t="s">
        <v>122</v>
      </c>
      <c r="C8" s="235" t="s">
        <v>7</v>
      </c>
      <c r="D8" s="235" t="s">
        <v>8</v>
      </c>
      <c r="E8" s="235" t="s">
        <v>127</v>
      </c>
      <c r="F8" s="235" t="s">
        <v>9</v>
      </c>
      <c r="G8" s="236" t="s">
        <v>158</v>
      </c>
      <c r="H8" s="235"/>
      <c r="I8" s="237" t="s">
        <v>129</v>
      </c>
    </row>
    <row r="9" spans="1:11" ht="99.6" customHeight="1">
      <c r="A9" s="325" t="s">
        <v>123</v>
      </c>
      <c r="B9" s="325" t="s">
        <v>124</v>
      </c>
      <c r="C9" s="243" t="s">
        <v>125</v>
      </c>
      <c r="D9" s="238" t="s">
        <v>126</v>
      </c>
      <c r="E9" s="239" t="s">
        <v>127</v>
      </c>
      <c r="F9" s="240" t="s">
        <v>128</v>
      </c>
      <c r="G9" s="238" t="e">
        <f>"eg. Calculations based on "&amp;'[24]Solar Data'!F5&amp;" solar cost data […]."</f>
        <v>#REF!</v>
      </c>
      <c r="H9" s="241" t="e">
        <f>"This doesn't seem like the best approach! Rather link to cells in location. 2017: "&amp;'[24]Solar Data'!F5&amp;" R/kW, 2020: "&amp;'[24]Solar Data'!F5&amp;" R/kW, 2025:"&amp;'[24]Solar Data'!F5&amp;" R/kW, 2030:"&amp;'[24]Solar Data'!F5&amp;" R/kW, 2040:"&amp;'[24]Solar Data'!F5&amp;" R/kW, 2050:"&amp;'[24]Solar Data'!F5&amp;" R/kW"</f>
        <v>#REF!</v>
      </c>
      <c r="I9" s="242" t="s">
        <v>129</v>
      </c>
      <c r="K9" s="53"/>
    </row>
    <row r="10" spans="1:11" ht="20.399999999999999">
      <c r="A10" s="325"/>
      <c r="B10" s="325"/>
      <c r="C10" s="243" t="s">
        <v>130</v>
      </c>
      <c r="D10" s="238" t="s">
        <v>131</v>
      </c>
      <c r="E10" s="239" t="s">
        <v>127</v>
      </c>
      <c r="F10" s="240" t="s">
        <v>132</v>
      </c>
      <c r="G10" s="238"/>
      <c r="H10" s="241"/>
      <c r="I10" s="242" t="s">
        <v>129</v>
      </c>
      <c r="K10" s="53"/>
    </row>
    <row r="11" spans="1:11" ht="20.399999999999999">
      <c r="A11" s="325"/>
      <c r="B11" s="325"/>
      <c r="C11" s="243" t="s">
        <v>133</v>
      </c>
      <c r="D11" s="238" t="s">
        <v>134</v>
      </c>
      <c r="E11" s="239" t="s">
        <v>127</v>
      </c>
      <c r="F11" s="240" t="s">
        <v>132</v>
      </c>
      <c r="G11" s="238"/>
      <c r="H11" s="241"/>
      <c r="I11" s="242" t="s">
        <v>129</v>
      </c>
      <c r="K11" s="53"/>
    </row>
    <row r="12" spans="1:11" ht="20.399999999999999">
      <c r="A12" s="325"/>
      <c r="B12" s="325"/>
      <c r="C12" s="243" t="s">
        <v>135</v>
      </c>
      <c r="D12" s="238" t="s">
        <v>136</v>
      </c>
      <c r="E12" s="239" t="s">
        <v>127</v>
      </c>
      <c r="F12" s="240" t="s">
        <v>128</v>
      </c>
      <c r="G12" s="238"/>
      <c r="H12" s="241"/>
      <c r="I12" s="242" t="s">
        <v>129</v>
      </c>
    </row>
    <row r="13" spans="1:11" ht="20.399999999999999">
      <c r="A13" s="325"/>
      <c r="B13" s="325"/>
      <c r="C13" s="243" t="s">
        <v>137</v>
      </c>
      <c r="D13" s="238" t="s">
        <v>138</v>
      </c>
      <c r="E13" s="239" t="s">
        <v>139</v>
      </c>
      <c r="F13" s="240"/>
      <c r="G13" s="238"/>
      <c r="H13" s="241"/>
      <c r="I13" s="242"/>
    </row>
    <row r="14" spans="1:11" ht="20.399999999999999">
      <c r="A14" s="325"/>
      <c r="B14" s="325"/>
      <c r="C14" s="243" t="s">
        <v>140</v>
      </c>
      <c r="D14" s="238" t="s">
        <v>138</v>
      </c>
      <c r="E14" s="239" t="s">
        <v>141</v>
      </c>
      <c r="F14" s="240"/>
      <c r="G14" s="238"/>
      <c r="H14" s="241"/>
      <c r="I14" s="242"/>
    </row>
    <row r="15" spans="1:11" ht="20.399999999999999">
      <c r="A15" s="325"/>
      <c r="B15" s="325"/>
      <c r="C15" s="243" t="s">
        <v>142</v>
      </c>
      <c r="D15" s="238"/>
      <c r="E15" s="239"/>
      <c r="F15" s="240"/>
      <c r="G15" s="238"/>
      <c r="H15" s="241"/>
      <c r="I15" s="242"/>
    </row>
    <row r="16" spans="1:11" ht="20.399999999999999">
      <c r="A16" s="325"/>
      <c r="B16" s="325"/>
      <c r="C16" s="243" t="s">
        <v>143</v>
      </c>
      <c r="D16" s="238"/>
      <c r="E16" s="239" t="s">
        <v>127</v>
      </c>
      <c r="F16" s="240" t="s">
        <v>128</v>
      </c>
      <c r="G16" s="238"/>
      <c r="H16" s="241"/>
      <c r="I16" s="242" t="s">
        <v>129</v>
      </c>
    </row>
    <row r="17" spans="1:9" ht="20.399999999999999">
      <c r="A17" s="325"/>
      <c r="B17" s="325"/>
      <c r="C17" s="243" t="s">
        <v>144</v>
      </c>
      <c r="D17" s="238"/>
      <c r="E17" s="239" t="s">
        <v>127</v>
      </c>
      <c r="F17" s="240" t="s">
        <v>128</v>
      </c>
      <c r="G17" s="238"/>
      <c r="H17" s="241"/>
      <c r="I17" s="242" t="s">
        <v>129</v>
      </c>
    </row>
    <row r="18" spans="1:9">
      <c r="A18" s="325"/>
      <c r="B18" s="325"/>
      <c r="C18" s="243" t="s">
        <v>145</v>
      </c>
      <c r="D18" s="238"/>
      <c r="E18" s="239"/>
      <c r="F18" s="240"/>
      <c r="G18" s="238"/>
      <c r="H18" s="241"/>
      <c r="I18" s="242"/>
    </row>
    <row r="19" spans="1:9" ht="123" customHeight="1">
      <c r="A19" s="325"/>
      <c r="B19" s="325"/>
      <c r="C19" s="243" t="s">
        <v>146</v>
      </c>
      <c r="D19" s="238"/>
      <c r="E19" s="239" t="s">
        <v>127</v>
      </c>
      <c r="F19" s="240" t="s">
        <v>128</v>
      </c>
      <c r="G19" s="238" t="s">
        <v>147</v>
      </c>
      <c r="H19" s="241"/>
      <c r="I19" s="242" t="s">
        <v>129</v>
      </c>
    </row>
    <row r="20" spans="1:9" ht="34.799999999999997" customHeight="1">
      <c r="A20" s="325"/>
      <c r="B20" s="325"/>
      <c r="C20" s="243" t="s">
        <v>148</v>
      </c>
      <c r="D20" s="238"/>
      <c r="E20" s="239"/>
      <c r="F20" s="240" t="s">
        <v>149</v>
      </c>
      <c r="G20" s="238"/>
      <c r="H20" s="241"/>
      <c r="I20" s="242"/>
    </row>
    <row r="21" spans="1:9" ht="20.399999999999999">
      <c r="A21" s="325"/>
      <c r="B21" s="325"/>
      <c r="C21" s="243" t="s">
        <v>150</v>
      </c>
      <c r="D21" s="238"/>
      <c r="E21" s="239" t="s">
        <v>127</v>
      </c>
      <c r="F21" s="240" t="s">
        <v>128</v>
      </c>
      <c r="G21" s="238"/>
      <c r="H21" s="241"/>
      <c r="I21" s="242" t="s">
        <v>129</v>
      </c>
    </row>
    <row r="22" spans="1:9" ht="91.8">
      <c r="A22" s="325"/>
      <c r="B22" s="325"/>
      <c r="C22" s="243" t="s">
        <v>151</v>
      </c>
      <c r="D22" s="238" t="s">
        <v>152</v>
      </c>
      <c r="E22" s="239" t="s">
        <v>127</v>
      </c>
      <c r="F22" s="240" t="s">
        <v>153</v>
      </c>
      <c r="G22" s="238" t="s">
        <v>154</v>
      </c>
      <c r="H22" s="241"/>
      <c r="I22" s="242" t="s">
        <v>129</v>
      </c>
    </row>
    <row r="23" spans="1:9" ht="20.399999999999999">
      <c r="A23" s="325"/>
      <c r="B23" s="325"/>
      <c r="C23" s="243" t="s">
        <v>155</v>
      </c>
      <c r="D23" s="238"/>
      <c r="E23" s="239" t="s">
        <v>127</v>
      </c>
      <c r="F23" s="240" t="s">
        <v>128</v>
      </c>
      <c r="G23" s="238"/>
      <c r="H23" s="241"/>
      <c r="I23" s="242" t="s">
        <v>129</v>
      </c>
    </row>
    <row r="24" spans="1:9" ht="20.399999999999999">
      <c r="A24" s="325"/>
      <c r="B24" s="325" t="s">
        <v>156</v>
      </c>
      <c r="C24" s="243" t="s">
        <v>125</v>
      </c>
      <c r="D24" s="238" t="s">
        <v>126</v>
      </c>
      <c r="E24" s="239" t="s">
        <v>127</v>
      </c>
      <c r="F24" s="240" t="s">
        <v>128</v>
      </c>
      <c r="G24" s="238" t="e">
        <f>"eg. Calculations based on "&amp;'[24]Solar Data'!F20&amp;" solar cost data […]."</f>
        <v>#REF!</v>
      </c>
      <c r="H24" s="241"/>
      <c r="I24" s="242" t="s">
        <v>129</v>
      </c>
    </row>
    <row r="25" spans="1:9" ht="20.399999999999999">
      <c r="A25" s="325"/>
      <c r="B25" s="325"/>
      <c r="C25" s="243" t="s">
        <v>130</v>
      </c>
      <c r="D25" s="238" t="s">
        <v>131</v>
      </c>
      <c r="E25" s="239" t="s">
        <v>127</v>
      </c>
      <c r="F25" s="240" t="s">
        <v>132</v>
      </c>
      <c r="G25" s="238"/>
      <c r="H25" s="241"/>
      <c r="I25" s="242" t="s">
        <v>129</v>
      </c>
    </row>
    <row r="26" spans="1:9" ht="20.399999999999999">
      <c r="A26" s="325"/>
      <c r="B26" s="325"/>
      <c r="C26" s="243" t="s">
        <v>133</v>
      </c>
      <c r="D26" s="238" t="s">
        <v>134</v>
      </c>
      <c r="E26" s="239" t="s">
        <v>127</v>
      </c>
      <c r="F26" s="240" t="s">
        <v>132</v>
      </c>
      <c r="G26" s="238"/>
      <c r="H26" s="241"/>
      <c r="I26" s="242" t="s">
        <v>129</v>
      </c>
    </row>
    <row r="27" spans="1:9" ht="20.399999999999999" customHeight="1">
      <c r="A27" s="325"/>
      <c r="B27" s="325"/>
      <c r="C27" s="243" t="s">
        <v>135</v>
      </c>
      <c r="D27" s="238" t="s">
        <v>136</v>
      </c>
      <c r="E27" s="239" t="s">
        <v>127</v>
      </c>
      <c r="F27" s="240" t="s">
        <v>128</v>
      </c>
      <c r="G27" s="238"/>
      <c r="H27" s="241"/>
      <c r="I27" s="242" t="s">
        <v>129</v>
      </c>
    </row>
    <row r="28" spans="1:9" ht="20.399999999999999">
      <c r="A28" s="325"/>
      <c r="B28" s="325"/>
      <c r="C28" s="243" t="s">
        <v>137</v>
      </c>
      <c r="D28" s="238" t="s">
        <v>138</v>
      </c>
      <c r="E28" s="239" t="s">
        <v>139</v>
      </c>
      <c r="F28" s="240"/>
      <c r="G28" s="238"/>
      <c r="H28" s="241"/>
      <c r="I28" s="242"/>
    </row>
    <row r="29" spans="1:9" ht="20.399999999999999">
      <c r="A29" s="325"/>
      <c r="B29" s="325"/>
      <c r="C29" s="243" t="s">
        <v>140</v>
      </c>
      <c r="D29" s="238" t="s">
        <v>138</v>
      </c>
      <c r="E29" s="239" t="s">
        <v>141</v>
      </c>
      <c r="F29" s="240"/>
      <c r="G29" s="238"/>
      <c r="H29" s="241"/>
      <c r="I29" s="242"/>
    </row>
    <row r="30" spans="1:9" ht="20.399999999999999">
      <c r="A30" s="325"/>
      <c r="B30" s="325"/>
      <c r="C30" s="243" t="s">
        <v>142</v>
      </c>
      <c r="D30" s="238"/>
      <c r="E30" s="239"/>
      <c r="F30" s="240"/>
      <c r="G30" s="238"/>
      <c r="H30" s="241"/>
      <c r="I30" s="242"/>
    </row>
    <row r="31" spans="1:9" ht="20.399999999999999">
      <c r="A31" s="325"/>
      <c r="B31" s="325"/>
      <c r="C31" s="243" t="s">
        <v>143</v>
      </c>
      <c r="D31" s="238"/>
      <c r="E31" s="239" t="s">
        <v>127</v>
      </c>
      <c r="F31" s="240" t="s">
        <v>128</v>
      </c>
      <c r="G31" s="238"/>
      <c r="H31" s="241"/>
      <c r="I31" s="242" t="s">
        <v>129</v>
      </c>
    </row>
    <row r="32" spans="1:9" ht="20.399999999999999">
      <c r="A32" s="325"/>
      <c r="B32" s="325"/>
      <c r="C32" s="243" t="s">
        <v>144</v>
      </c>
      <c r="D32" s="238"/>
      <c r="E32" s="239" t="s">
        <v>127</v>
      </c>
      <c r="F32" s="240" t="s">
        <v>128</v>
      </c>
      <c r="G32" s="238"/>
      <c r="H32" s="241"/>
      <c r="I32" s="242" t="s">
        <v>129</v>
      </c>
    </row>
    <row r="33" spans="1:9">
      <c r="A33" s="325"/>
      <c r="B33" s="325"/>
      <c r="C33" s="243" t="s">
        <v>145</v>
      </c>
      <c r="D33" s="238"/>
      <c r="E33" s="239"/>
      <c r="F33" s="240"/>
      <c r="G33" s="238"/>
      <c r="H33" s="241"/>
      <c r="I33" s="242"/>
    </row>
    <row r="34" spans="1:9" ht="20.399999999999999">
      <c r="A34" s="325"/>
      <c r="B34" s="325"/>
      <c r="C34" s="243" t="s">
        <v>146</v>
      </c>
      <c r="D34" s="238"/>
      <c r="E34" s="239" t="s">
        <v>127</v>
      </c>
      <c r="F34" s="240" t="s">
        <v>128</v>
      </c>
      <c r="G34" s="238"/>
      <c r="H34" s="241"/>
      <c r="I34" s="242" t="s">
        <v>129</v>
      </c>
    </row>
    <row r="35" spans="1:9">
      <c r="A35" s="325"/>
      <c r="B35" s="325"/>
      <c r="C35" s="243" t="s">
        <v>148</v>
      </c>
      <c r="D35" s="238"/>
      <c r="E35" s="239"/>
      <c r="F35" s="240" t="s">
        <v>149</v>
      </c>
      <c r="G35" s="238"/>
      <c r="H35" s="241"/>
      <c r="I35" s="242"/>
    </row>
    <row r="36" spans="1:9" ht="20.399999999999999">
      <c r="A36" s="325"/>
      <c r="B36" s="325"/>
      <c r="C36" s="243" t="s">
        <v>150</v>
      </c>
      <c r="D36" s="238"/>
      <c r="E36" s="239" t="s">
        <v>127</v>
      </c>
      <c r="F36" s="240" t="s">
        <v>128</v>
      </c>
      <c r="G36" s="238"/>
      <c r="H36" s="241"/>
      <c r="I36" s="242" t="s">
        <v>129</v>
      </c>
    </row>
    <row r="37" spans="1:9" ht="91.8">
      <c r="A37" s="325"/>
      <c r="B37" s="325"/>
      <c r="C37" s="243" t="s">
        <v>151</v>
      </c>
      <c r="D37" s="238" t="s">
        <v>152</v>
      </c>
      <c r="E37" s="239" t="s">
        <v>127</v>
      </c>
      <c r="F37" s="240" t="s">
        <v>153</v>
      </c>
      <c r="G37" s="238" t="s">
        <v>154</v>
      </c>
      <c r="H37" s="241"/>
      <c r="I37" s="242" t="s">
        <v>129</v>
      </c>
    </row>
    <row r="38" spans="1:9" ht="20.399999999999999">
      <c r="A38" s="325"/>
      <c r="B38" s="325"/>
      <c r="C38" s="243" t="s">
        <v>155</v>
      </c>
      <c r="D38" s="238"/>
      <c r="E38" s="239" t="s">
        <v>127</v>
      </c>
      <c r="F38" s="240" t="s">
        <v>128</v>
      </c>
      <c r="G38" s="238"/>
      <c r="H38" s="241"/>
      <c r="I38" s="242" t="s">
        <v>129</v>
      </c>
    </row>
    <row r="39" spans="1:9" ht="61.2">
      <c r="A39" s="325"/>
      <c r="B39" s="240" t="s">
        <v>157</v>
      </c>
      <c r="C39" s="328"/>
      <c r="D39" s="329"/>
      <c r="E39" s="329"/>
      <c r="F39" s="325"/>
      <c r="G39" s="326"/>
      <c r="H39" s="327"/>
      <c r="I39" s="244"/>
    </row>
    <row r="40" spans="1:9">
      <c r="C40" s="329"/>
      <c r="D40" s="329"/>
      <c r="E40" s="329"/>
      <c r="F40" s="325"/>
      <c r="G40" s="326"/>
      <c r="H40" s="327"/>
      <c r="I40" s="244"/>
    </row>
    <row r="41" spans="1:9">
      <c r="C41" s="329"/>
      <c r="D41" s="329"/>
      <c r="E41" s="329"/>
      <c r="F41" s="325"/>
      <c r="G41" s="326"/>
      <c r="H41" s="244"/>
      <c r="I41" s="244"/>
    </row>
    <row r="42" spans="1:9">
      <c r="C42" s="245"/>
      <c r="D42" s="245"/>
      <c r="E42" s="245"/>
      <c r="F42" s="245"/>
      <c r="G42" s="245"/>
      <c r="H42" s="236"/>
      <c r="I42" s="237"/>
    </row>
  </sheetData>
  <mergeCells count="9">
    <mergeCell ref="F39:F41"/>
    <mergeCell ref="G39:G41"/>
    <mergeCell ref="H39:H40"/>
    <mergeCell ref="A9:A39"/>
    <mergeCell ref="B9:B23"/>
    <mergeCell ref="B24:B38"/>
    <mergeCell ref="C39:C41"/>
    <mergeCell ref="D39:D41"/>
    <mergeCell ref="E39:E41"/>
  </mergeCells>
  <hyperlinks>
    <hyperlink ref="E9" r:id="rId1" xr:uid="{1124FF60-C229-45D6-8BF5-1E8ED7BEEAC3}"/>
    <hyperlink ref="E10" r:id="rId2" xr:uid="{9A451CA0-8524-46F5-BDD8-86D26C3E71B6}"/>
    <hyperlink ref="E11" r:id="rId3" xr:uid="{2B094DE3-0916-4FE1-8D23-2ACE68940244}"/>
    <hyperlink ref="E23" r:id="rId4" xr:uid="{3B7FB2AB-6A5C-44C4-A66D-404DAA05E244}"/>
    <hyperlink ref="E12" r:id="rId5" xr:uid="{1A2990C7-D4B7-495F-9F06-6C2B0878D2B8}"/>
    <hyperlink ref="E13:E14" r:id="rId6" display="SATIMGE_Veda\VT_REGION1_ELC.xlsx\ProcDataRECostProfile\G9-L19" xr:uid="{B6AC2676-98DA-4ED0-99B8-4C3A371C515B}"/>
    <hyperlink ref="E16" r:id="rId7" xr:uid="{4330E3F4-B598-4926-9AAE-4C904427F308}"/>
    <hyperlink ref="E17" r:id="rId8" xr:uid="{A81B47EB-8676-4AC4-B137-5689D3CD9D7A}"/>
    <hyperlink ref="E19" r:id="rId9" xr:uid="{2E625DA5-5E6A-4994-91FB-675731970BB1}"/>
    <hyperlink ref="E21" r:id="rId10" xr:uid="{EAE364FB-BEDA-4D63-860C-8330ADC917D2}"/>
    <hyperlink ref="E22" r:id="rId11" xr:uid="{2D01AAA1-012F-429F-ABE5-BE19D92B10D3}"/>
    <hyperlink ref="E24" r:id="rId12" xr:uid="{A181D51C-1218-48D7-817B-AF88094B47FE}"/>
    <hyperlink ref="E25" r:id="rId13" xr:uid="{67468886-B0B1-4355-8B1E-75F86018B5CA}"/>
    <hyperlink ref="E26" r:id="rId14" xr:uid="{50F40005-78ED-4316-9C62-0BAADF896A77}"/>
    <hyperlink ref="E38" r:id="rId15" xr:uid="{08107D54-0878-49BC-A362-43E0C0F2CD24}"/>
    <hyperlink ref="E27" r:id="rId16" xr:uid="{B39F81B1-064C-43EC-A568-2C81CEFFFC70}"/>
    <hyperlink ref="E28:E29" r:id="rId17" display="SATIMGE_Veda\VT_REGION1_ELC.xlsx\ProcDataRECostProfile\G9-L19" xr:uid="{F35817CA-9190-4989-A619-F5EB03C0648A}"/>
    <hyperlink ref="E31" r:id="rId18" xr:uid="{1325155C-8C70-413D-B664-D29CF7F34C66}"/>
    <hyperlink ref="E32" r:id="rId19" xr:uid="{25238F76-495E-4AB0-B2E3-9B8EA8EFD934}"/>
    <hyperlink ref="E34" r:id="rId20" xr:uid="{84021E8A-4CA2-477A-8F3B-D5A02A857F92}"/>
    <hyperlink ref="E36" r:id="rId21" xr:uid="{E41F08CB-8BBC-4736-ACE3-8D089479D515}"/>
    <hyperlink ref="E37" r:id="rId22" xr:uid="{13A110ED-BA98-4308-B4A3-46716DF28D39}"/>
    <hyperlink ref="E4" r:id="rId23" xr:uid="{CCCDA41D-7F89-4E89-8471-B78A13DE062B}"/>
  </hyperlinks>
  <pageMargins left="0.7" right="0.7" top="0.75" bottom="0.75" header="0.3" footer="0.3"/>
  <tableParts count="1">
    <tablePart r:id="rId2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71825-C9CD-4117-BF7D-3BFC585C1AD8}">
  <dimension ref="A1:Z80"/>
  <sheetViews>
    <sheetView tabSelected="1" zoomScale="31" workbookViewId="0">
      <selection activeCell="AB34" sqref="AB34"/>
    </sheetView>
  </sheetViews>
  <sheetFormatPr defaultColWidth="11.44140625" defaultRowHeight="13.2"/>
  <cols>
    <col min="1" max="4" width="11.44140625" style="73"/>
    <col min="5" max="5" width="7.33203125" style="73" customWidth="1"/>
    <col min="6" max="6" width="11.44140625" style="73"/>
    <col min="7" max="7" width="5.44140625" style="73" customWidth="1"/>
    <col min="8" max="8" width="9.44140625" style="73" customWidth="1"/>
    <col min="9" max="9" width="7.33203125" style="73" customWidth="1"/>
    <col min="10" max="10" width="6" style="73" customWidth="1"/>
    <col min="11" max="11" width="5.88671875" style="73" customWidth="1"/>
    <col min="12" max="12" width="10.6640625" style="73" customWidth="1"/>
    <col min="13" max="13" width="9.33203125" style="73" customWidth="1"/>
    <col min="14" max="14" width="3.88671875" style="73" customWidth="1"/>
    <col min="15" max="15" width="18.33203125" style="73" customWidth="1"/>
    <col min="16" max="16" width="3.6640625" style="73" customWidth="1"/>
    <col min="17" max="17" width="11.33203125" style="73" customWidth="1"/>
    <col min="18" max="18" width="11.44140625" style="73"/>
    <col min="19" max="19" width="10.6640625" style="73" customWidth="1"/>
    <col min="20" max="20" width="10.109375" style="73" customWidth="1"/>
    <col min="21" max="21" width="9.6640625" style="73" customWidth="1"/>
    <col min="22" max="22" width="14.88671875" style="73" customWidth="1"/>
    <col min="23" max="23" width="7.33203125" style="73" customWidth="1"/>
    <col min="24" max="16384" width="11.44140625" style="73"/>
  </cols>
  <sheetData>
    <row r="1" spans="1:26" ht="26.4">
      <c r="A1" s="297" t="s">
        <v>775</v>
      </c>
      <c r="B1" s="298" t="s">
        <v>353</v>
      </c>
      <c r="Z1" s="74" t="s">
        <v>3</v>
      </c>
    </row>
    <row r="3" spans="1:26" ht="12.75" customHeight="1">
      <c r="A3" s="330" t="s">
        <v>354</v>
      </c>
      <c r="B3" s="330"/>
      <c r="C3" s="330"/>
      <c r="D3" s="330"/>
      <c r="E3" s="330"/>
      <c r="F3" s="330"/>
      <c r="G3" s="330"/>
      <c r="H3" s="330"/>
      <c r="Z3" s="73" t="s">
        <v>772</v>
      </c>
    </row>
    <row r="4" spans="1:26" ht="15.6">
      <c r="F4" s="72"/>
      <c r="Z4" s="73" t="s">
        <v>781</v>
      </c>
    </row>
    <row r="5" spans="1:26" ht="15.6">
      <c r="F5" s="72"/>
    </row>
    <row r="6" spans="1:26" ht="15.6">
      <c r="A6" s="331" t="s">
        <v>355</v>
      </c>
      <c r="B6" s="331"/>
      <c r="C6" s="331"/>
      <c r="D6" s="331"/>
      <c r="F6" s="331" t="s">
        <v>355</v>
      </c>
      <c r="G6" s="331"/>
      <c r="H6" s="331"/>
      <c r="I6" s="331"/>
      <c r="J6" s="331"/>
      <c r="K6" s="331"/>
      <c r="L6" s="331"/>
      <c r="M6" s="331"/>
      <c r="Q6" s="95" t="s">
        <v>356</v>
      </c>
      <c r="R6" s="95"/>
      <c r="S6" s="95"/>
      <c r="T6" s="95"/>
      <c r="U6" s="95"/>
      <c r="V6" s="95"/>
      <c r="W6" s="95"/>
      <c r="X6" s="95"/>
    </row>
    <row r="7" spans="1:26" s="100" customFormat="1" ht="37.799999999999997">
      <c r="A7" s="96" t="s">
        <v>357</v>
      </c>
      <c r="B7" s="97" t="s">
        <v>358</v>
      </c>
      <c r="C7" s="98" t="s">
        <v>359</v>
      </c>
      <c r="D7" s="99" t="s">
        <v>360</v>
      </c>
      <c r="F7" s="101" t="s">
        <v>26</v>
      </c>
      <c r="G7" s="102" t="s">
        <v>361</v>
      </c>
      <c r="H7" s="103" t="s">
        <v>362</v>
      </c>
      <c r="I7" s="104" t="s">
        <v>363</v>
      </c>
      <c r="J7" s="105" t="s">
        <v>364</v>
      </c>
      <c r="K7" s="106" t="s">
        <v>365</v>
      </c>
      <c r="L7" s="107" t="s">
        <v>366</v>
      </c>
      <c r="M7" s="108" t="s">
        <v>367</v>
      </c>
      <c r="O7" s="109" t="s">
        <v>368</v>
      </c>
      <c r="Q7" s="109" t="s">
        <v>369</v>
      </c>
      <c r="R7" s="110" t="s">
        <v>247</v>
      </c>
      <c r="S7" s="109" t="s">
        <v>370</v>
      </c>
      <c r="T7" s="110" t="s">
        <v>371</v>
      </c>
      <c r="U7" s="110" t="s">
        <v>372</v>
      </c>
      <c r="V7" s="110" t="s">
        <v>373</v>
      </c>
      <c r="W7" s="110" t="s">
        <v>290</v>
      </c>
    </row>
    <row r="10" spans="1:26">
      <c r="O10" s="73" t="s">
        <v>374</v>
      </c>
    </row>
    <row r="12" spans="1:26">
      <c r="O12" s="73" t="s">
        <v>375</v>
      </c>
    </row>
    <row r="14" spans="1:26">
      <c r="O14" s="73" t="s">
        <v>376</v>
      </c>
    </row>
    <row r="16" spans="1:26">
      <c r="O16" s="73" t="s">
        <v>377</v>
      </c>
    </row>
    <row r="18" spans="15:15">
      <c r="O18" s="73" t="s">
        <v>378</v>
      </c>
    </row>
    <row r="20" spans="15:15">
      <c r="O20" s="73" t="s">
        <v>379</v>
      </c>
    </row>
    <row r="24" spans="15:15">
      <c r="O24" s="73" t="s">
        <v>380</v>
      </c>
    </row>
    <row r="26" spans="15:15">
      <c r="O26" s="73" t="s">
        <v>381</v>
      </c>
    </row>
    <row r="28" spans="15:15">
      <c r="O28" s="73" t="s">
        <v>382</v>
      </c>
    </row>
    <row r="30" spans="15:15">
      <c r="O30" s="73" t="s">
        <v>383</v>
      </c>
    </row>
    <row r="34" spans="15:15">
      <c r="O34" s="73" t="s">
        <v>384</v>
      </c>
    </row>
    <row r="36" spans="15:15">
      <c r="O36" s="73" t="s">
        <v>385</v>
      </c>
    </row>
    <row r="38" spans="15:15">
      <c r="O38" s="73" t="s">
        <v>386</v>
      </c>
    </row>
    <row r="40" spans="15:15">
      <c r="O40" s="73" t="s">
        <v>387</v>
      </c>
    </row>
    <row r="42" spans="15:15">
      <c r="O42" s="73" t="s">
        <v>388</v>
      </c>
    </row>
    <row r="44" spans="15:15">
      <c r="O44" s="73" t="s">
        <v>389</v>
      </c>
    </row>
    <row r="46" spans="15:15">
      <c r="O46" s="73" t="s">
        <v>390</v>
      </c>
    </row>
    <row r="48" spans="15:15">
      <c r="O48" s="73" t="s">
        <v>391</v>
      </c>
    </row>
    <row r="52" spans="15:15">
      <c r="O52" s="73" t="s">
        <v>392</v>
      </c>
    </row>
    <row r="54" spans="15:15">
      <c r="O54" s="73" t="s">
        <v>393</v>
      </c>
    </row>
    <row r="56" spans="15:15">
      <c r="O56" s="73" t="s">
        <v>394</v>
      </c>
    </row>
    <row r="58" spans="15:15">
      <c r="O58" s="73" t="s">
        <v>395</v>
      </c>
    </row>
    <row r="60" spans="15:15">
      <c r="O60" s="73" t="s">
        <v>396</v>
      </c>
    </row>
    <row r="64" spans="15:15">
      <c r="O64" s="73" t="s">
        <v>397</v>
      </c>
    </row>
    <row r="66" spans="15:15">
      <c r="O66" s="73" t="s">
        <v>398</v>
      </c>
    </row>
    <row r="68" spans="15:15">
      <c r="O68" s="73" t="s">
        <v>399</v>
      </c>
    </row>
    <row r="72" spans="15:15">
      <c r="O72" s="73" t="s">
        <v>400</v>
      </c>
    </row>
    <row r="76" spans="15:15">
      <c r="O76" s="73" t="s">
        <v>401</v>
      </c>
    </row>
    <row r="80" spans="15:15">
      <c r="O80" s="111"/>
    </row>
  </sheetData>
  <sheetProtection selectLockedCells="1" selectUnlockedCells="1"/>
  <mergeCells count="3">
    <mergeCell ref="A3:H3"/>
    <mergeCell ref="A6:D6"/>
    <mergeCell ref="F6:M6"/>
  </mergeCells>
  <pageMargins left="0.78749999999999998" right="0.78749999999999998" top="1.0249999999999999" bottom="1.0249999999999999" header="0.78749999999999998" footer="0.78749999999999998"/>
  <pageSetup paperSize="9" firstPageNumber="0" orientation="portrait" horizontalDpi="300" verticalDpi="300"/>
  <headerFooter alignWithMargins="0">
    <oddHeader>&amp;C&amp;A</oddHeader>
    <oddFooter>&amp;CPage &amp;P</oddFooter>
  </headerFooter>
  <colBreaks count="1" manualBreakCount="1">
    <brk id="16" max="1048575" man="1"/>
  </colBreak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2AF5F-2710-42BB-B026-337B534F3731}">
  <dimension ref="A1:S74"/>
  <sheetViews>
    <sheetView zoomScale="55" workbookViewId="0">
      <selection activeCell="E6" sqref="E6"/>
    </sheetView>
  </sheetViews>
  <sheetFormatPr defaultColWidth="11.44140625" defaultRowHeight="13.2"/>
  <cols>
    <col min="1" max="1" width="53.88671875" style="73" customWidth="1"/>
    <col min="2" max="2" width="83.33203125" style="73" customWidth="1"/>
    <col min="3" max="3" width="28.33203125" style="73" customWidth="1"/>
    <col min="4" max="5" width="22.44140625" style="73" customWidth="1"/>
    <col min="6" max="16384" width="11.44140625" style="73"/>
  </cols>
  <sheetData>
    <row r="1" spans="1:19" s="75" customFormat="1" ht="15.6">
      <c r="A1" s="256" t="s">
        <v>707</v>
      </c>
      <c r="B1" s="257"/>
      <c r="S1" s="72" t="s">
        <v>3</v>
      </c>
    </row>
    <row r="2" spans="1:19" s="75" customFormat="1" ht="15.6">
      <c r="A2" s="256" t="s">
        <v>708</v>
      </c>
      <c r="B2" s="257"/>
      <c r="S2" s="75" t="s">
        <v>793</v>
      </c>
    </row>
    <row r="3" spans="1:19" s="75" customFormat="1" ht="15.6">
      <c r="A3" s="256" t="s">
        <v>709</v>
      </c>
      <c r="B3" s="257" t="s">
        <v>788</v>
      </c>
      <c r="S3" s="75" t="s">
        <v>789</v>
      </c>
    </row>
    <row r="4" spans="1:19" s="75" customFormat="1" ht="15.6">
      <c r="A4" s="256" t="s">
        <v>710</v>
      </c>
      <c r="B4" s="257"/>
    </row>
    <row r="5" spans="1:19" s="75" customFormat="1" ht="15">
      <c r="A5" s="251"/>
      <c r="S5" s="75" t="s">
        <v>792</v>
      </c>
    </row>
    <row r="6" spans="1:19" s="75" customFormat="1" ht="15.6">
      <c r="A6" s="281" t="s">
        <v>774</v>
      </c>
      <c r="B6" s="282"/>
      <c r="S6" s="75" t="s">
        <v>790</v>
      </c>
    </row>
    <row r="7" spans="1:19">
      <c r="S7" s="73" t="s">
        <v>791</v>
      </c>
    </row>
    <row r="8" spans="1:19" s="71" customFormat="1" ht="26.4">
      <c r="A8" s="301" t="s">
        <v>682</v>
      </c>
      <c r="B8" s="301" t="s">
        <v>216</v>
      </c>
      <c r="C8" s="302" t="s">
        <v>794</v>
      </c>
    </row>
    <row r="9" spans="1:19" ht="105.6">
      <c r="A9" s="303" t="s">
        <v>215</v>
      </c>
      <c r="B9" s="92" t="s">
        <v>795</v>
      </c>
      <c r="C9" s="92" t="s">
        <v>796</v>
      </c>
      <c r="J9" s="74" t="s">
        <v>217</v>
      </c>
    </row>
    <row r="10" spans="1:19" ht="15">
      <c r="A10" s="75"/>
      <c r="B10" s="299"/>
      <c r="J10" s="75" t="s">
        <v>218</v>
      </c>
    </row>
    <row r="11" spans="1:19" ht="15">
      <c r="A11" s="75"/>
      <c r="B11" s="299"/>
      <c r="J11" s="75" t="s">
        <v>219</v>
      </c>
    </row>
    <row r="12" spans="1:19" ht="15">
      <c r="A12" s="75"/>
      <c r="B12" s="300"/>
      <c r="J12" s="75" t="s">
        <v>220</v>
      </c>
    </row>
    <row r="13" spans="1:19" ht="15">
      <c r="A13" s="75"/>
      <c r="B13" s="300"/>
      <c r="J13" s="75" t="s">
        <v>221</v>
      </c>
    </row>
    <row r="14" spans="1:19" ht="15">
      <c r="A14" s="75"/>
      <c r="B14" s="299"/>
      <c r="J14" s="75" t="s">
        <v>222</v>
      </c>
    </row>
    <row r="15" spans="1:19" ht="15">
      <c r="A15" s="75"/>
      <c r="B15" s="299"/>
      <c r="J15" s="75" t="s">
        <v>223</v>
      </c>
    </row>
    <row r="16" spans="1:19" ht="15">
      <c r="A16" s="75"/>
      <c r="B16" s="299"/>
      <c r="J16" s="75" t="s">
        <v>224</v>
      </c>
    </row>
    <row r="17" spans="1:16" ht="15">
      <c r="A17" s="75"/>
      <c r="B17" s="300"/>
      <c r="J17" s="75" t="s">
        <v>225</v>
      </c>
    </row>
    <row r="18" spans="1:16" ht="15">
      <c r="A18" s="75"/>
      <c r="B18" s="92"/>
      <c r="J18" s="75" t="s">
        <v>226</v>
      </c>
    </row>
    <row r="19" spans="1:16" ht="15">
      <c r="A19" s="75"/>
      <c r="J19" s="75" t="s">
        <v>227</v>
      </c>
    </row>
    <row r="20" spans="1:16" ht="15">
      <c r="A20" s="75"/>
      <c r="J20" s="76" t="s">
        <v>228</v>
      </c>
    </row>
    <row r="21" spans="1:16" ht="15">
      <c r="A21" s="75"/>
      <c r="J21" s="75" t="s">
        <v>229</v>
      </c>
    </row>
    <row r="22" spans="1:16" ht="15">
      <c r="A22" s="75"/>
    </row>
    <row r="23" spans="1:16" ht="15">
      <c r="A23" s="75"/>
    </row>
    <row r="24" spans="1:16" s="71" customFormat="1" ht="15">
      <c r="A24" s="70" t="s">
        <v>230</v>
      </c>
    </row>
    <row r="25" spans="1:16" ht="15.6">
      <c r="A25" s="72" t="s">
        <v>231</v>
      </c>
    </row>
    <row r="26" spans="1:16" ht="15.6">
      <c r="A26" s="75" t="s">
        <v>232</v>
      </c>
      <c r="P26" s="77"/>
    </row>
    <row r="27" spans="1:16" ht="15">
      <c r="A27" s="75" t="s">
        <v>233</v>
      </c>
    </row>
    <row r="28" spans="1:16" ht="15">
      <c r="A28" s="75" t="s">
        <v>234</v>
      </c>
    </row>
    <row r="29" spans="1:16" ht="15">
      <c r="A29" s="75" t="s">
        <v>235</v>
      </c>
    </row>
    <row r="30" spans="1:16" ht="15">
      <c r="A30" s="75" t="s">
        <v>236</v>
      </c>
    </row>
    <row r="31" spans="1:16" ht="15">
      <c r="A31" s="75"/>
    </row>
    <row r="32" spans="1:16" ht="15">
      <c r="A32" s="75" t="s">
        <v>237</v>
      </c>
    </row>
    <row r="33" spans="1:5" ht="15">
      <c r="A33" s="75" t="s">
        <v>238</v>
      </c>
    </row>
    <row r="34" spans="1:5" ht="15">
      <c r="A34" s="75"/>
    </row>
    <row r="35" spans="1:5" ht="15">
      <c r="A35" s="75" t="s">
        <v>239</v>
      </c>
    </row>
    <row r="36" spans="1:5" ht="15">
      <c r="A36" s="75" t="s">
        <v>240</v>
      </c>
    </row>
    <row r="37" spans="1:5" ht="15">
      <c r="A37" s="75" t="s">
        <v>234</v>
      </c>
    </row>
    <row r="38" spans="1:5" ht="15">
      <c r="A38" s="75" t="s">
        <v>235</v>
      </c>
    </row>
    <row r="39" spans="1:5" ht="15">
      <c r="A39" s="75" t="s">
        <v>236</v>
      </c>
    </row>
    <row r="44" spans="1:5" s="71" customFormat="1" ht="15">
      <c r="A44" s="70" t="s">
        <v>241</v>
      </c>
    </row>
    <row r="45" spans="1:5">
      <c r="A45" s="73" t="s">
        <v>242</v>
      </c>
      <c r="B45" s="74" t="s">
        <v>243</v>
      </c>
      <c r="C45" s="73" t="s">
        <v>244</v>
      </c>
    </row>
    <row r="47" spans="1:5">
      <c r="A47" s="74" t="s">
        <v>245</v>
      </c>
    </row>
    <row r="48" spans="1:5">
      <c r="A48" s="78" t="s">
        <v>246</v>
      </c>
      <c r="B48" s="78" t="s">
        <v>247</v>
      </c>
      <c r="C48" s="78" t="s">
        <v>248</v>
      </c>
      <c r="D48" s="78" t="s">
        <v>249</v>
      </c>
      <c r="E48" s="78" t="s">
        <v>250</v>
      </c>
    </row>
    <row r="49" spans="1:5">
      <c r="A49" s="79" t="s">
        <v>251</v>
      </c>
      <c r="B49" s="79" t="s">
        <v>251</v>
      </c>
      <c r="C49" s="79" t="s">
        <v>251</v>
      </c>
      <c r="D49" s="79" t="s">
        <v>251</v>
      </c>
      <c r="E49" s="79" t="s">
        <v>251</v>
      </c>
    </row>
    <row r="50" spans="1:5">
      <c r="A50" s="80" t="s">
        <v>252</v>
      </c>
      <c r="B50" s="80" t="s">
        <v>253</v>
      </c>
      <c r="C50" s="80" t="s">
        <v>254</v>
      </c>
      <c r="D50" s="80" t="s">
        <v>255</v>
      </c>
      <c r="E50" s="81"/>
    </row>
    <row r="51" spans="1:5">
      <c r="A51" s="80" t="s">
        <v>256</v>
      </c>
      <c r="B51" s="80" t="s">
        <v>257</v>
      </c>
      <c r="C51" s="81"/>
      <c r="D51" s="81"/>
      <c r="E51" s="81"/>
    </row>
    <row r="52" spans="1:5">
      <c r="A52" s="82" t="s">
        <v>258</v>
      </c>
      <c r="B52" s="82" t="s">
        <v>259</v>
      </c>
      <c r="C52" s="82" t="s">
        <v>260</v>
      </c>
      <c r="D52" s="82" t="s">
        <v>261</v>
      </c>
      <c r="E52" s="82" t="s">
        <v>262</v>
      </c>
    </row>
    <row r="53" spans="1:5">
      <c r="A53" s="82" t="s">
        <v>263</v>
      </c>
      <c r="B53" s="82" t="s">
        <v>264</v>
      </c>
      <c r="C53" s="81"/>
      <c r="D53" s="81"/>
      <c r="E53" s="81"/>
    </row>
    <row r="56" spans="1:5">
      <c r="A56" s="74" t="s">
        <v>265</v>
      </c>
    </row>
    <row r="57" spans="1:5">
      <c r="A57" s="83" t="s">
        <v>246</v>
      </c>
      <c r="B57" s="83" t="s">
        <v>247</v>
      </c>
      <c r="C57" s="83" t="s">
        <v>248</v>
      </c>
      <c r="D57" s="83" t="s">
        <v>249</v>
      </c>
      <c r="E57" s="83" t="s">
        <v>250</v>
      </c>
    </row>
    <row r="58" spans="1:5" ht="37.799999999999997">
      <c r="A58" s="81"/>
      <c r="B58" s="84" t="s">
        <v>266</v>
      </c>
      <c r="C58" s="84" t="s">
        <v>267</v>
      </c>
      <c r="D58" s="84" t="s">
        <v>268</v>
      </c>
      <c r="E58" s="81"/>
    </row>
    <row r="59" spans="1:5">
      <c r="A59" s="74" t="s">
        <v>269</v>
      </c>
    </row>
    <row r="60" spans="1:5">
      <c r="A60" s="83" t="s">
        <v>246</v>
      </c>
      <c r="B60" s="83" t="s">
        <v>247</v>
      </c>
      <c r="C60" s="83" t="s">
        <v>248</v>
      </c>
      <c r="D60" s="83" t="s">
        <v>249</v>
      </c>
      <c r="E60" s="83" t="s">
        <v>250</v>
      </c>
    </row>
    <row r="61" spans="1:5" ht="37.799999999999997">
      <c r="A61" s="81"/>
      <c r="B61" s="84" t="s">
        <v>270</v>
      </c>
      <c r="C61" s="84" t="s">
        <v>271</v>
      </c>
      <c r="D61" s="84" t="s">
        <v>272</v>
      </c>
      <c r="E61" s="81"/>
    </row>
    <row r="64" spans="1:5">
      <c r="A64" s="85" t="s">
        <v>273</v>
      </c>
      <c r="B64" s="85" t="s">
        <v>274</v>
      </c>
      <c r="C64" s="85" t="s">
        <v>275</v>
      </c>
    </row>
    <row r="65" spans="1:3">
      <c r="A65" s="86" t="s">
        <v>276</v>
      </c>
      <c r="B65" s="86" t="s">
        <v>277</v>
      </c>
      <c r="C65" s="86"/>
    </row>
    <row r="66" spans="1:3">
      <c r="A66" s="86" t="s">
        <v>278</v>
      </c>
      <c r="B66" s="86" t="s">
        <v>279</v>
      </c>
      <c r="C66" s="86" t="s">
        <v>280</v>
      </c>
    </row>
    <row r="67" spans="1:3" ht="26.4">
      <c r="A67" s="86" t="s">
        <v>281</v>
      </c>
      <c r="B67" s="86" t="s">
        <v>281</v>
      </c>
      <c r="C67" s="87" t="s">
        <v>282</v>
      </c>
    </row>
    <row r="68" spans="1:3">
      <c r="A68" s="86" t="s">
        <v>283</v>
      </c>
      <c r="B68" s="86" t="s">
        <v>284</v>
      </c>
      <c r="C68" s="86"/>
    </row>
    <row r="69" spans="1:3">
      <c r="A69" s="86"/>
      <c r="B69" s="86" t="s">
        <v>285</v>
      </c>
      <c r="C69" s="86"/>
    </row>
    <row r="70" spans="1:3">
      <c r="A70" s="86"/>
      <c r="B70" s="86" t="s">
        <v>286</v>
      </c>
      <c r="C70" s="86"/>
    </row>
    <row r="71" spans="1:3">
      <c r="A71" s="86"/>
      <c r="B71" s="86" t="s">
        <v>287</v>
      </c>
      <c r="C71" s="86" t="s">
        <v>288</v>
      </c>
    </row>
    <row r="72" spans="1:3">
      <c r="A72" s="86" t="s">
        <v>289</v>
      </c>
      <c r="B72" s="86" t="s">
        <v>290</v>
      </c>
      <c r="C72" s="86" t="s">
        <v>290</v>
      </c>
    </row>
    <row r="73" spans="1:3">
      <c r="A73" s="86" t="s">
        <v>291</v>
      </c>
      <c r="B73" s="86"/>
      <c r="C73" s="86"/>
    </row>
    <row r="74" spans="1:3">
      <c r="A74" s="86" t="s">
        <v>292</v>
      </c>
      <c r="B74" s="86"/>
      <c r="C74" s="86"/>
    </row>
  </sheetData>
  <sheetProtection selectLockedCells="1" selectUnlockedCells="1"/>
  <pageMargins left="0.78749999999999998" right="0.78749999999999998" top="1.0249999999999999" bottom="1.0249999999999999" header="0.78749999999999998" footer="0.78749999999999998"/>
  <pageSetup paperSize="9" scale="59" orientation="portrait" useFirstPageNumber="1" horizontalDpi="300" verticalDpi="300"/>
  <headerFooter alignWithMargins="0">
    <oddHeader>&amp;C&amp;A</oddHeader>
    <oddFooter>&amp;CPage &amp;P</oddFooter>
  </headerFooter>
  <rowBreaks count="1" manualBreakCount="1">
    <brk id="43" max="16383" man="1"/>
  </rowBreaks>
  <colBreaks count="1" manualBreakCount="1">
    <brk id="7" max="1048575" man="1"/>
  </colBreaks>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8EAC4-9EB7-4B8D-B9A0-11A511A83EE4}">
  <sheetPr>
    <tabColor rgb="FF00B0F0"/>
  </sheetPr>
  <dimension ref="B1:W82"/>
  <sheetViews>
    <sheetView zoomScale="69" workbookViewId="0">
      <selection activeCell="H10" sqref="H10"/>
    </sheetView>
  </sheetViews>
  <sheetFormatPr defaultRowHeight="14.4"/>
  <cols>
    <col min="1" max="1" width="3.44140625" customWidth="1"/>
    <col min="2" max="2" width="16.88671875" style="263" customWidth="1"/>
    <col min="3" max="3" width="54.5546875" style="262" customWidth="1"/>
    <col min="4" max="5" width="10.5546875" style="262" customWidth="1"/>
    <col min="6" max="6" width="12.5546875" style="262" customWidth="1"/>
    <col min="7" max="10" width="10.5546875" style="262" customWidth="1"/>
    <col min="11" max="11" width="14.44140625" style="262" customWidth="1"/>
    <col min="12" max="15" width="10.44140625" style="262" customWidth="1"/>
    <col min="16" max="16" width="10.5546875" style="262" customWidth="1"/>
    <col min="17" max="21" width="9.88671875" style="262" customWidth="1"/>
    <col min="22" max="23" width="10.5546875" style="262" customWidth="1"/>
  </cols>
  <sheetData>
    <row r="1" spans="2:23" ht="20.399999999999999" thickBot="1">
      <c r="B1" s="261" t="s">
        <v>714</v>
      </c>
    </row>
    <row r="2" spans="2:23" ht="15" thickTop="1"/>
    <row r="3" spans="2:23" ht="18" thickBot="1">
      <c r="E3" s="264" t="s">
        <v>467</v>
      </c>
      <c r="F3" s="262" t="s">
        <v>715</v>
      </c>
      <c r="G3" s="262" t="s">
        <v>715</v>
      </c>
      <c r="H3" s="262" t="s">
        <v>715</v>
      </c>
      <c r="I3" s="262" t="s">
        <v>715</v>
      </c>
      <c r="J3" s="262" t="s">
        <v>715</v>
      </c>
      <c r="K3" s="262" t="s">
        <v>716</v>
      </c>
      <c r="L3" s="262" t="s">
        <v>716</v>
      </c>
      <c r="M3" s="262" t="s">
        <v>716</v>
      </c>
      <c r="N3" s="262" t="s">
        <v>716</v>
      </c>
      <c r="O3" s="262" t="s">
        <v>716</v>
      </c>
      <c r="P3" s="262" t="s">
        <v>717</v>
      </c>
      <c r="Q3" s="262" t="s">
        <v>718</v>
      </c>
      <c r="R3" s="262" t="s">
        <v>718</v>
      </c>
      <c r="S3" s="262" t="s">
        <v>718</v>
      </c>
      <c r="T3" s="262" t="s">
        <v>718</v>
      </c>
      <c r="U3" s="262" t="s">
        <v>718</v>
      </c>
    </row>
    <row r="4" spans="2:23" ht="30" thickTop="1" thickBot="1">
      <c r="B4" s="265" t="s">
        <v>507</v>
      </c>
      <c r="C4" s="265" t="s">
        <v>506</v>
      </c>
      <c r="D4" s="265" t="s">
        <v>508</v>
      </c>
      <c r="E4" s="265" t="s">
        <v>509</v>
      </c>
      <c r="F4" s="266" t="s">
        <v>719</v>
      </c>
      <c r="G4" s="266" t="s">
        <v>720</v>
      </c>
      <c r="H4" s="266" t="s">
        <v>721</v>
      </c>
      <c r="I4" s="266" t="s">
        <v>722</v>
      </c>
      <c r="J4" s="266" t="s">
        <v>723</v>
      </c>
      <c r="K4" s="267" t="s">
        <v>724</v>
      </c>
      <c r="L4" s="267" t="s">
        <v>725</v>
      </c>
      <c r="M4" s="267" t="s">
        <v>726</v>
      </c>
      <c r="N4" s="267" t="s">
        <v>727</v>
      </c>
      <c r="O4" s="267" t="s">
        <v>728</v>
      </c>
      <c r="P4" s="267" t="s">
        <v>717</v>
      </c>
      <c r="Q4" s="266" t="s">
        <v>729</v>
      </c>
      <c r="R4" s="266" t="s">
        <v>730</v>
      </c>
      <c r="S4" s="266" t="s">
        <v>731</v>
      </c>
      <c r="T4" s="266" t="s">
        <v>732</v>
      </c>
      <c r="U4" s="266" t="s">
        <v>733</v>
      </c>
      <c r="V4" s="265" t="s">
        <v>734</v>
      </c>
      <c r="W4" s="265" t="s">
        <v>735</v>
      </c>
    </row>
    <row r="5" spans="2:23">
      <c r="B5" s="268" t="s">
        <v>476</v>
      </c>
      <c r="C5" s="269"/>
      <c r="D5" s="269"/>
      <c r="E5" s="269"/>
      <c r="F5" s="269">
        <v>2017</v>
      </c>
      <c r="G5" s="269">
        <v>2020</v>
      </c>
      <c r="H5" s="269">
        <v>2030</v>
      </c>
      <c r="I5" s="269">
        <v>2040</v>
      </c>
      <c r="J5" s="269">
        <v>2050</v>
      </c>
      <c r="K5" s="269">
        <v>2017</v>
      </c>
      <c r="L5" s="269">
        <v>2020</v>
      </c>
      <c r="M5" s="269">
        <v>2030</v>
      </c>
      <c r="N5" s="269">
        <v>2040</v>
      </c>
      <c r="O5" s="269">
        <v>2050</v>
      </c>
      <c r="P5" s="269" t="s">
        <v>736</v>
      </c>
      <c r="Q5" s="269">
        <v>2017</v>
      </c>
      <c r="R5" s="269">
        <v>2020</v>
      </c>
      <c r="S5" s="269">
        <v>2030</v>
      </c>
      <c r="T5" s="269">
        <v>2040</v>
      </c>
      <c r="U5" s="269">
        <v>2050</v>
      </c>
      <c r="V5" s="269"/>
      <c r="W5" s="269"/>
    </row>
    <row r="6" spans="2:23">
      <c r="B6" s="270" t="str">
        <f>IF([25]ITEMS_Tech_E!D6="","",[25]ITEMS_Tech_E!D6)</f>
        <v>*</v>
      </c>
      <c r="C6" s="271" t="str">
        <f>IF([25]ITEMS_Tech_E!E6="","",[25]ITEMS_Tech_E!E6)</f>
        <v>Private SUVS</v>
      </c>
      <c r="D6" s="272"/>
      <c r="E6" s="272"/>
      <c r="F6" s="273" t="s">
        <v>737</v>
      </c>
      <c r="G6" s="273">
        <f>IFERROR(INDEX('[25]EFF-E_ANTC'!$C$4:$H$47,MATCH($B6,'[25]EFF-E_ANTC'!$A$4:$A$47,0),MATCH(G$5,'[25]EFF-E_ANTC'!$C$3:$H$3,0)),"")</f>
        <v>6.4532835825940396E-2</v>
      </c>
      <c r="H6" s="273">
        <f>IFERROR(INDEX('[25]EFF-E_ANTC'!$C$4:$H$47,MATCH($B6,'[25]EFF-E_ANTC'!$A$4:$A$47,0),MATCH(H$5,'[25]EFF-E_ANTC'!$C$3:$H$3,0)),"")</f>
        <v>6.5227894002483106E-2</v>
      </c>
      <c r="I6" s="273">
        <f>IFERROR(INDEX('[25]EFF-E_ANTC'!$C$4:$H$47,MATCH($B6,'[25]EFF-E_ANTC'!$A$4:$A$47,0),MATCH(I$5,'[25]EFF-E_ANTC'!$C$3:$H$3,0)),"")</f>
        <v>6.6011283101863896E-2</v>
      </c>
      <c r="J6" s="273">
        <f>IFERROR(INDEX('[25]EFF-E_ANTC'!$C$4:$H$47,MATCH($B6,'[25]EFF-E_ANTC'!$A$4:$A$47,0),MATCH(J$5,'[25]EFF-E_ANTC'!$C$3:$H$3,0)),"")</f>
        <v>6.6777008175099004E-2</v>
      </c>
      <c r="K6" s="274" t="s">
        <v>738</v>
      </c>
      <c r="L6" s="274">
        <f>IFERROR(INDEX('[25]AFA-E_ANTC'!$J$5:$O$48,MATCH($B6,'[25]AFA-E_ANTC'!$A$5:$A$48,0),MATCH(L$5,'[25]AFA-E_ANTC'!$J$3:$O$3,0)),"")</f>
        <v>0.33706878442068333</v>
      </c>
      <c r="M6" s="274">
        <f>IFERROR(INDEX('[25]AFA-E_ANTC'!$J$5:$O$48,MATCH($B6,'[25]AFA-E_ANTC'!$A$5:$A$48,0),MATCH(M$5,'[25]AFA-E_ANTC'!$J$3:$O$3,0)),"")</f>
        <v>0.15171434294469499</v>
      </c>
      <c r="N6" s="274">
        <f>IFERROR(INDEX('[25]AFA-E_ANTC'!$J$5:$O$48,MATCH($B6,'[25]AFA-E_ANTC'!$A$5:$A$48,0),MATCH(N$5,'[25]AFA-E_ANTC'!$J$3:$O$3,0)),"")</f>
        <v>6.6477490540613332E-2</v>
      </c>
      <c r="O6" s="274">
        <f>IFERROR(INDEX('[25]AFA-E_ANTC'!$J$5:$O$48,MATCH($B6,'[25]AFA-E_ANTC'!$A$5:$A$48,0),MATCH(O$5,'[25]AFA-E_ANTC'!$J$3:$O$3,0)),"")</f>
        <v>2.8637041139474666E-2</v>
      </c>
      <c r="P6" s="274" t="s">
        <v>739</v>
      </c>
      <c r="Q6" s="275" t="s">
        <v>740</v>
      </c>
      <c r="R6" s="276">
        <f>IFERROR(INDEX('[25]RESID-E_ANTC'!$M$5:$T$48,MATCH($B6,'[25]RESID-E_ANTC'!$A$5:$A$48,0),MATCH(R$5,'[25]RESID-E_ANTC'!$M$3:$T$3,0)),"")</f>
        <v>23.083651962362801</v>
      </c>
      <c r="S6" s="276">
        <f>IFERROR(INDEX('[25]RESID-E_ANTC'!$M$5:$T$48,MATCH($B6,'[25]RESID-E_ANTC'!$A$5:$A$48,0),MATCH(S$5,'[25]RESID-E_ANTC'!$M$3:$T$3,0)),"")</f>
        <v>15.5161252325553</v>
      </c>
      <c r="T6" s="276">
        <f>IFERROR(INDEX('[25]RESID-E_ANTC'!$M$5:$T$48,MATCH($B6,'[25]RESID-E_ANTC'!$A$5:$A$48,0),MATCH(T$5,'[25]RESID-E_ANTC'!$M$3:$T$3,0)),"")</f>
        <v>0</v>
      </c>
      <c r="U6" s="276">
        <f>IFERROR(INDEX('[25]RESID-E_ANTC'!$M$5:$T$48,MATCH($B6,'[25]RESID-E_ANTC'!$A$5:$A$48,0),MATCH(U$5,'[25]RESID-E_ANTC'!$M$3:$T$3,0)),"")</f>
        <v>0</v>
      </c>
      <c r="V6" s="277"/>
      <c r="W6" s="277"/>
    </row>
    <row r="7" spans="2:23">
      <c r="B7" s="270" t="str">
        <f>IF([25]ITEMS_Tech_E!D7="","",[25]ITEMS_Tech_E!D7)</f>
        <v>TPPRSUVODS-E</v>
      </c>
      <c r="C7" s="271" t="str">
        <f>IF([25]ITEMS_Tech_E!E7="","",[25]ITEMS_Tech_E!E7)</f>
        <v>Transport Passenger SUV Priv.Veh. Oil Diesel-Existing</v>
      </c>
      <c r="D7" s="277" t="s">
        <v>741</v>
      </c>
      <c r="E7" s="277" t="s">
        <v>742</v>
      </c>
      <c r="F7" s="278">
        <f>IFERROR(INDEX('[25]EFF-E_ANTC'!$C$4:$H$47,MATCH($B7,'[25]EFF-E_ANTC'!$A$4:$A$47,0),MATCH(F$5,'[25]EFF-E_ANTC'!$C$3:$H$3,0)),"")</f>
        <v>0.23305744392160199</v>
      </c>
      <c r="G7" s="278">
        <f>IFERROR(INDEX('[25]EFF-E_ANTC'!$C$4:$H$47,MATCH($B7,'[25]EFF-E_ANTC'!$A$4:$A$47,0),MATCH(G$5,'[25]EFF-E_ANTC'!$C$3:$H$3,0)),"")</f>
        <v>0.23340599419800401</v>
      </c>
      <c r="H7" s="278">
        <f>IFERROR(INDEX('[25]EFF-E_ANTC'!$C$4:$H$47,MATCH($B7,'[25]EFF-E_ANTC'!$A$4:$A$47,0),MATCH(H$5,'[25]EFF-E_ANTC'!$C$3:$H$3,0)),"")</f>
        <v>0.23509880748513301</v>
      </c>
      <c r="I7" s="278">
        <f>IFERROR(INDEX('[25]EFF-E_ANTC'!$C$4:$H$47,MATCH($B7,'[25]EFF-E_ANTC'!$A$4:$A$47,0),MATCH(I$5,'[25]EFF-E_ANTC'!$C$3:$H$3,0)),"")</f>
        <v>0.237131336819111</v>
      </c>
      <c r="J7" s="278">
        <f>IFERROR(INDEX('[25]EFF-E_ANTC'!$C$4:$H$47,MATCH($B7,'[25]EFF-E_ANTC'!$A$4:$A$47,0),MATCH(J$5,'[25]EFF-E_ANTC'!$C$3:$H$3,0)),"")</f>
        <v>0.23904134817290701</v>
      </c>
      <c r="K7" s="274">
        <f>IFERROR(INDEX('[25]AFA-E_ANTC'!$J$5:$O$48,MATCH($B7,'[25]AFA-E_ANTC'!$A$5:$A$48,0),MATCH(K$5,'[25]AFA-E_ANTC'!$J$3:$O$3,0)),"")</f>
        <v>0.81296586924800007</v>
      </c>
      <c r="L7" s="274">
        <f>IFERROR(INDEX('[25]AFA-E_ANTC'!$J$5:$O$48,MATCH($B7,'[25]AFA-E_ANTC'!$A$5:$A$48,0),MATCH(L$5,'[25]AFA-E_ANTC'!$J$3:$O$3,0)),"")</f>
        <v>0.72582156475611248</v>
      </c>
      <c r="M7" s="274">
        <f>IFERROR(INDEX('[25]AFA-E_ANTC'!$J$5:$O$48,MATCH($B7,'[25]AFA-E_ANTC'!$A$5:$A$48,0),MATCH(M$5,'[25]AFA-E_ANTC'!$J$3:$O$3,0)),"")</f>
        <v>0.50210233773774582</v>
      </c>
      <c r="N7" s="274">
        <f>IFERROR(INDEX('[25]AFA-E_ANTC'!$J$5:$O$48,MATCH($B7,'[25]AFA-E_ANTC'!$A$5:$A$48,0),MATCH(N$5,'[25]AFA-E_ANTC'!$J$3:$O$3,0)),"")</f>
        <v>0.34928235472323665</v>
      </c>
      <c r="O7" s="274">
        <f>IFERROR(INDEX('[25]AFA-E_ANTC'!$J$5:$O$48,MATCH($B7,'[25]AFA-E_ANTC'!$A$5:$A$48,0),MATCH(O$5,'[25]AFA-E_ANTC'!$J$3:$O$3,0)),"")</f>
        <v>0.24228368202297001</v>
      </c>
      <c r="P7" s="274">
        <f>IFERROR(INDEX('[25]AFA-E_ANTC'!$P$5:$P$48,MATCH($B7,'[25]AFA-E_ANTC'!$A$5:$A$48,0)),"")</f>
        <v>2.4E-2</v>
      </c>
      <c r="Q7" s="276">
        <f>IFERROR(INDEX('[25]RESID-E_ANTC'!$M$5:$T$48,MATCH($B7,'[25]RESID-E_ANTC'!$A$5:$A$48,0),MATCH(Q$5,'[25]RESID-E_ANTC'!$M$3:$T$3,0)),"")</f>
        <v>439.31608188194201</v>
      </c>
      <c r="R7" s="276">
        <f>IFERROR(INDEX('[25]RESID-E_ANTC'!$M$5:$T$48,MATCH($B7,'[25]RESID-E_ANTC'!$A$5:$A$48,0),MATCH(R$5,'[25]RESID-E_ANTC'!$M$3:$T$3,0)),"")</f>
        <v>423.99215654706899</v>
      </c>
      <c r="S7" s="276">
        <f>IFERROR(INDEX('[25]RESID-E_ANTC'!$M$5:$T$48,MATCH($B7,'[25]RESID-E_ANTC'!$A$5:$A$48,0),MATCH(S$5,'[25]RESID-E_ANTC'!$M$3:$T$3,0)),"")</f>
        <v>305.37671951021599</v>
      </c>
      <c r="T7" s="276">
        <f>IFERROR(INDEX('[25]RESID-E_ANTC'!$M$5:$T$48,MATCH($B7,'[25]RESID-E_ANTC'!$A$5:$A$48,0),MATCH(T$5,'[25]RESID-E_ANTC'!$M$3:$T$3,0)),"")</f>
        <v>0</v>
      </c>
      <c r="U7" s="276">
        <f>IFERROR(INDEX('[25]RESID-E_ANTC'!$M$5:$T$48,MATCH($B7,'[25]RESID-E_ANTC'!$A$5:$A$48,0),MATCH(U$5,'[25]RESID-E_ANTC'!$M$3:$T$3,0)),"")</f>
        <v>0</v>
      </c>
      <c r="V7" s="279">
        <v>3</v>
      </c>
      <c r="W7" s="279">
        <v>0</v>
      </c>
    </row>
    <row r="8" spans="2:23">
      <c r="B8" s="270" t="str">
        <f>IF([25]ITEMS_Tech_E!D8="","",[25]ITEMS_Tech_E!D8)</f>
        <v>TPPRSUVOGS-E</v>
      </c>
      <c r="C8" s="271" t="str">
        <f>IF([25]ITEMS_Tech_E!E8="","",[25]ITEMS_Tech_E!E8)</f>
        <v>Transport Passenger SUV Priv.Veh. Oil Gasoline-Existing</v>
      </c>
      <c r="D8" s="277" t="s">
        <v>743</v>
      </c>
      <c r="E8" s="277" t="s">
        <v>742</v>
      </c>
      <c r="F8" s="278">
        <f>IFERROR(INDEX('[25]EFF-E_ANTC'!$C$4:$H$47,MATCH($B8,'[25]EFF-E_ANTC'!$A$4:$A$47,0),MATCH(F$5,'[25]EFF-E_ANTC'!$C$3:$H$3,0)),"")</f>
        <v>0.21576687545224399</v>
      </c>
      <c r="G8" s="278">
        <f>IFERROR(INDEX('[25]EFF-E_ANTC'!$C$4:$H$47,MATCH($B8,'[25]EFF-E_ANTC'!$A$4:$A$47,0),MATCH(G$5,'[25]EFF-E_ANTC'!$C$3:$H$3,0)),"")</f>
        <v>0.21618578391000501</v>
      </c>
      <c r="H8" s="278">
        <f>IFERROR(INDEX('[25]EFF-E_ANTC'!$C$4:$H$47,MATCH($B8,'[25]EFF-E_ANTC'!$A$4:$A$47,0),MATCH(H$5,'[25]EFF-E_ANTC'!$C$3:$H$3,0)),"")</f>
        <v>0.218019202930891</v>
      </c>
      <c r="I8" s="278">
        <f>IFERROR(INDEX('[25]EFF-E_ANTC'!$C$4:$H$47,MATCH($B8,'[25]EFF-E_ANTC'!$A$4:$A$47,0),MATCH(I$5,'[25]EFF-E_ANTC'!$C$3:$H$3,0)),"")</f>
        <v>0.220066514706491</v>
      </c>
      <c r="J8" s="278">
        <f>IFERROR(INDEX('[25]EFF-E_ANTC'!$C$4:$H$47,MATCH($B8,'[25]EFF-E_ANTC'!$A$4:$A$47,0),MATCH(J$5,'[25]EFF-E_ANTC'!$C$3:$H$3,0)),"")</f>
        <v>0.22191326959965599</v>
      </c>
      <c r="K8" s="274">
        <f>IFERROR(INDEX('[25]AFA-E_ANTC'!$J$5:$O$48,MATCH($B8,'[25]AFA-E_ANTC'!$A$5:$A$48,0),MATCH(K$5,'[25]AFA-E_ANTC'!$J$3:$O$3,0)),"")</f>
        <v>0.80199601758945427</v>
      </c>
      <c r="L8" s="274">
        <f>IFERROR(INDEX('[25]AFA-E_ANTC'!$J$5:$O$48,MATCH($B8,'[25]AFA-E_ANTC'!$A$5:$A$48,0),MATCH(L$5,'[25]AFA-E_ANTC'!$J$3:$O$3,0)),"")</f>
        <v>0.71756577178729175</v>
      </c>
      <c r="M8" s="274">
        <f>IFERROR(INDEX('[25]AFA-E_ANTC'!$J$5:$O$48,MATCH($B8,'[25]AFA-E_ANTC'!$A$5:$A$48,0),MATCH(M$5,'[25]AFA-E_ANTC'!$J$3:$O$3,0)),"")</f>
        <v>0.49922132867142915</v>
      </c>
      <c r="N8" s="274">
        <f>IFERROR(INDEX('[25]AFA-E_ANTC'!$J$5:$O$48,MATCH($B8,'[25]AFA-E_ANTC'!$A$5:$A$48,0),MATCH(N$5,'[25]AFA-E_ANTC'!$J$3:$O$3,0)),"")</f>
        <v>0.34847106259439709</v>
      </c>
      <c r="O8" s="274">
        <f>IFERROR(INDEX('[25]AFA-E_ANTC'!$J$5:$O$48,MATCH($B8,'[25]AFA-E_ANTC'!$A$5:$A$48,0),MATCH(O$5,'[25]AFA-E_ANTC'!$J$3:$O$3,0)),"")</f>
        <v>0.24213269062880041</v>
      </c>
      <c r="P8" s="274">
        <f>IFERROR(INDEX('[25]AFA-E_ANTC'!$P$5:$P$48,MATCH($B8,'[25]AFA-E_ANTC'!$A$5:$A$48,0)),"")</f>
        <v>2.4E-2</v>
      </c>
      <c r="Q8" s="276">
        <f>IFERROR(INDEX('[25]RESID-E_ANTC'!$M$5:$T$48,MATCH($B8,'[25]RESID-E_ANTC'!$A$5:$A$48,0),MATCH(Q$5,'[25]RESID-E_ANTC'!$M$3:$T$3,0)),"")</f>
        <v>476.243900144387</v>
      </c>
      <c r="R8" s="276">
        <f>IFERROR(INDEX('[25]RESID-E_ANTC'!$M$5:$T$48,MATCH($B8,'[25]RESID-E_ANTC'!$A$5:$A$48,0),MATCH(R$5,'[25]RESID-E_ANTC'!$M$3:$T$3,0)),"")</f>
        <v>456.37773432999398</v>
      </c>
      <c r="S8" s="276">
        <f>IFERROR(INDEX('[25]RESID-E_ANTC'!$M$5:$T$48,MATCH($B8,'[25]RESID-E_ANTC'!$A$5:$A$48,0),MATCH(S$5,'[25]RESID-E_ANTC'!$M$3:$T$3,0)),"")</f>
        <v>321.47565435311702</v>
      </c>
      <c r="T8" s="276">
        <f>IFERROR(INDEX('[25]RESID-E_ANTC'!$M$5:$T$48,MATCH($B8,'[25]RESID-E_ANTC'!$A$5:$A$48,0),MATCH(T$5,'[25]RESID-E_ANTC'!$M$3:$T$3,0)),"")</f>
        <v>0</v>
      </c>
      <c r="U8" s="276">
        <f>IFERROR(INDEX('[25]RESID-E_ANTC'!$M$5:$T$48,MATCH($B8,'[25]RESID-E_ANTC'!$A$5:$A$48,0),MATCH(U$5,'[25]RESID-E_ANTC'!$M$3:$T$3,0)),"")</f>
        <v>0</v>
      </c>
      <c r="V8" s="279">
        <v>3</v>
      </c>
      <c r="W8" s="279">
        <v>0</v>
      </c>
    </row>
    <row r="9" spans="2:23">
      <c r="B9" s="270" t="str">
        <f>IF([25]ITEMS_Tech_E!D9="","",[25]ITEMS_Tech_E!D9)</f>
        <v>TPPRSUVOGSH-E</v>
      </c>
      <c r="C9" s="271" t="str">
        <f>IF([25]ITEMS_Tech_E!E9="","",[25]ITEMS_Tech_E!E9)</f>
        <v>Transport Passenger SUV Priv.Veh. Oil GasolineHybrid-Existing</v>
      </c>
      <c r="D9" s="277" t="s">
        <v>743</v>
      </c>
      <c r="E9" s="277" t="s">
        <v>742</v>
      </c>
      <c r="F9" s="278">
        <f>IFERROR(INDEX('[25]EFF-E_ANTC'!$C$4:$H$47,MATCH($B9,'[25]EFF-E_ANTC'!$A$4:$A$47,0),MATCH(F$5,'[25]EFF-E_ANTC'!$C$3:$H$3,0)),"")</f>
        <v>0.42759293682001998</v>
      </c>
      <c r="G9" s="278">
        <f>IFERROR(INDEX('[25]EFF-E_ANTC'!$C$4:$H$47,MATCH($B9,'[25]EFF-E_ANTC'!$A$4:$A$47,0),MATCH(G$5,'[25]EFF-E_ANTC'!$C$3:$H$3,0)),"")</f>
        <v>0.42775501230198898</v>
      </c>
      <c r="H9" s="278">
        <f>IFERROR(INDEX('[25]EFF-E_ANTC'!$C$4:$H$47,MATCH($B9,'[25]EFF-E_ANTC'!$A$4:$A$47,0),MATCH(H$5,'[25]EFF-E_ANTC'!$C$3:$H$3,0)),"")</f>
        <v>0.42938928409693999</v>
      </c>
      <c r="I9" s="278">
        <f>IFERROR(INDEX('[25]EFF-E_ANTC'!$C$4:$H$47,MATCH($B9,'[25]EFF-E_ANTC'!$A$4:$A$47,0),MATCH(I$5,'[25]EFF-E_ANTC'!$C$3:$H$3,0)),"")</f>
        <v>0.43322071824803499</v>
      </c>
      <c r="J9" s="278">
        <f>IFERROR(INDEX('[25]EFF-E_ANTC'!$C$4:$H$47,MATCH($B9,'[25]EFF-E_ANTC'!$A$4:$A$47,0),MATCH(J$5,'[25]EFF-E_ANTC'!$C$3:$H$3,0)),"")</f>
        <v>0.43867505244828803</v>
      </c>
      <c r="K9" s="274">
        <f>IFERROR(INDEX('[25]AFA-E_ANTC'!$J$5:$O$48,MATCH($B9,'[25]AFA-E_ANTC'!$A$5:$A$48,0),MATCH(K$5,'[25]AFA-E_ANTC'!$J$3:$O$3,0)),"")</f>
        <v>0.82589871967482076</v>
      </c>
      <c r="L9" s="274">
        <f>IFERROR(INDEX('[25]AFA-E_ANTC'!$J$5:$O$48,MATCH($B9,'[25]AFA-E_ANTC'!$A$5:$A$48,0),MATCH(L$5,'[25]AFA-E_ANTC'!$J$3:$O$3,0)),"")</f>
        <v>0.73361846696394994</v>
      </c>
      <c r="M9" s="274">
        <f>IFERROR(INDEX('[25]AFA-E_ANTC'!$J$5:$O$48,MATCH($B9,'[25]AFA-E_ANTC'!$A$5:$A$48,0),MATCH(M$5,'[25]AFA-E_ANTC'!$J$3:$O$3,0)),"")</f>
        <v>0.49931853558417916</v>
      </c>
      <c r="N9" s="274">
        <f>IFERROR(INDEX('[25]AFA-E_ANTC'!$J$5:$O$48,MATCH($B9,'[25]AFA-E_ANTC'!$A$5:$A$48,0),MATCH(N$5,'[25]AFA-E_ANTC'!$J$3:$O$3,0)),"")</f>
        <v>0.34695802486143246</v>
      </c>
      <c r="O9" s="274">
        <f>IFERROR(INDEX('[25]AFA-E_ANTC'!$J$5:$O$48,MATCH($B9,'[25]AFA-E_ANTC'!$A$5:$A$48,0),MATCH(O$5,'[25]AFA-E_ANTC'!$J$3:$O$3,0)),"")</f>
        <v>0.24494321746974082</v>
      </c>
      <c r="P9" s="274">
        <f>IFERROR(INDEX('[25]AFA-E_ANTC'!$P$5:$P$48,MATCH($B9,'[25]AFA-E_ANTC'!$A$5:$A$48,0)),"")</f>
        <v>2.4E-2</v>
      </c>
      <c r="Q9" s="276">
        <f>IFERROR(INDEX('[25]RESID-E_ANTC'!$M$5:$T$48,MATCH($B9,'[25]RESID-E_ANTC'!$A$5:$A$48,0),MATCH(Q$5,'[25]RESID-E_ANTC'!$M$3:$T$3,0)),"")</f>
        <v>0.80312517525851201</v>
      </c>
      <c r="R9" s="276">
        <f>IFERROR(INDEX('[25]RESID-E_ANTC'!$M$5:$T$48,MATCH($B9,'[25]RESID-E_ANTC'!$A$5:$A$48,0),MATCH(R$5,'[25]RESID-E_ANTC'!$M$3:$T$3,0)),"")</f>
        <v>0.78934356053377797</v>
      </c>
      <c r="S9" s="276">
        <f>IFERROR(INDEX('[25]RESID-E_ANTC'!$M$5:$T$48,MATCH($B9,'[25]RESID-E_ANTC'!$A$5:$A$48,0),MATCH(S$5,'[25]RESID-E_ANTC'!$M$3:$T$3,0)),"")</f>
        <v>0.60265953422099805</v>
      </c>
      <c r="T9" s="276">
        <f>IFERROR(INDEX('[25]RESID-E_ANTC'!$M$5:$T$48,MATCH($B9,'[25]RESID-E_ANTC'!$A$5:$A$48,0),MATCH(T$5,'[25]RESID-E_ANTC'!$M$3:$T$3,0)),"")</f>
        <v>0</v>
      </c>
      <c r="U9" s="276">
        <f>IFERROR(INDEX('[25]RESID-E_ANTC'!$M$5:$T$48,MATCH($B9,'[25]RESID-E_ANTC'!$A$5:$A$48,0),MATCH(U$5,'[25]RESID-E_ANTC'!$M$3:$T$3,0)),"")</f>
        <v>0</v>
      </c>
      <c r="V9" s="279">
        <v>3</v>
      </c>
      <c r="W9" s="279">
        <v>0</v>
      </c>
    </row>
    <row r="10" spans="2:23">
      <c r="B10" s="270" t="str">
        <f>IF([25]ITEMS_Tech_E!D10="","",[25]ITEMS_Tech_E!D10)</f>
        <v>TPPRSUVELC-E</v>
      </c>
      <c r="C10" s="271" t="str">
        <f>IF([25]ITEMS_Tech_E!E10="","",[25]ITEMS_Tech_E!E10)</f>
        <v>Transport Passenger SUV Priv.Veh. Electricity-Existing</v>
      </c>
      <c r="D10" s="277" t="s">
        <v>744</v>
      </c>
      <c r="E10" s="277" t="s">
        <v>742</v>
      </c>
      <c r="F10" s="278">
        <f>IFERROR(INDEX('[25]EFF-E_ANTC'!$C$4:$H$47,MATCH($B10,'[25]EFF-E_ANTC'!$A$4:$A$47,0),MATCH(F$5,'[25]EFF-E_ANTC'!$C$3:$H$3,0)),"")</f>
        <v>1.4770000000000001</v>
      </c>
      <c r="G10" s="278">
        <f>IFERROR(INDEX('[25]EFF-E_ANTC'!$C$4:$H$47,MATCH($B10,'[25]EFF-E_ANTC'!$A$4:$A$47,0),MATCH(G$5,'[25]EFF-E_ANTC'!$C$3:$H$3,0)),"")</f>
        <v>1.4770000000000001</v>
      </c>
      <c r="H10" s="278">
        <f>IFERROR(INDEX('[25]EFF-E_ANTC'!$C$4:$H$47,MATCH($B10,'[25]EFF-E_ANTC'!$A$4:$A$47,0),MATCH(H$5,'[25]EFF-E_ANTC'!$C$3:$H$3,0)),"")</f>
        <v>1.4770000000000001</v>
      </c>
      <c r="I10" s="278">
        <f>IFERROR(INDEX('[25]EFF-E_ANTC'!$C$4:$H$47,MATCH($B10,'[25]EFF-E_ANTC'!$A$4:$A$47,0),MATCH(I$5,'[25]EFF-E_ANTC'!$C$3:$H$3,0)),"")</f>
        <v>1.4770000000000001</v>
      </c>
      <c r="J10" s="278">
        <f>IFERROR(INDEX('[25]EFF-E_ANTC'!$C$4:$H$47,MATCH($B10,'[25]EFF-E_ANTC'!$A$4:$A$47,0),MATCH(J$5,'[25]EFF-E_ANTC'!$C$3:$H$3,0)),"")</f>
        <v>1.4770000000000001</v>
      </c>
      <c r="K10" s="274">
        <f>IFERROR(INDEX('[25]AFA-E_ANTC'!$J$5:$O$48,MATCH($B10,'[25]AFA-E_ANTC'!$A$5:$A$48,0),MATCH(K$5,'[25]AFA-E_ANTC'!$J$3:$O$3,0)),"")</f>
        <v>0.88237470217706671</v>
      </c>
      <c r="L10" s="274">
        <f>IFERROR(INDEX('[25]AFA-E_ANTC'!$J$5:$O$48,MATCH($B10,'[25]AFA-E_ANTC'!$A$5:$A$48,0),MATCH(L$5,'[25]AFA-E_ANTC'!$J$3:$O$3,0)),"")</f>
        <v>0.78267591281561666</v>
      </c>
      <c r="M10" s="274">
        <f>IFERROR(INDEX('[25]AFA-E_ANTC'!$J$5:$O$48,MATCH($B10,'[25]AFA-E_ANTC'!$A$5:$A$48,0),MATCH(M$5,'[25]AFA-E_ANTC'!$J$3:$O$3,0)),"")</f>
        <v>0.52550417082036249</v>
      </c>
      <c r="N10" s="274">
        <f>IFERROR(INDEX('[25]AFA-E_ANTC'!$J$5:$O$48,MATCH($B10,'[25]AFA-E_ANTC'!$A$5:$A$48,0),MATCH(N$5,'[25]AFA-E_ANTC'!$J$3:$O$3,0)),"")</f>
        <v>0.35378762629532456</v>
      </c>
      <c r="O10" s="274">
        <f>IFERROR(INDEX('[25]AFA-E_ANTC'!$J$5:$O$48,MATCH($B10,'[25]AFA-E_ANTC'!$A$5:$A$48,0),MATCH(O$5,'[25]AFA-E_ANTC'!$J$3:$O$3,0)),"")</f>
        <v>0.23886240471698916</v>
      </c>
      <c r="P10" s="274">
        <f>IFERROR(INDEX('[25]AFA-E_ANTC'!$P$5:$P$48,MATCH($B10,'[25]AFA-E_ANTC'!$A$5:$A$48,0)),"")</f>
        <v>2.4E-2</v>
      </c>
      <c r="Q10" s="276">
        <f>IFERROR(INDEX('[25]RESID-E_ANTC'!$M$5:$T$48,MATCH($B10,'[25]RESID-E_ANTC'!$A$5:$A$48,0),MATCH(Q$5,'[25]RESID-E_ANTC'!$M$3:$T$3,0)),"")</f>
        <v>0</v>
      </c>
      <c r="R10" s="276">
        <f>IFERROR(INDEX('[25]RESID-E_ANTC'!$M$5:$T$48,MATCH($B10,'[25]RESID-E_ANTC'!$A$5:$A$48,0),MATCH(R$5,'[25]RESID-E_ANTC'!$M$3:$T$3,0)),"")</f>
        <v>0</v>
      </c>
      <c r="S10" s="276">
        <f>IFERROR(INDEX('[25]RESID-E_ANTC'!$M$5:$T$48,MATCH($B10,'[25]RESID-E_ANTC'!$A$5:$A$48,0),MATCH(S$5,'[25]RESID-E_ANTC'!$M$3:$T$3,0)),"")</f>
        <v>0</v>
      </c>
      <c r="T10" s="276">
        <f>IFERROR(INDEX('[25]RESID-E_ANTC'!$M$5:$T$48,MATCH($B10,'[25]RESID-E_ANTC'!$A$5:$A$48,0),MATCH(T$5,'[25]RESID-E_ANTC'!$M$3:$T$3,0)),"")</f>
        <v>0</v>
      </c>
      <c r="U10" s="276">
        <f>IFERROR(INDEX('[25]RESID-E_ANTC'!$M$5:$T$48,MATCH($B10,'[25]RESID-E_ANTC'!$A$5:$A$48,0),MATCH(U$5,'[25]RESID-E_ANTC'!$M$3:$T$3,0)),"")</f>
        <v>0</v>
      </c>
      <c r="V10" s="279">
        <v>3</v>
      </c>
      <c r="W10" s="279">
        <v>0</v>
      </c>
    </row>
    <row r="11" spans="2:23">
      <c r="B11" s="270" t="str">
        <f>IF([25]ITEMS_Tech_E!D11="","",[25]ITEMS_Tech_E!D11)</f>
        <v>*</v>
      </c>
      <c r="C11" s="271" t="str">
        <f>IF([25]ITEMS_Tech_E!E11="","",[25]ITEMS_Tech_E!E11)</f>
        <v>Transport Passenger SUV Priv.Veh. Oil DieselHybrid-Existing</v>
      </c>
      <c r="D11" s="277" t="s">
        <v>741</v>
      </c>
      <c r="E11" s="277" t="s">
        <v>742</v>
      </c>
      <c r="F11" s="278">
        <f>IFERROR(INDEX('[25]EFF-E_ANTC'!$C$4:$H$47,MATCH($B11,'[25]EFF-E_ANTC'!$A$4:$A$47,0),MATCH(F$5,'[25]EFF-E_ANTC'!$C$3:$H$3,0)),"")</f>
        <v>6.4348339348895098E-2</v>
      </c>
      <c r="G11" s="278">
        <f>IFERROR(INDEX('[25]EFF-E_ANTC'!$C$4:$H$47,MATCH($B11,'[25]EFF-E_ANTC'!$A$4:$A$47,0),MATCH(G$5,'[25]EFF-E_ANTC'!$C$3:$H$3,0)),"")</f>
        <v>6.4532835825940396E-2</v>
      </c>
      <c r="H11" s="278">
        <f>IFERROR(INDEX('[25]EFF-E_ANTC'!$C$4:$H$47,MATCH($B11,'[25]EFF-E_ANTC'!$A$4:$A$47,0),MATCH(H$5,'[25]EFF-E_ANTC'!$C$3:$H$3,0)),"")</f>
        <v>6.5227894002483106E-2</v>
      </c>
      <c r="I11" s="278">
        <f>IFERROR(INDEX('[25]EFF-E_ANTC'!$C$4:$H$47,MATCH($B11,'[25]EFF-E_ANTC'!$A$4:$A$47,0),MATCH(I$5,'[25]EFF-E_ANTC'!$C$3:$H$3,0)),"")</f>
        <v>6.6011283101863896E-2</v>
      </c>
      <c r="J11" s="278">
        <f>IFERROR(INDEX('[25]EFF-E_ANTC'!$C$4:$H$47,MATCH($B11,'[25]EFF-E_ANTC'!$A$4:$A$47,0),MATCH(J$5,'[25]EFF-E_ANTC'!$C$3:$H$3,0)),"")</f>
        <v>6.6777008175099004E-2</v>
      </c>
      <c r="K11" s="274">
        <f>IFERROR(INDEX('[25]AFA-E_ANTC'!$J$5:$O$48,MATCH($B11,'[25]AFA-E_ANTC'!$A$5:$A$48,0),MATCH(K$5,'[25]AFA-E_ANTC'!$J$3:$O$3,0)),"")</f>
        <v>0.42532283795650333</v>
      </c>
      <c r="L11" s="274">
        <f>IFERROR(INDEX('[25]AFA-E_ANTC'!$J$5:$O$48,MATCH($B11,'[25]AFA-E_ANTC'!$A$5:$A$48,0),MATCH(L$5,'[25]AFA-E_ANTC'!$J$3:$O$3,0)),"")</f>
        <v>0.33706878442068333</v>
      </c>
      <c r="M11" s="274">
        <f>IFERROR(INDEX('[25]AFA-E_ANTC'!$J$5:$O$48,MATCH($B11,'[25]AFA-E_ANTC'!$A$5:$A$48,0),MATCH(M$5,'[25]AFA-E_ANTC'!$J$3:$O$3,0)),"")</f>
        <v>0.15171434294469499</v>
      </c>
      <c r="N11" s="274">
        <f>IFERROR(INDEX('[25]AFA-E_ANTC'!$J$5:$O$48,MATCH($B11,'[25]AFA-E_ANTC'!$A$5:$A$48,0),MATCH(N$5,'[25]AFA-E_ANTC'!$J$3:$O$3,0)),"")</f>
        <v>6.6477490540613332E-2</v>
      </c>
      <c r="O11" s="274">
        <f>IFERROR(INDEX('[25]AFA-E_ANTC'!$J$5:$O$48,MATCH($B11,'[25]AFA-E_ANTC'!$A$5:$A$48,0),MATCH(O$5,'[25]AFA-E_ANTC'!$J$3:$O$3,0)),"")</f>
        <v>2.8637041139474666E-2</v>
      </c>
      <c r="P11" s="274">
        <f>IFERROR(INDEX('[25]AFA-E_ANTC'!$P$5:$P$48,MATCH($B11,'[25]AFA-E_ANTC'!$A$5:$A$48,0)),"")</f>
        <v>0.06</v>
      </c>
      <c r="Q11" s="276">
        <f>IFERROR(INDEX('[25]RESID-E_ANTC'!$M$5:$T$48,MATCH($B11,'[25]RESID-E_ANTC'!$A$5:$A$48,0),MATCH(Q$5,'[25]RESID-E_ANTC'!$M$3:$T$3,0)),"")</f>
        <v>25.1952522652347</v>
      </c>
      <c r="R11" s="276">
        <f>IFERROR(INDEX('[25]RESID-E_ANTC'!$M$5:$T$48,MATCH($B11,'[25]RESID-E_ANTC'!$A$5:$A$48,0),MATCH(R$5,'[25]RESID-E_ANTC'!$M$3:$T$3,0)),"")</f>
        <v>23.083651962362801</v>
      </c>
      <c r="S11" s="276">
        <f>IFERROR(INDEX('[25]RESID-E_ANTC'!$M$5:$T$48,MATCH($B11,'[25]RESID-E_ANTC'!$A$5:$A$48,0),MATCH(S$5,'[25]RESID-E_ANTC'!$M$3:$T$3,0)),"")</f>
        <v>15.5161252325553</v>
      </c>
      <c r="T11" s="276">
        <f>IFERROR(INDEX('[25]RESID-E_ANTC'!$M$5:$T$48,MATCH($B11,'[25]RESID-E_ANTC'!$A$5:$A$48,0),MATCH(T$5,'[25]RESID-E_ANTC'!$M$3:$T$3,0)),"")</f>
        <v>0</v>
      </c>
      <c r="U11" s="276">
        <f>IFERROR(INDEX('[25]RESID-E_ANTC'!$M$5:$T$48,MATCH($B11,'[25]RESID-E_ANTC'!$A$5:$A$48,0),MATCH(U$5,'[25]RESID-E_ANTC'!$M$3:$T$3,0)),"")</f>
        <v>0</v>
      </c>
      <c r="V11" s="279">
        <v>3</v>
      </c>
      <c r="W11" s="279">
        <v>0</v>
      </c>
    </row>
    <row r="12" spans="2:23">
      <c r="B12" s="270" t="str">
        <f>IF([25]ITEMS_Tech_E!D12="","",[25]ITEMS_Tech_E!D12)</f>
        <v>TPPRSUVGAS-E</v>
      </c>
      <c r="C12" s="271" t="str">
        <f>IF([25]ITEMS_Tech_E!E12="","",[25]ITEMS_Tech_E!E12)</f>
        <v>Transport Passenger SUV Priv.Veh. Gas-Existing</v>
      </c>
      <c r="D12" s="277" t="s">
        <v>745</v>
      </c>
      <c r="E12" s="277" t="s">
        <v>742</v>
      </c>
      <c r="F12" s="278">
        <f>IFERROR(INDEX('[25]EFF-E_ANTC'!$C$4:$H$47,MATCH($B12,'[25]EFF-E_ANTC'!$A$4:$A$47,0),MATCH(F$5,'[25]EFF-E_ANTC'!$C$3:$H$3,0)),"")</f>
        <v>0.2275981390437018</v>
      </c>
      <c r="G12" s="278">
        <f>IFERROR(INDEX('[25]EFF-E_ANTC'!$C$4:$H$47,MATCH($B12,'[25]EFF-E_ANTC'!$A$4:$A$47,0),MATCH(G$5,'[25]EFF-E_ANTC'!$C$3:$H$3,0)),"")</f>
        <v>0.2275981390437018</v>
      </c>
      <c r="H12" s="278">
        <f>IFERROR(INDEX('[25]EFF-E_ANTC'!$C$4:$H$47,MATCH($B12,'[25]EFF-E_ANTC'!$A$4:$A$47,0),MATCH(H$5,'[25]EFF-E_ANTC'!$C$3:$H$3,0)),"")</f>
        <v>0.2275981390437018</v>
      </c>
      <c r="I12" s="278">
        <f>IFERROR(INDEX('[25]EFF-E_ANTC'!$C$4:$H$47,MATCH($B12,'[25]EFF-E_ANTC'!$A$4:$A$47,0),MATCH(I$5,'[25]EFF-E_ANTC'!$C$3:$H$3,0)),"")</f>
        <v>0.2275981390437018</v>
      </c>
      <c r="J12" s="278">
        <f>IFERROR(INDEX('[25]EFF-E_ANTC'!$C$4:$H$47,MATCH($B12,'[25]EFF-E_ANTC'!$A$4:$A$47,0),MATCH(J$5,'[25]EFF-E_ANTC'!$C$3:$H$3,0)),"")</f>
        <v>0.2275981390437018</v>
      </c>
      <c r="K12" s="274">
        <f>IFERROR(INDEX('[25]AFA-E_ANTC'!$J$5:$O$48,MATCH($B12,'[25]AFA-E_ANTC'!$A$5:$A$48,0),MATCH(K$5,'[25]AFA-E_ANTC'!$J$3:$O$3,0)),"")</f>
        <v>0</v>
      </c>
      <c r="L12" s="274">
        <f>IFERROR(INDEX('[25]AFA-E_ANTC'!$J$5:$O$48,MATCH($B12,'[25]AFA-E_ANTC'!$A$5:$A$48,0),MATCH(L$5,'[25]AFA-E_ANTC'!$J$3:$O$3,0)),"")</f>
        <v>0.86453294302156691</v>
      </c>
      <c r="M12" s="274">
        <f>IFERROR(INDEX('[25]AFA-E_ANTC'!$J$5:$O$48,MATCH($B12,'[25]AFA-E_ANTC'!$A$5:$A$48,0),MATCH(M$5,'[25]AFA-E_ANTC'!$J$3:$O$3,0)),"")</f>
        <v>0.60146860603516217</v>
      </c>
      <c r="N12" s="274">
        <f>IFERROR(INDEX('[25]AFA-E_ANTC'!$J$5:$O$48,MATCH($B12,'[25]AFA-E_ANTC'!$A$5:$A$48,0),MATCH(N$5,'[25]AFA-E_ANTC'!$J$3:$O$3,0)),"")</f>
        <v>0.41984264738855298</v>
      </c>
      <c r="O12" s="274">
        <f>IFERROR(INDEX('[25]AFA-E_ANTC'!$J$5:$O$48,MATCH($B12,'[25]AFA-E_ANTC'!$A$5:$A$48,0),MATCH(O$5,'[25]AFA-E_ANTC'!$J$3:$O$3,0)),"")</f>
        <v>0.29172473919658987</v>
      </c>
      <c r="P12" s="274">
        <f>IFERROR(INDEX('[25]AFA-E_ANTC'!$P$5:$P$48,MATCH($B12,'[25]AFA-E_ANTC'!$A$5:$A$48,0)),"")</f>
        <v>1.9920095193486899E-2</v>
      </c>
      <c r="Q12" s="276">
        <f>IFERROR(INDEX('[25]RESID-E_ANTC'!$M$5:$T$48,MATCH($B12,'[25]RESID-E_ANTC'!$A$5:$A$48,0),MATCH(Q$5,'[25]RESID-E_ANTC'!$M$3:$T$3,0)),"")</f>
        <v>23.812195007219351</v>
      </c>
      <c r="R12" s="276">
        <f>IFERROR(INDEX('[25]RESID-E_ANTC'!$M$5:$T$48,MATCH($B12,'[25]RESID-E_ANTC'!$A$5:$A$48,0),MATCH(R$5,'[25]RESID-E_ANTC'!$M$3:$T$3,0)),"")</f>
        <v>22.818886716499701</v>
      </c>
      <c r="S12" s="276">
        <f>IFERROR(INDEX('[25]RESID-E_ANTC'!$M$5:$T$48,MATCH($B12,'[25]RESID-E_ANTC'!$A$5:$A$48,0),MATCH(S$5,'[25]RESID-E_ANTC'!$M$3:$T$3,0)),"")</f>
        <v>16.073782717655853</v>
      </c>
      <c r="T12" s="276">
        <f>IFERROR(INDEX('[25]RESID-E_ANTC'!$M$5:$T$48,MATCH($B12,'[25]RESID-E_ANTC'!$A$5:$A$48,0),MATCH(T$5,'[25]RESID-E_ANTC'!$M$3:$T$3,0)),"")</f>
        <v>0</v>
      </c>
      <c r="U12" s="276">
        <f>IFERROR(INDEX('[25]RESID-E_ANTC'!$M$5:$T$48,MATCH($B12,'[25]RESID-E_ANTC'!$A$5:$A$48,0),MATCH(U$5,'[25]RESID-E_ANTC'!$M$3:$T$3,0)),"")</f>
        <v>0</v>
      </c>
      <c r="V12" s="279">
        <v>3</v>
      </c>
      <c r="W12" s="279">
        <v>0</v>
      </c>
    </row>
    <row r="13" spans="2:23">
      <c r="B13" s="270" t="str">
        <f>IF([25]ITEMS_Tech_E!D13="","",[25]ITEMS_Tech_E!D13)</f>
        <v>*</v>
      </c>
      <c r="C13" s="271" t="str">
        <f>IF([25]ITEMS_Tech_E!E13="","",[25]ITEMS_Tech_E!E13)</f>
        <v/>
      </c>
      <c r="D13" s="272"/>
      <c r="E13" s="272"/>
      <c r="F13" s="278">
        <f>IFERROR(INDEX('[25]EFF-E_ANTC'!$C$4:$H$47,MATCH($B13,'[25]EFF-E_ANTC'!$A$4:$A$47,0),MATCH(F$5,'[25]EFF-E_ANTC'!$C$3:$H$3,0)),"")</f>
        <v>6.4348339348895098E-2</v>
      </c>
      <c r="G13" s="278">
        <f>IFERROR(INDEX('[25]EFF-E_ANTC'!$C$4:$H$47,MATCH($B13,'[25]EFF-E_ANTC'!$A$4:$A$47,0),MATCH(G$5,'[25]EFF-E_ANTC'!$C$3:$H$3,0)),"")</f>
        <v>6.4532835825940396E-2</v>
      </c>
      <c r="H13" s="278">
        <f>IFERROR(INDEX('[25]EFF-E_ANTC'!$C$4:$H$47,MATCH($B13,'[25]EFF-E_ANTC'!$A$4:$A$47,0),MATCH(H$5,'[25]EFF-E_ANTC'!$C$3:$H$3,0)),"")</f>
        <v>6.5227894002483106E-2</v>
      </c>
      <c r="I13" s="278">
        <f>IFERROR(INDEX('[25]EFF-E_ANTC'!$C$4:$H$47,MATCH($B13,'[25]EFF-E_ANTC'!$A$4:$A$47,0),MATCH(I$5,'[25]EFF-E_ANTC'!$C$3:$H$3,0)),"")</f>
        <v>6.6011283101863896E-2</v>
      </c>
      <c r="J13" s="278">
        <f>IFERROR(INDEX('[25]EFF-E_ANTC'!$C$4:$H$47,MATCH($B13,'[25]EFF-E_ANTC'!$A$4:$A$47,0),MATCH(J$5,'[25]EFF-E_ANTC'!$C$3:$H$3,0)),"")</f>
        <v>6.6777008175099004E-2</v>
      </c>
      <c r="K13" s="274">
        <f>IFERROR(INDEX('[25]AFA-E_ANTC'!$J$5:$O$48,MATCH($B13,'[25]AFA-E_ANTC'!$A$5:$A$48,0),MATCH(K$5,'[25]AFA-E_ANTC'!$J$3:$O$3,0)),"")</f>
        <v>0.42532283795650333</v>
      </c>
      <c r="L13" s="274">
        <f>IFERROR(INDEX('[25]AFA-E_ANTC'!$J$5:$O$48,MATCH($B13,'[25]AFA-E_ANTC'!$A$5:$A$48,0),MATCH(L$5,'[25]AFA-E_ANTC'!$J$3:$O$3,0)),"")</f>
        <v>0.33706878442068333</v>
      </c>
      <c r="M13" s="274">
        <f>IFERROR(INDEX('[25]AFA-E_ANTC'!$J$5:$O$48,MATCH($B13,'[25]AFA-E_ANTC'!$A$5:$A$48,0),MATCH(M$5,'[25]AFA-E_ANTC'!$J$3:$O$3,0)),"")</f>
        <v>0.15171434294469499</v>
      </c>
      <c r="N13" s="274">
        <f>IFERROR(INDEX('[25]AFA-E_ANTC'!$J$5:$O$48,MATCH($B13,'[25]AFA-E_ANTC'!$A$5:$A$48,0),MATCH(N$5,'[25]AFA-E_ANTC'!$J$3:$O$3,0)),"")</f>
        <v>6.6477490540613332E-2</v>
      </c>
      <c r="O13" s="274">
        <f>IFERROR(INDEX('[25]AFA-E_ANTC'!$J$5:$O$48,MATCH($B13,'[25]AFA-E_ANTC'!$A$5:$A$48,0),MATCH(O$5,'[25]AFA-E_ANTC'!$J$3:$O$3,0)),"")</f>
        <v>2.8637041139474666E-2</v>
      </c>
      <c r="P13" s="274">
        <f>IFERROR(INDEX('[25]AFA-E_ANTC'!$P$5:$P$48,MATCH($B13,'[25]AFA-E_ANTC'!$A$5:$A$48,0)),"")</f>
        <v>0.06</v>
      </c>
      <c r="Q13" s="276">
        <f>IFERROR(INDEX('[25]RESID-E_ANTC'!$M$5:$T$48,MATCH($B13,'[25]RESID-E_ANTC'!$A$5:$A$48,0),MATCH(Q$5,'[25]RESID-E_ANTC'!$M$3:$T$3,0)),"")</f>
        <v>25.1952522652347</v>
      </c>
      <c r="R13" s="276">
        <f>IFERROR(INDEX('[25]RESID-E_ANTC'!$M$5:$T$48,MATCH($B13,'[25]RESID-E_ANTC'!$A$5:$A$48,0),MATCH(R$5,'[25]RESID-E_ANTC'!$M$3:$T$3,0)),"")</f>
        <v>23.083651962362801</v>
      </c>
      <c r="S13" s="276">
        <f>IFERROR(INDEX('[25]RESID-E_ANTC'!$M$5:$T$48,MATCH($B13,'[25]RESID-E_ANTC'!$A$5:$A$48,0),MATCH(S$5,'[25]RESID-E_ANTC'!$M$3:$T$3,0)),"")</f>
        <v>15.5161252325553</v>
      </c>
      <c r="T13" s="276">
        <f>IFERROR(INDEX('[25]RESID-E_ANTC'!$M$5:$T$48,MATCH($B13,'[25]RESID-E_ANTC'!$A$5:$A$48,0),MATCH(T$5,'[25]RESID-E_ANTC'!$M$3:$T$3,0)),"")</f>
        <v>0</v>
      </c>
      <c r="U13" s="276">
        <f>IFERROR(INDEX('[25]RESID-E_ANTC'!$M$5:$T$48,MATCH($B13,'[25]RESID-E_ANTC'!$A$5:$A$48,0),MATCH(U$5,'[25]RESID-E_ANTC'!$M$3:$T$3,0)),"")</f>
        <v>0</v>
      </c>
      <c r="V13" s="279"/>
      <c r="W13" s="279"/>
    </row>
    <row r="14" spans="2:23">
      <c r="B14" s="270" t="str">
        <f>IF([25]ITEMS_Tech_E!D14="","",[25]ITEMS_Tech_E!D14)</f>
        <v>*</v>
      </c>
      <c r="C14" s="271" t="str">
        <f>IF([25]ITEMS_Tech_E!E14="","",[25]ITEMS_Tech_E!E14)</f>
        <v/>
      </c>
      <c r="D14" s="272"/>
      <c r="E14" s="272"/>
      <c r="F14" s="278">
        <f>IFERROR(INDEX('[25]EFF-E_ANTC'!$C$4:$H$47,MATCH($B14,'[25]EFF-E_ANTC'!$A$4:$A$47,0),MATCH(F$5,'[25]EFF-E_ANTC'!$C$3:$H$3,0)),"")</f>
        <v>6.4348339348895098E-2</v>
      </c>
      <c r="G14" s="278">
        <f>IFERROR(INDEX('[25]EFF-E_ANTC'!$C$4:$H$47,MATCH($B14,'[25]EFF-E_ANTC'!$A$4:$A$47,0),MATCH(G$5,'[25]EFF-E_ANTC'!$C$3:$H$3,0)),"")</f>
        <v>6.4532835825940396E-2</v>
      </c>
      <c r="H14" s="278">
        <f>IFERROR(INDEX('[25]EFF-E_ANTC'!$C$4:$H$47,MATCH($B14,'[25]EFF-E_ANTC'!$A$4:$A$47,0),MATCH(H$5,'[25]EFF-E_ANTC'!$C$3:$H$3,0)),"")</f>
        <v>6.5227894002483106E-2</v>
      </c>
      <c r="I14" s="278">
        <f>IFERROR(INDEX('[25]EFF-E_ANTC'!$C$4:$H$47,MATCH($B14,'[25]EFF-E_ANTC'!$A$4:$A$47,0),MATCH(I$5,'[25]EFF-E_ANTC'!$C$3:$H$3,0)),"")</f>
        <v>6.6011283101863896E-2</v>
      </c>
      <c r="J14" s="278">
        <f>IFERROR(INDEX('[25]EFF-E_ANTC'!$C$4:$H$47,MATCH($B14,'[25]EFF-E_ANTC'!$A$4:$A$47,0),MATCH(J$5,'[25]EFF-E_ANTC'!$C$3:$H$3,0)),"")</f>
        <v>6.6777008175099004E-2</v>
      </c>
      <c r="K14" s="274">
        <f>IFERROR(INDEX('[25]AFA-E_ANTC'!$J$5:$O$48,MATCH($B14,'[25]AFA-E_ANTC'!$A$5:$A$48,0),MATCH(K$5,'[25]AFA-E_ANTC'!$J$3:$O$3,0)),"")</f>
        <v>0.42532283795650333</v>
      </c>
      <c r="L14" s="274">
        <f>IFERROR(INDEX('[25]AFA-E_ANTC'!$J$5:$O$48,MATCH($B14,'[25]AFA-E_ANTC'!$A$5:$A$48,0),MATCH(L$5,'[25]AFA-E_ANTC'!$J$3:$O$3,0)),"")</f>
        <v>0.33706878442068333</v>
      </c>
      <c r="M14" s="274">
        <f>IFERROR(INDEX('[25]AFA-E_ANTC'!$J$5:$O$48,MATCH($B14,'[25]AFA-E_ANTC'!$A$5:$A$48,0),MATCH(M$5,'[25]AFA-E_ANTC'!$J$3:$O$3,0)),"")</f>
        <v>0.15171434294469499</v>
      </c>
      <c r="N14" s="274">
        <f>IFERROR(INDEX('[25]AFA-E_ANTC'!$J$5:$O$48,MATCH($B14,'[25]AFA-E_ANTC'!$A$5:$A$48,0),MATCH(N$5,'[25]AFA-E_ANTC'!$J$3:$O$3,0)),"")</f>
        <v>6.6477490540613332E-2</v>
      </c>
      <c r="O14" s="274">
        <f>IFERROR(INDEX('[25]AFA-E_ANTC'!$J$5:$O$48,MATCH($B14,'[25]AFA-E_ANTC'!$A$5:$A$48,0),MATCH(O$5,'[25]AFA-E_ANTC'!$J$3:$O$3,0)),"")</f>
        <v>2.8637041139474666E-2</v>
      </c>
      <c r="P14" s="274">
        <f>IFERROR(INDEX('[25]AFA-E_ANTC'!$P$5:$P$48,MATCH($B14,'[25]AFA-E_ANTC'!$A$5:$A$48,0)),"")</f>
        <v>0.06</v>
      </c>
      <c r="Q14" s="276">
        <f>IFERROR(INDEX('[25]RESID-E_ANTC'!$M$5:$T$48,MATCH($B14,'[25]RESID-E_ANTC'!$A$5:$A$48,0),MATCH(Q$5,'[25]RESID-E_ANTC'!$M$3:$T$3,0)),"")</f>
        <v>25.1952522652347</v>
      </c>
      <c r="R14" s="276">
        <f>IFERROR(INDEX('[25]RESID-E_ANTC'!$M$5:$T$48,MATCH($B14,'[25]RESID-E_ANTC'!$A$5:$A$48,0),MATCH(R$5,'[25]RESID-E_ANTC'!$M$3:$T$3,0)),"")</f>
        <v>23.083651962362801</v>
      </c>
      <c r="S14" s="276">
        <f>IFERROR(INDEX('[25]RESID-E_ANTC'!$M$5:$T$48,MATCH($B14,'[25]RESID-E_ANTC'!$A$5:$A$48,0),MATCH(S$5,'[25]RESID-E_ANTC'!$M$3:$T$3,0)),"")</f>
        <v>15.5161252325553</v>
      </c>
      <c r="T14" s="276">
        <f>IFERROR(INDEX('[25]RESID-E_ANTC'!$M$5:$T$48,MATCH($B14,'[25]RESID-E_ANTC'!$A$5:$A$48,0),MATCH(T$5,'[25]RESID-E_ANTC'!$M$3:$T$3,0)),"")</f>
        <v>0</v>
      </c>
      <c r="U14" s="276">
        <f>IFERROR(INDEX('[25]RESID-E_ANTC'!$M$5:$T$48,MATCH($B14,'[25]RESID-E_ANTC'!$A$5:$A$48,0),MATCH(U$5,'[25]RESID-E_ANTC'!$M$3:$T$3,0)),"")</f>
        <v>0</v>
      </c>
      <c r="V14" s="279"/>
      <c r="W14" s="279"/>
    </row>
    <row r="15" spans="2:23">
      <c r="B15" s="270" t="str">
        <f>IF([25]ITEMS_Tech_E!D15="","",[25]ITEMS_Tech_E!D15)</f>
        <v>*</v>
      </c>
      <c r="C15" s="271" t="str">
        <f>IF([25]ITEMS_Tech_E!E15="","",[25]ITEMS_Tech_E!E15)</f>
        <v>Private Cars</v>
      </c>
      <c r="D15" s="272"/>
      <c r="E15" s="272"/>
      <c r="F15" s="278">
        <f>IFERROR(INDEX('[25]EFF-E_ANTC'!$C$4:$H$47,MATCH($B15,'[25]EFF-E_ANTC'!$A$4:$A$47,0),MATCH(F$5,'[25]EFF-E_ANTC'!$C$3:$H$3,0)),"")</f>
        <v>6.4348339348895098E-2</v>
      </c>
      <c r="G15" s="278">
        <f>IFERROR(INDEX('[25]EFF-E_ANTC'!$C$4:$H$47,MATCH($B15,'[25]EFF-E_ANTC'!$A$4:$A$47,0),MATCH(G$5,'[25]EFF-E_ANTC'!$C$3:$H$3,0)),"")</f>
        <v>6.4532835825940396E-2</v>
      </c>
      <c r="H15" s="278">
        <f>IFERROR(INDEX('[25]EFF-E_ANTC'!$C$4:$H$47,MATCH($B15,'[25]EFF-E_ANTC'!$A$4:$A$47,0),MATCH(H$5,'[25]EFF-E_ANTC'!$C$3:$H$3,0)),"")</f>
        <v>6.5227894002483106E-2</v>
      </c>
      <c r="I15" s="278">
        <f>IFERROR(INDEX('[25]EFF-E_ANTC'!$C$4:$H$47,MATCH($B15,'[25]EFF-E_ANTC'!$A$4:$A$47,0),MATCH(I$5,'[25]EFF-E_ANTC'!$C$3:$H$3,0)),"")</f>
        <v>6.6011283101863896E-2</v>
      </c>
      <c r="J15" s="278">
        <f>IFERROR(INDEX('[25]EFF-E_ANTC'!$C$4:$H$47,MATCH($B15,'[25]EFF-E_ANTC'!$A$4:$A$47,0),MATCH(J$5,'[25]EFF-E_ANTC'!$C$3:$H$3,0)),"")</f>
        <v>6.6777008175099004E-2</v>
      </c>
      <c r="K15" s="274">
        <f>IFERROR(INDEX('[25]AFA-E_ANTC'!$J$5:$O$48,MATCH($B15,'[25]AFA-E_ANTC'!$A$5:$A$48,0),MATCH(K$5,'[25]AFA-E_ANTC'!$J$3:$O$3,0)),"")</f>
        <v>0.42532283795650333</v>
      </c>
      <c r="L15" s="274">
        <f>IFERROR(INDEX('[25]AFA-E_ANTC'!$J$5:$O$48,MATCH($B15,'[25]AFA-E_ANTC'!$A$5:$A$48,0),MATCH(L$5,'[25]AFA-E_ANTC'!$J$3:$O$3,0)),"")</f>
        <v>0.33706878442068333</v>
      </c>
      <c r="M15" s="274">
        <f>IFERROR(INDEX('[25]AFA-E_ANTC'!$J$5:$O$48,MATCH($B15,'[25]AFA-E_ANTC'!$A$5:$A$48,0),MATCH(M$5,'[25]AFA-E_ANTC'!$J$3:$O$3,0)),"")</f>
        <v>0.15171434294469499</v>
      </c>
      <c r="N15" s="274">
        <f>IFERROR(INDEX('[25]AFA-E_ANTC'!$J$5:$O$48,MATCH($B15,'[25]AFA-E_ANTC'!$A$5:$A$48,0),MATCH(N$5,'[25]AFA-E_ANTC'!$J$3:$O$3,0)),"")</f>
        <v>6.6477490540613332E-2</v>
      </c>
      <c r="O15" s="274">
        <f>IFERROR(INDEX('[25]AFA-E_ANTC'!$J$5:$O$48,MATCH($B15,'[25]AFA-E_ANTC'!$A$5:$A$48,0),MATCH(O$5,'[25]AFA-E_ANTC'!$J$3:$O$3,0)),"")</f>
        <v>2.8637041139474666E-2</v>
      </c>
      <c r="P15" s="274">
        <f>IFERROR(INDEX('[25]AFA-E_ANTC'!$P$5:$P$48,MATCH($B15,'[25]AFA-E_ANTC'!$A$5:$A$48,0)),"")</f>
        <v>0.06</v>
      </c>
      <c r="Q15" s="276">
        <f>IFERROR(INDEX('[25]RESID-E_ANTC'!$M$5:$T$48,MATCH($B15,'[25]RESID-E_ANTC'!$A$5:$A$48,0),MATCH(Q$5,'[25]RESID-E_ANTC'!$M$3:$T$3,0)),"")</f>
        <v>25.1952522652347</v>
      </c>
      <c r="R15" s="276">
        <f>IFERROR(INDEX('[25]RESID-E_ANTC'!$M$5:$T$48,MATCH($B15,'[25]RESID-E_ANTC'!$A$5:$A$48,0),MATCH(R$5,'[25]RESID-E_ANTC'!$M$3:$T$3,0)),"")</f>
        <v>23.083651962362801</v>
      </c>
      <c r="S15" s="276">
        <f>IFERROR(INDEX('[25]RESID-E_ANTC'!$M$5:$T$48,MATCH($B15,'[25]RESID-E_ANTC'!$A$5:$A$48,0),MATCH(S$5,'[25]RESID-E_ANTC'!$M$3:$T$3,0)),"")</f>
        <v>15.5161252325553</v>
      </c>
      <c r="T15" s="276">
        <f>IFERROR(INDEX('[25]RESID-E_ANTC'!$M$5:$T$48,MATCH($B15,'[25]RESID-E_ANTC'!$A$5:$A$48,0),MATCH(T$5,'[25]RESID-E_ANTC'!$M$3:$T$3,0)),"")</f>
        <v>0</v>
      </c>
      <c r="U15" s="276">
        <f>IFERROR(INDEX('[25]RESID-E_ANTC'!$M$5:$T$48,MATCH($B15,'[25]RESID-E_ANTC'!$A$5:$A$48,0),MATCH(U$5,'[25]RESID-E_ANTC'!$M$3:$T$3,0)),"")</f>
        <v>0</v>
      </c>
      <c r="V15" s="279"/>
      <c r="W15" s="279"/>
    </row>
    <row r="16" spans="2:23">
      <c r="B16" s="270" t="str">
        <f>IF([25]ITEMS_Tech_E!D16="","",[25]ITEMS_Tech_E!D16)</f>
        <v>TPPRCARODS-E</v>
      </c>
      <c r="C16" s="271" t="str">
        <f>IF([25]ITEMS_Tech_E!E16="","",[25]ITEMS_Tech_E!E16)</f>
        <v>Transport Passenger Car Priv.Veh. Oil Diesel-Existing</v>
      </c>
      <c r="D16" s="277" t="s">
        <v>741</v>
      </c>
      <c r="E16" s="277" t="s">
        <v>746</v>
      </c>
      <c r="F16" s="278">
        <f>IFERROR(INDEX('[25]EFF-E_ANTC'!$C$4:$H$47,MATCH($B16,'[25]EFF-E_ANTC'!$A$4:$A$47,0),MATCH(F$5,'[25]EFF-E_ANTC'!$C$3:$H$3,0)),"")</f>
        <v>0.332001778720379</v>
      </c>
      <c r="G16" s="278">
        <f>IFERROR(INDEX('[25]EFF-E_ANTC'!$C$4:$H$47,MATCH($B16,'[25]EFF-E_ANTC'!$A$4:$A$47,0),MATCH(G$5,'[25]EFF-E_ANTC'!$C$3:$H$3,0)),"")</f>
        <v>0.33265717758608498</v>
      </c>
      <c r="H16" s="278">
        <f>IFERROR(INDEX('[25]EFF-E_ANTC'!$C$4:$H$47,MATCH($B16,'[25]EFF-E_ANTC'!$A$4:$A$47,0),MATCH(H$5,'[25]EFF-E_ANTC'!$C$3:$H$3,0)),"")</f>
        <v>0.33651934650542698</v>
      </c>
      <c r="I16" s="278">
        <f>IFERROR(INDEX('[25]EFF-E_ANTC'!$C$4:$H$47,MATCH($B16,'[25]EFF-E_ANTC'!$A$4:$A$47,0),MATCH(I$5,'[25]EFF-E_ANTC'!$C$3:$H$3,0)),"")</f>
        <v>0.34211282028256701</v>
      </c>
      <c r="J16" s="278">
        <f>IFERROR(INDEX('[25]EFF-E_ANTC'!$C$4:$H$47,MATCH($B16,'[25]EFF-E_ANTC'!$A$4:$A$47,0),MATCH(J$5,'[25]EFF-E_ANTC'!$C$3:$H$3,0)),"")</f>
        <v>0.34710783356449998</v>
      </c>
      <c r="K16" s="274">
        <f>IFERROR(INDEX('[25]AFA-E_ANTC'!$J$5:$O$48,MATCH($B16,'[25]AFA-E_ANTC'!$A$5:$A$48,0),MATCH(K$5,'[25]AFA-E_ANTC'!$J$3:$O$3,0)),"")</f>
        <v>0.74353526714060447</v>
      </c>
      <c r="L16" s="274">
        <f>IFERROR(INDEX('[25]AFA-E_ANTC'!$J$5:$O$48,MATCH($B16,'[25]AFA-E_ANTC'!$A$5:$A$48,0),MATCH(L$5,'[25]AFA-E_ANTC'!$J$3:$O$3,0)),"")</f>
        <v>0.66511435113411999</v>
      </c>
      <c r="M16" s="274">
        <f>IFERROR(INDEX('[25]AFA-E_ANTC'!$J$5:$O$48,MATCH($B16,'[25]AFA-E_ANTC'!$A$5:$A$48,0),MATCH(M$5,'[25]AFA-E_ANTC'!$J$3:$O$3,0)),"")</f>
        <v>0.46809798221108001</v>
      </c>
      <c r="N16" s="274">
        <f>IFERROR(INDEX('[25]AFA-E_ANTC'!$J$5:$O$48,MATCH($B16,'[25]AFA-E_ANTC'!$A$5:$A$48,0),MATCH(N$5,'[25]AFA-E_ANTC'!$J$3:$O$3,0)),"")</f>
        <v>0.33651453387780311</v>
      </c>
      <c r="O16" s="274">
        <f>IFERROR(INDEX('[25]AFA-E_ANTC'!$J$5:$O$48,MATCH($B16,'[25]AFA-E_ANTC'!$A$5:$A$48,0),MATCH(O$5,'[25]AFA-E_ANTC'!$J$3:$O$3,0)),"")</f>
        <v>0.23993287366588575</v>
      </c>
      <c r="P16" s="274">
        <f>IFERROR(INDEX('[25]AFA-E_ANTC'!$P$5:$P$48,MATCH($B16,'[25]AFA-E_ANTC'!$A$5:$A$48,0)),"")</f>
        <v>2.2499999999999999E-2</v>
      </c>
      <c r="Q16" s="276">
        <f>IFERROR(INDEX('[25]RESID-E_ANTC'!$M$5:$T$48,MATCH($B16,'[25]RESID-E_ANTC'!$A$5:$A$48,0),MATCH(Q$5,'[25]RESID-E_ANTC'!$M$3:$T$3,0)),"")</f>
        <v>387.58646835565298</v>
      </c>
      <c r="R16" s="276">
        <f>IFERROR(INDEX('[25]RESID-E_ANTC'!$M$5:$T$48,MATCH($B16,'[25]RESID-E_ANTC'!$A$5:$A$48,0),MATCH(R$5,'[25]RESID-E_ANTC'!$M$3:$T$3,0)),"")</f>
        <v>369.96010154816298</v>
      </c>
      <c r="S16" s="276">
        <f>IFERROR(INDEX('[25]RESID-E_ANTC'!$M$5:$T$48,MATCH($B16,'[25]RESID-E_ANTC'!$A$5:$A$48,0),MATCH(S$5,'[25]RESID-E_ANTC'!$M$3:$T$3,0)),"")</f>
        <v>243.13201263550999</v>
      </c>
      <c r="T16" s="276">
        <f>IFERROR(INDEX('[25]RESID-E_ANTC'!$M$5:$T$48,MATCH($B16,'[25]RESID-E_ANTC'!$A$5:$A$48,0),MATCH(T$5,'[25]RESID-E_ANTC'!$M$3:$T$3,0)),"")</f>
        <v>0</v>
      </c>
      <c r="U16" s="276">
        <f>IFERROR(INDEX('[25]RESID-E_ANTC'!$M$5:$T$48,MATCH($B16,'[25]RESID-E_ANTC'!$A$5:$A$48,0),MATCH(U$5,'[25]RESID-E_ANTC'!$M$3:$T$3,0)),"")</f>
        <v>0</v>
      </c>
      <c r="V16" s="279">
        <v>3</v>
      </c>
      <c r="W16" s="279">
        <v>0</v>
      </c>
    </row>
    <row r="17" spans="2:23">
      <c r="B17" s="270" t="str">
        <f>IF([25]ITEMS_Tech_E!D17="","",[25]ITEMS_Tech_E!D17)</f>
        <v>TPPRCAROGS-E</v>
      </c>
      <c r="C17" s="271" t="str">
        <f>IF([25]ITEMS_Tech_E!E17="","",[25]ITEMS_Tech_E!E17)</f>
        <v>Transport Passenger Car Priv.Veh. Oil Gasoline-Existing</v>
      </c>
      <c r="D17" s="277" t="s">
        <v>743</v>
      </c>
      <c r="E17" s="277" t="s">
        <v>746</v>
      </c>
      <c r="F17" s="278">
        <f>IFERROR(INDEX('[25]EFF-E_ANTC'!$C$4:$H$47,MATCH($B17,'[25]EFF-E_ANTC'!$A$4:$A$47,0),MATCH(F$5,'[25]EFF-E_ANTC'!$C$3:$H$3,0)),"")</f>
        <v>0.35686173917097103</v>
      </c>
      <c r="G17" s="278">
        <f>IFERROR(INDEX('[25]EFF-E_ANTC'!$C$4:$H$47,MATCH($B17,'[25]EFF-E_ANTC'!$A$4:$A$47,0),MATCH(G$5,'[25]EFF-E_ANTC'!$C$3:$H$3,0)),"")</f>
        <v>0.35949352149263297</v>
      </c>
      <c r="H17" s="278">
        <f>IFERROR(INDEX('[25]EFF-E_ANTC'!$C$4:$H$47,MATCH($B17,'[25]EFF-E_ANTC'!$A$4:$A$47,0),MATCH(H$5,'[25]EFF-E_ANTC'!$C$3:$H$3,0)),"")</f>
        <v>0.36773748352763003</v>
      </c>
      <c r="I17" s="278">
        <f>IFERROR(INDEX('[25]EFF-E_ANTC'!$C$4:$H$47,MATCH($B17,'[25]EFF-E_ANTC'!$A$4:$A$47,0),MATCH(I$5,'[25]EFF-E_ANTC'!$C$3:$H$3,0)),"")</f>
        <v>0.374376610599086</v>
      </c>
      <c r="J17" s="278">
        <f>IFERROR(INDEX('[25]EFF-E_ANTC'!$C$4:$H$47,MATCH($B17,'[25]EFF-E_ANTC'!$A$4:$A$47,0),MATCH(J$5,'[25]EFF-E_ANTC'!$C$3:$H$3,0)),"")</f>
        <v>0.37938792131855897</v>
      </c>
      <c r="K17" s="274">
        <f>IFERROR(INDEX('[25]AFA-E_ANTC'!$J$5:$O$48,MATCH($B17,'[25]AFA-E_ANTC'!$A$5:$A$48,0),MATCH(K$5,'[25]AFA-E_ANTC'!$J$3:$O$3,0)),"")</f>
        <v>0.66163272647026705</v>
      </c>
      <c r="L17" s="274">
        <f>IFERROR(INDEX('[25]AFA-E_ANTC'!$J$5:$O$48,MATCH($B17,'[25]AFA-E_ANTC'!$A$5:$A$48,0),MATCH(L$5,'[25]AFA-E_ANTC'!$J$3:$O$3,0)),"")</f>
        <v>0.60743419260068587</v>
      </c>
      <c r="M17" s="274">
        <f>IFERROR(INDEX('[25]AFA-E_ANTC'!$J$5:$O$48,MATCH($B17,'[25]AFA-E_ANTC'!$A$5:$A$48,0),MATCH(M$5,'[25]AFA-E_ANTC'!$J$3:$O$3,0)),"")</f>
        <v>0.45202810845206859</v>
      </c>
      <c r="N17" s="274">
        <f>IFERROR(INDEX('[25]AFA-E_ANTC'!$J$5:$O$48,MATCH($B17,'[25]AFA-E_ANTC'!$A$5:$A$48,0),MATCH(N$5,'[25]AFA-E_ANTC'!$J$3:$O$3,0)),"")</f>
        <v>0.32818308468972252</v>
      </c>
      <c r="O17" s="274">
        <f>IFERROR(INDEX('[25]AFA-E_ANTC'!$J$5:$O$48,MATCH($B17,'[25]AFA-E_ANTC'!$A$5:$A$48,0),MATCH(O$5,'[25]AFA-E_ANTC'!$J$3:$O$3,0)),"")</f>
        <v>0.23311309769944608</v>
      </c>
      <c r="P17" s="274">
        <f>IFERROR(INDEX('[25]AFA-E_ANTC'!$P$5:$P$48,MATCH($B17,'[25]AFA-E_ANTC'!$A$5:$A$48,0)),"")</f>
        <v>1.9099999999999999E-2</v>
      </c>
      <c r="Q17" s="276">
        <f>IFERROR(INDEX('[25]RESID-E_ANTC'!$M$5:$T$48,MATCH($B17,'[25]RESID-E_ANTC'!$A$5:$A$48,0),MATCH(Q$5,'[25]RESID-E_ANTC'!$M$3:$T$3,0)),"")</f>
        <v>5902.05729724512</v>
      </c>
      <c r="R17" s="276">
        <f>IFERROR(INDEX('[25]RESID-E_ANTC'!$M$5:$T$48,MATCH($B17,'[25]RESID-E_ANTC'!$A$5:$A$48,0),MATCH(R$5,'[25]RESID-E_ANTC'!$M$3:$T$3,0)),"")</f>
        <v>5259.5090745597199</v>
      </c>
      <c r="S17" s="276">
        <f>IFERROR(INDEX('[25]RESID-E_ANTC'!$M$5:$T$48,MATCH($B17,'[25]RESID-E_ANTC'!$A$5:$A$48,0),MATCH(S$5,'[25]RESID-E_ANTC'!$M$3:$T$3,0)),"")</f>
        <v>2963.6268741726399</v>
      </c>
      <c r="T17" s="276">
        <f>IFERROR(INDEX('[25]RESID-E_ANTC'!$M$5:$T$48,MATCH($B17,'[25]RESID-E_ANTC'!$A$5:$A$48,0),MATCH(T$5,'[25]RESID-E_ANTC'!$M$3:$T$3,0)),"")</f>
        <v>0</v>
      </c>
      <c r="U17" s="276">
        <f>IFERROR(INDEX('[25]RESID-E_ANTC'!$M$5:$T$48,MATCH($B17,'[25]RESID-E_ANTC'!$A$5:$A$48,0),MATCH(U$5,'[25]RESID-E_ANTC'!$M$3:$T$3,0)),"")</f>
        <v>0</v>
      </c>
      <c r="V17" s="279">
        <v>3</v>
      </c>
      <c r="W17" s="279">
        <v>0</v>
      </c>
    </row>
    <row r="18" spans="2:23">
      <c r="B18" s="270" t="str">
        <f>IF([25]ITEMS_Tech_E!D18="","",[25]ITEMS_Tech_E!D18)</f>
        <v>TPPRCAROGSH-E</v>
      </c>
      <c r="C18" s="271" t="str">
        <f>IF([25]ITEMS_Tech_E!E18="","",[25]ITEMS_Tech_E!E18)</f>
        <v>Transport Passenger Car Priv.Veh. Oil GasolineHybrid-Existing</v>
      </c>
      <c r="D18" s="277" t="s">
        <v>743</v>
      </c>
      <c r="E18" s="277" t="s">
        <v>746</v>
      </c>
      <c r="F18" s="278">
        <f>IFERROR(INDEX('[25]EFF-E_ANTC'!$C$4:$H$47,MATCH($B18,'[25]EFF-E_ANTC'!$A$4:$A$47,0),MATCH(F$5,'[25]EFF-E_ANTC'!$C$3:$H$3,0)),"")</f>
        <v>0.48634218857827199</v>
      </c>
      <c r="G18" s="278">
        <f>IFERROR(INDEX('[25]EFF-E_ANTC'!$C$4:$H$47,MATCH($B18,'[25]EFF-E_ANTC'!$A$4:$A$47,0),MATCH(G$5,'[25]EFF-E_ANTC'!$C$3:$H$3,0)),"")</f>
        <v>0.48658239494189298</v>
      </c>
      <c r="H18" s="278">
        <f>IFERROR(INDEX('[25]EFF-E_ANTC'!$C$4:$H$47,MATCH($B18,'[25]EFF-E_ANTC'!$A$4:$A$47,0),MATCH(H$5,'[25]EFF-E_ANTC'!$C$3:$H$3,0)),"")</f>
        <v>0.48849585750196101</v>
      </c>
      <c r="I18" s="278">
        <f>IFERROR(INDEX('[25]EFF-E_ANTC'!$C$4:$H$47,MATCH($B18,'[25]EFF-E_ANTC'!$A$4:$A$47,0),MATCH(I$5,'[25]EFF-E_ANTC'!$C$3:$H$3,0)),"")</f>
        <v>0.492038428921173</v>
      </c>
      <c r="J18" s="278">
        <f>IFERROR(INDEX('[25]EFF-E_ANTC'!$C$4:$H$47,MATCH($B18,'[25]EFF-E_ANTC'!$A$4:$A$47,0),MATCH(J$5,'[25]EFF-E_ANTC'!$C$3:$H$3,0)),"")</f>
        <v>0.49648557965280099</v>
      </c>
      <c r="K18" s="274">
        <f>IFERROR(INDEX('[25]AFA-E_ANTC'!$J$5:$O$48,MATCH($B18,'[25]AFA-E_ANTC'!$A$5:$A$48,0),MATCH(K$5,'[25]AFA-E_ANTC'!$J$3:$O$3,0)),"")</f>
        <v>0.82349664056721994</v>
      </c>
      <c r="L18" s="274">
        <f>IFERROR(INDEX('[25]AFA-E_ANTC'!$J$5:$O$48,MATCH($B18,'[25]AFA-E_ANTC'!$A$5:$A$48,0),MATCH(L$5,'[25]AFA-E_ANTC'!$J$3:$O$3,0)),"")</f>
        <v>0.73189081439097003</v>
      </c>
      <c r="M18" s="274">
        <f>IFERROR(INDEX('[25]AFA-E_ANTC'!$J$5:$O$48,MATCH($B18,'[25]AFA-E_ANTC'!$A$5:$A$48,0),MATCH(M$5,'[25]AFA-E_ANTC'!$J$3:$O$3,0)),"")</f>
        <v>0.4986866685195705</v>
      </c>
      <c r="N18" s="274">
        <f>IFERROR(INDEX('[25]AFA-E_ANTC'!$J$5:$O$48,MATCH($B18,'[25]AFA-E_ANTC'!$A$5:$A$48,0),MATCH(N$5,'[25]AFA-E_ANTC'!$J$3:$O$3,0)),"")</f>
        <v>0.34446144946444851</v>
      </c>
      <c r="O18" s="274">
        <f>IFERROR(INDEX('[25]AFA-E_ANTC'!$J$5:$O$48,MATCH($B18,'[25]AFA-E_ANTC'!$A$5:$A$48,0),MATCH(O$5,'[25]AFA-E_ANTC'!$J$3:$O$3,0)),"")</f>
        <v>0.23965174138595799</v>
      </c>
      <c r="P18" s="274">
        <f>IFERROR(INDEX('[25]AFA-E_ANTC'!$P$5:$P$48,MATCH($B18,'[25]AFA-E_ANTC'!$A$5:$A$48,0)),"")</f>
        <v>0.02</v>
      </c>
      <c r="Q18" s="276">
        <f>IFERROR(INDEX('[25]RESID-E_ANTC'!$M$5:$T$48,MATCH($B18,'[25]RESID-E_ANTC'!$A$5:$A$48,0),MATCH(Q$5,'[25]RESID-E_ANTC'!$M$3:$T$3,0)),"")</f>
        <v>4.1935845862025003</v>
      </c>
      <c r="R18" s="276">
        <f>IFERROR(INDEX('[25]RESID-E_ANTC'!$M$5:$T$48,MATCH($B18,'[25]RESID-E_ANTC'!$A$5:$A$48,0),MATCH(R$5,'[25]RESID-E_ANTC'!$M$3:$T$3,0)),"")</f>
        <v>4.11763972020184</v>
      </c>
      <c r="S18" s="276">
        <f>IFERROR(INDEX('[25]RESID-E_ANTC'!$M$5:$T$48,MATCH($B18,'[25]RESID-E_ANTC'!$A$5:$A$48,0),MATCH(S$5,'[25]RESID-E_ANTC'!$M$3:$T$3,0)),"")</f>
        <v>3.1386913845266902</v>
      </c>
      <c r="T18" s="276">
        <f>IFERROR(INDEX('[25]RESID-E_ANTC'!$M$5:$T$48,MATCH($B18,'[25]RESID-E_ANTC'!$A$5:$A$48,0),MATCH(T$5,'[25]RESID-E_ANTC'!$M$3:$T$3,0)),"")</f>
        <v>0</v>
      </c>
      <c r="U18" s="276">
        <f>IFERROR(INDEX('[25]RESID-E_ANTC'!$M$5:$T$48,MATCH($B18,'[25]RESID-E_ANTC'!$A$5:$A$48,0),MATCH(U$5,'[25]RESID-E_ANTC'!$M$3:$T$3,0)),"")</f>
        <v>0</v>
      </c>
      <c r="V18" s="279">
        <v>3</v>
      </c>
      <c r="W18" s="279">
        <v>0</v>
      </c>
    </row>
    <row r="19" spans="2:23">
      <c r="B19" s="270" t="str">
        <f>IF([25]ITEMS_Tech_E!D19="","",[25]ITEMS_Tech_E!D19)</f>
        <v>TPPRCARELC-E</v>
      </c>
      <c r="C19" s="271" t="str">
        <f>IF([25]ITEMS_Tech_E!E19="","",[25]ITEMS_Tech_E!E19)</f>
        <v>Transport Passenger Car Priv.Veh. Electricity-Existing</v>
      </c>
      <c r="D19" s="277" t="s">
        <v>744</v>
      </c>
      <c r="E19" s="277" t="s">
        <v>746</v>
      </c>
      <c r="F19" s="278">
        <f>IFERROR(INDEX('[25]EFF-E_ANTC'!$C$4:$H$47,MATCH($B19,'[25]EFF-E_ANTC'!$A$4:$A$47,0),MATCH(F$5,'[25]EFF-E_ANTC'!$C$3:$H$3,0)),"")</f>
        <v>1.60037643566239</v>
      </c>
      <c r="G19" s="278">
        <f>IFERROR(INDEX('[25]EFF-E_ANTC'!$C$4:$H$47,MATCH($B19,'[25]EFF-E_ANTC'!$A$4:$A$47,0),MATCH(G$5,'[25]EFF-E_ANTC'!$C$3:$H$3,0)),"")</f>
        <v>1.60041633961525</v>
      </c>
      <c r="H19" s="278">
        <f>IFERROR(INDEX('[25]EFF-E_ANTC'!$C$4:$H$47,MATCH($B19,'[25]EFF-E_ANTC'!$A$4:$A$47,0),MATCH(H$5,'[25]EFF-E_ANTC'!$C$3:$H$3,0)),"")</f>
        <v>1.6010609819072401</v>
      </c>
      <c r="I19" s="278">
        <f>IFERROR(INDEX('[25]EFF-E_ANTC'!$C$4:$H$47,MATCH($B19,'[25]EFF-E_ANTC'!$A$4:$A$47,0),MATCH(I$5,'[25]EFF-E_ANTC'!$C$3:$H$3,0)),"")</f>
        <v>1.6027693715918201</v>
      </c>
      <c r="J19" s="278">
        <f>IFERROR(INDEX('[25]EFF-E_ANTC'!$C$4:$H$47,MATCH($B19,'[25]EFF-E_ANTC'!$A$4:$A$47,0),MATCH(J$5,'[25]EFF-E_ANTC'!$C$3:$H$3,0)),"")</f>
        <v>1.6056042777811199</v>
      </c>
      <c r="K19" s="274">
        <f>IFERROR(INDEX('[25]AFA-E_ANTC'!$J$5:$O$48,MATCH($B19,'[25]AFA-E_ANTC'!$A$5:$A$48,0),MATCH(K$5,'[25]AFA-E_ANTC'!$J$3:$O$3,0)),"")</f>
        <v>0.94119968232220452</v>
      </c>
      <c r="L19" s="274">
        <f>IFERROR(INDEX('[25]AFA-E_ANTC'!$J$5:$O$48,MATCH($B19,'[25]AFA-E_ANTC'!$A$5:$A$48,0),MATCH(L$5,'[25]AFA-E_ANTC'!$J$3:$O$3,0)),"")</f>
        <v>0.83485430700332441</v>
      </c>
      <c r="M19" s="274">
        <f>IFERROR(INDEX('[25]AFA-E_ANTC'!$J$5:$O$48,MATCH($B19,'[25]AFA-E_ANTC'!$A$5:$A$48,0),MATCH(M$5,'[25]AFA-E_ANTC'!$J$3:$O$3,0)),"")</f>
        <v>0.56053778220838668</v>
      </c>
      <c r="N19" s="274">
        <f>IFERROR(INDEX('[25]AFA-E_ANTC'!$J$5:$O$48,MATCH($B19,'[25]AFA-E_ANTC'!$A$5:$A$48,0),MATCH(N$5,'[25]AFA-E_ANTC'!$J$3:$O$3,0)),"")</f>
        <v>0.37737346804834621</v>
      </c>
      <c r="O19" s="274">
        <f>IFERROR(INDEX('[25]AFA-E_ANTC'!$J$5:$O$48,MATCH($B19,'[25]AFA-E_ANTC'!$A$5:$A$48,0),MATCH(O$5,'[25]AFA-E_ANTC'!$J$3:$O$3,0)),"")</f>
        <v>0.25478656503145514</v>
      </c>
      <c r="P19" s="274">
        <f>IFERROR(INDEX('[25]AFA-E_ANTC'!$P$5:$P$48,MATCH($B19,'[25]AFA-E_ANTC'!$A$5:$A$48,0)),"")</f>
        <v>2.2499999999999999E-2</v>
      </c>
      <c r="Q19" s="276">
        <f>IFERROR(INDEX('[25]RESID-E_ANTC'!$M$5:$T$48,MATCH($B19,'[25]RESID-E_ANTC'!$A$5:$A$48,0),MATCH(Q$5,'[25]RESID-E_ANTC'!$M$3:$T$3,0)),"")</f>
        <v>0.33192828574538003</v>
      </c>
      <c r="R19" s="276">
        <f>IFERROR(INDEX('[25]RESID-E_ANTC'!$M$5:$T$48,MATCH($B19,'[25]RESID-E_ANTC'!$A$5:$A$48,0),MATCH(R$5,'[25]RESID-E_ANTC'!$M$3:$T$3,0)),"")</f>
        <v>0.33103303930312999</v>
      </c>
      <c r="S19" s="276">
        <f>IFERROR(INDEX('[25]RESID-E_ANTC'!$M$5:$T$48,MATCH($B19,'[25]RESID-E_ANTC'!$A$5:$A$48,0),MATCH(S$5,'[25]RESID-E_ANTC'!$M$3:$T$3,0)),"")</f>
        <v>0.29041173582530899</v>
      </c>
      <c r="T19" s="276">
        <f>IFERROR(INDEX('[25]RESID-E_ANTC'!$M$5:$T$48,MATCH($B19,'[25]RESID-E_ANTC'!$A$5:$A$48,0),MATCH(T$5,'[25]RESID-E_ANTC'!$M$3:$T$3,0)),"")</f>
        <v>0</v>
      </c>
      <c r="U19" s="276">
        <f>IFERROR(INDEX('[25]RESID-E_ANTC'!$M$5:$T$48,MATCH($B19,'[25]RESID-E_ANTC'!$A$5:$A$48,0),MATCH(U$5,'[25]RESID-E_ANTC'!$M$3:$T$3,0)),"")</f>
        <v>0</v>
      </c>
      <c r="V19" s="279">
        <v>3</v>
      </c>
      <c r="W19" s="279">
        <v>0</v>
      </c>
    </row>
    <row r="20" spans="2:23">
      <c r="B20" s="270" t="str">
        <f>IF([25]ITEMS_Tech_E!D20="","",[25]ITEMS_Tech_E!D20)</f>
        <v>*</v>
      </c>
      <c r="C20" s="271" t="str">
        <f>IF([25]ITEMS_Tech_E!E20="","",[25]ITEMS_Tech_E!E20)</f>
        <v>Transport Passenger Car Priv.Veh. Oil DieselHybrid-Existing</v>
      </c>
      <c r="D20" s="277" t="s">
        <v>741</v>
      </c>
      <c r="E20" s="277" t="s">
        <v>746</v>
      </c>
      <c r="F20" s="278">
        <f>IFERROR(INDEX('[25]EFF-E_ANTC'!$C$4:$H$47,MATCH($B20,'[25]EFF-E_ANTC'!$A$4:$A$47,0),MATCH(F$5,'[25]EFF-E_ANTC'!$C$3:$H$3,0)),"")</f>
        <v>6.4348339348895098E-2</v>
      </c>
      <c r="G20" s="278">
        <f>IFERROR(INDEX('[25]EFF-E_ANTC'!$C$4:$H$47,MATCH($B20,'[25]EFF-E_ANTC'!$A$4:$A$47,0),MATCH(G$5,'[25]EFF-E_ANTC'!$C$3:$H$3,0)),"")</f>
        <v>6.4532835825940396E-2</v>
      </c>
      <c r="H20" s="278">
        <f>IFERROR(INDEX('[25]EFF-E_ANTC'!$C$4:$H$47,MATCH($B20,'[25]EFF-E_ANTC'!$A$4:$A$47,0),MATCH(H$5,'[25]EFF-E_ANTC'!$C$3:$H$3,0)),"")</f>
        <v>6.5227894002483106E-2</v>
      </c>
      <c r="I20" s="278">
        <f>IFERROR(INDEX('[25]EFF-E_ANTC'!$C$4:$H$47,MATCH($B20,'[25]EFF-E_ANTC'!$A$4:$A$47,0),MATCH(I$5,'[25]EFF-E_ANTC'!$C$3:$H$3,0)),"")</f>
        <v>6.6011283101863896E-2</v>
      </c>
      <c r="J20" s="278">
        <f>IFERROR(INDEX('[25]EFF-E_ANTC'!$C$4:$H$47,MATCH($B20,'[25]EFF-E_ANTC'!$A$4:$A$47,0),MATCH(J$5,'[25]EFF-E_ANTC'!$C$3:$H$3,0)),"")</f>
        <v>6.6777008175099004E-2</v>
      </c>
      <c r="K20" s="274">
        <f>IFERROR(INDEX('[25]AFA-E_ANTC'!$J$5:$O$48,MATCH($B20,'[25]AFA-E_ANTC'!$A$5:$A$48,0),MATCH(K$5,'[25]AFA-E_ANTC'!$J$3:$O$3,0)),"")</f>
        <v>0.42532283795650333</v>
      </c>
      <c r="L20" s="274">
        <f>IFERROR(INDEX('[25]AFA-E_ANTC'!$J$5:$O$48,MATCH($B20,'[25]AFA-E_ANTC'!$A$5:$A$48,0),MATCH(L$5,'[25]AFA-E_ANTC'!$J$3:$O$3,0)),"")</f>
        <v>0.33706878442068333</v>
      </c>
      <c r="M20" s="274">
        <f>IFERROR(INDEX('[25]AFA-E_ANTC'!$J$5:$O$48,MATCH($B20,'[25]AFA-E_ANTC'!$A$5:$A$48,0),MATCH(M$5,'[25]AFA-E_ANTC'!$J$3:$O$3,0)),"")</f>
        <v>0.15171434294469499</v>
      </c>
      <c r="N20" s="274">
        <f>IFERROR(INDEX('[25]AFA-E_ANTC'!$J$5:$O$48,MATCH($B20,'[25]AFA-E_ANTC'!$A$5:$A$48,0),MATCH(N$5,'[25]AFA-E_ANTC'!$J$3:$O$3,0)),"")</f>
        <v>6.6477490540613332E-2</v>
      </c>
      <c r="O20" s="274">
        <f>IFERROR(INDEX('[25]AFA-E_ANTC'!$J$5:$O$48,MATCH($B20,'[25]AFA-E_ANTC'!$A$5:$A$48,0),MATCH(O$5,'[25]AFA-E_ANTC'!$J$3:$O$3,0)),"")</f>
        <v>2.8637041139474666E-2</v>
      </c>
      <c r="P20" s="274">
        <f>IFERROR(INDEX('[25]AFA-E_ANTC'!$P$5:$P$48,MATCH($B20,'[25]AFA-E_ANTC'!$A$5:$A$48,0)),"")</f>
        <v>0.06</v>
      </c>
      <c r="Q20" s="276">
        <f>IFERROR(INDEX('[25]RESID-E_ANTC'!$M$5:$T$48,MATCH($B20,'[25]RESID-E_ANTC'!$A$5:$A$48,0),MATCH(Q$5,'[25]RESID-E_ANTC'!$M$3:$T$3,0)),"")</f>
        <v>25.1952522652347</v>
      </c>
      <c r="R20" s="276">
        <f>IFERROR(INDEX('[25]RESID-E_ANTC'!$M$5:$T$48,MATCH($B20,'[25]RESID-E_ANTC'!$A$5:$A$48,0),MATCH(R$5,'[25]RESID-E_ANTC'!$M$3:$T$3,0)),"")</f>
        <v>23.083651962362801</v>
      </c>
      <c r="S20" s="276">
        <f>IFERROR(INDEX('[25]RESID-E_ANTC'!$M$5:$T$48,MATCH($B20,'[25]RESID-E_ANTC'!$A$5:$A$48,0),MATCH(S$5,'[25]RESID-E_ANTC'!$M$3:$T$3,0)),"")</f>
        <v>15.5161252325553</v>
      </c>
      <c r="T20" s="276">
        <f>IFERROR(INDEX('[25]RESID-E_ANTC'!$M$5:$T$48,MATCH($B20,'[25]RESID-E_ANTC'!$A$5:$A$48,0),MATCH(T$5,'[25]RESID-E_ANTC'!$M$3:$T$3,0)),"")</f>
        <v>0</v>
      </c>
      <c r="U20" s="276">
        <f>IFERROR(INDEX('[25]RESID-E_ANTC'!$M$5:$T$48,MATCH($B20,'[25]RESID-E_ANTC'!$A$5:$A$48,0),MATCH(U$5,'[25]RESID-E_ANTC'!$M$3:$T$3,0)),"")</f>
        <v>0</v>
      </c>
      <c r="V20" s="279">
        <v>3</v>
      </c>
      <c r="W20" s="279">
        <v>0</v>
      </c>
    </row>
    <row r="21" spans="2:23">
      <c r="B21" s="270" t="str">
        <f>IF([25]ITEMS_Tech_E!D21="","",[25]ITEMS_Tech_E!D21)</f>
        <v>TPPRCARGAS-E</v>
      </c>
      <c r="C21" s="271" t="str">
        <f>IF([25]ITEMS_Tech_E!E21="","",[25]ITEMS_Tech_E!E21)</f>
        <v>Transport Passenger Car Priv.Veh. Gas-Existing</v>
      </c>
      <c r="D21" s="277" t="s">
        <v>745</v>
      </c>
      <c r="E21" s="277" t="s">
        <v>746</v>
      </c>
      <c r="F21" s="278">
        <f>IFERROR(INDEX('[25]EFF-E_ANTC'!$C$4:$H$47,MATCH($B21,'[25]EFF-E_ANTC'!$A$4:$A$47,0),MATCH(F$5,'[25]EFF-E_ANTC'!$C$3:$H$3,0)),"")</f>
        <v>1.7604140792286291</v>
      </c>
      <c r="G21" s="278">
        <f>IFERROR(INDEX('[25]EFF-E_ANTC'!$C$4:$H$47,MATCH($B21,'[25]EFF-E_ANTC'!$A$4:$A$47,0),MATCH(G$5,'[25]EFF-E_ANTC'!$C$3:$H$3,0)),"")</f>
        <v>1.7604140792286291</v>
      </c>
      <c r="H21" s="278">
        <f>IFERROR(INDEX('[25]EFF-E_ANTC'!$C$4:$H$47,MATCH($B21,'[25]EFF-E_ANTC'!$A$4:$A$47,0),MATCH(H$5,'[25]EFF-E_ANTC'!$C$3:$H$3,0)),"")</f>
        <v>1.7604140792286291</v>
      </c>
      <c r="I21" s="278">
        <f>IFERROR(INDEX('[25]EFF-E_ANTC'!$C$4:$H$47,MATCH($B21,'[25]EFF-E_ANTC'!$A$4:$A$47,0),MATCH(I$5,'[25]EFF-E_ANTC'!$C$3:$H$3,0)),"")</f>
        <v>1.7604140792286291</v>
      </c>
      <c r="J21" s="278">
        <f>IFERROR(INDEX('[25]EFF-E_ANTC'!$C$4:$H$47,MATCH($B21,'[25]EFF-E_ANTC'!$A$4:$A$47,0),MATCH(J$5,'[25]EFF-E_ANTC'!$C$3:$H$3,0)),"")</f>
        <v>1.7604140792286291</v>
      </c>
      <c r="K21" s="274">
        <f>IFERROR(INDEX('[25]AFA-E_ANTC'!$J$5:$O$48,MATCH($B21,'[25]AFA-E_ANTC'!$A$5:$A$48,0),MATCH(K$5,'[25]AFA-E_ANTC'!$J$3:$O$3,0)),"")</f>
        <v>0</v>
      </c>
      <c r="L21" s="274">
        <f>IFERROR(INDEX('[25]AFA-E_ANTC'!$J$5:$O$48,MATCH($B21,'[25]AFA-E_ANTC'!$A$5:$A$48,0),MATCH(L$5,'[25]AFA-E_ANTC'!$J$3:$O$3,0)),"")</f>
        <v>0.87947669903928882</v>
      </c>
      <c r="M21" s="274">
        <f>IFERROR(INDEX('[25]AFA-E_ANTC'!$J$5:$O$48,MATCH($B21,'[25]AFA-E_ANTC'!$A$5:$A$48,0),MATCH(M$5,'[25]AFA-E_ANTC'!$J$3:$O$3,0)),"")</f>
        <v>0.5904981435059814</v>
      </c>
      <c r="N21" s="274">
        <f>IFERROR(INDEX('[25]AFA-E_ANTC'!$J$5:$O$48,MATCH($B21,'[25]AFA-E_ANTC'!$A$5:$A$48,0),MATCH(N$5,'[25]AFA-E_ANTC'!$J$3:$O$3,0)),"")</f>
        <v>0.39754382195796284</v>
      </c>
      <c r="O21" s="274">
        <f>IFERROR(INDEX('[25]AFA-E_ANTC'!$J$5:$O$48,MATCH($B21,'[25]AFA-E_ANTC'!$A$5:$A$48,0),MATCH(O$5,'[25]AFA-E_ANTC'!$J$3:$O$3,0)),"")</f>
        <v>0.26840473277037419</v>
      </c>
      <c r="P21" s="274">
        <f>IFERROR(INDEX('[25]AFA-E_ANTC'!$P$5:$P$48,MATCH($B21,'[25]AFA-E_ANTC'!$A$5:$A$48,0)),"")</f>
        <v>2.1358407707781298E-2</v>
      </c>
      <c r="Q21" s="276">
        <f>IFERROR(INDEX('[25]RESID-E_ANTC'!$M$5:$T$48,MATCH($B21,'[25]RESID-E_ANTC'!$A$5:$A$48,0),MATCH(Q$5,'[25]RESID-E_ANTC'!$M$3:$T$3,0)),"")</f>
        <v>3.3192828574538001E-2</v>
      </c>
      <c r="R21" s="276">
        <f>IFERROR(INDEX('[25]RESID-E_ANTC'!$M$5:$T$48,MATCH($B21,'[25]RESID-E_ANTC'!$A$5:$A$48,0),MATCH(R$5,'[25]RESID-E_ANTC'!$M$3:$T$3,0)),"")</f>
        <v>3.3103303930313001E-2</v>
      </c>
      <c r="S21" s="276">
        <f>IFERROR(INDEX('[25]RESID-E_ANTC'!$M$5:$T$48,MATCH($B21,'[25]RESID-E_ANTC'!$A$5:$A$48,0),MATCH(S$5,'[25]RESID-E_ANTC'!$M$3:$T$3,0)),"")</f>
        <v>2.9041173582530902E-2</v>
      </c>
      <c r="T21" s="276">
        <f>IFERROR(INDEX('[25]RESID-E_ANTC'!$M$5:$T$48,MATCH($B21,'[25]RESID-E_ANTC'!$A$5:$A$48,0),MATCH(T$5,'[25]RESID-E_ANTC'!$M$3:$T$3,0)),"")</f>
        <v>0</v>
      </c>
      <c r="U21" s="276">
        <f>IFERROR(INDEX('[25]RESID-E_ANTC'!$M$5:$T$48,MATCH($B21,'[25]RESID-E_ANTC'!$A$5:$A$48,0),MATCH(U$5,'[25]RESID-E_ANTC'!$M$3:$T$3,0)),"")</f>
        <v>0</v>
      </c>
      <c r="V21" s="279">
        <v>3</v>
      </c>
      <c r="W21" s="279">
        <v>0</v>
      </c>
    </row>
    <row r="22" spans="2:23">
      <c r="B22" s="270" t="str">
        <f>IF([25]ITEMS_Tech_E!D22="","",[25]ITEMS_Tech_E!D22)</f>
        <v>*</v>
      </c>
      <c r="C22" s="271" t="str">
        <f>IF([25]ITEMS_Tech_E!E22="","",[25]ITEMS_Tech_E!E22)</f>
        <v/>
      </c>
      <c r="D22" s="272"/>
      <c r="E22" s="272"/>
      <c r="F22" s="278">
        <f>IFERROR(INDEX('[25]EFF-E_ANTC'!$C$4:$H$47,MATCH($B22,'[25]EFF-E_ANTC'!$A$4:$A$47,0),MATCH(F$5,'[25]EFF-E_ANTC'!$C$3:$H$3,0)),"")</f>
        <v>6.4348339348895098E-2</v>
      </c>
      <c r="G22" s="278">
        <f>IFERROR(INDEX('[25]EFF-E_ANTC'!$C$4:$H$47,MATCH($B22,'[25]EFF-E_ANTC'!$A$4:$A$47,0),MATCH(G$5,'[25]EFF-E_ANTC'!$C$3:$H$3,0)),"")</f>
        <v>6.4532835825940396E-2</v>
      </c>
      <c r="H22" s="278">
        <f>IFERROR(INDEX('[25]EFF-E_ANTC'!$C$4:$H$47,MATCH($B22,'[25]EFF-E_ANTC'!$A$4:$A$47,0),MATCH(H$5,'[25]EFF-E_ANTC'!$C$3:$H$3,0)),"")</f>
        <v>6.5227894002483106E-2</v>
      </c>
      <c r="I22" s="278">
        <f>IFERROR(INDEX('[25]EFF-E_ANTC'!$C$4:$H$47,MATCH($B22,'[25]EFF-E_ANTC'!$A$4:$A$47,0),MATCH(I$5,'[25]EFF-E_ANTC'!$C$3:$H$3,0)),"")</f>
        <v>6.6011283101863896E-2</v>
      </c>
      <c r="J22" s="278">
        <f>IFERROR(INDEX('[25]EFF-E_ANTC'!$C$4:$H$47,MATCH($B22,'[25]EFF-E_ANTC'!$A$4:$A$47,0),MATCH(J$5,'[25]EFF-E_ANTC'!$C$3:$H$3,0)),"")</f>
        <v>6.6777008175099004E-2</v>
      </c>
      <c r="K22" s="274">
        <f>IFERROR(INDEX('[25]AFA-E_ANTC'!$J$5:$O$48,MATCH($B22,'[25]AFA-E_ANTC'!$A$5:$A$48,0),MATCH(K$5,'[25]AFA-E_ANTC'!$J$3:$O$3,0)),"")</f>
        <v>0.42532283795650333</v>
      </c>
      <c r="L22" s="274">
        <f>IFERROR(INDEX('[25]AFA-E_ANTC'!$J$5:$O$48,MATCH($B22,'[25]AFA-E_ANTC'!$A$5:$A$48,0),MATCH(L$5,'[25]AFA-E_ANTC'!$J$3:$O$3,0)),"")</f>
        <v>0.33706878442068333</v>
      </c>
      <c r="M22" s="274">
        <f>IFERROR(INDEX('[25]AFA-E_ANTC'!$J$5:$O$48,MATCH($B22,'[25]AFA-E_ANTC'!$A$5:$A$48,0),MATCH(M$5,'[25]AFA-E_ANTC'!$J$3:$O$3,0)),"")</f>
        <v>0.15171434294469499</v>
      </c>
      <c r="N22" s="274">
        <f>IFERROR(INDEX('[25]AFA-E_ANTC'!$J$5:$O$48,MATCH($B22,'[25]AFA-E_ANTC'!$A$5:$A$48,0),MATCH(N$5,'[25]AFA-E_ANTC'!$J$3:$O$3,0)),"")</f>
        <v>6.6477490540613332E-2</v>
      </c>
      <c r="O22" s="274">
        <f>IFERROR(INDEX('[25]AFA-E_ANTC'!$J$5:$O$48,MATCH($B22,'[25]AFA-E_ANTC'!$A$5:$A$48,0),MATCH(O$5,'[25]AFA-E_ANTC'!$J$3:$O$3,0)),"")</f>
        <v>2.8637041139474666E-2</v>
      </c>
      <c r="P22" s="274">
        <f>IFERROR(INDEX('[25]AFA-E_ANTC'!$P$5:$P$48,MATCH($B22,'[25]AFA-E_ANTC'!$A$5:$A$48,0)),"")</f>
        <v>0.06</v>
      </c>
      <c r="Q22" s="276">
        <f>IFERROR(INDEX('[25]RESID-E_ANTC'!$M$5:$T$48,MATCH($B22,'[25]RESID-E_ANTC'!$A$5:$A$48,0),MATCH(Q$5,'[25]RESID-E_ANTC'!$M$3:$T$3,0)),"")</f>
        <v>25.1952522652347</v>
      </c>
      <c r="R22" s="276">
        <f>IFERROR(INDEX('[25]RESID-E_ANTC'!$M$5:$T$48,MATCH($B22,'[25]RESID-E_ANTC'!$A$5:$A$48,0),MATCH(R$5,'[25]RESID-E_ANTC'!$M$3:$T$3,0)),"")</f>
        <v>23.083651962362801</v>
      </c>
      <c r="S22" s="276">
        <f>IFERROR(INDEX('[25]RESID-E_ANTC'!$M$5:$T$48,MATCH($B22,'[25]RESID-E_ANTC'!$A$5:$A$48,0),MATCH(S$5,'[25]RESID-E_ANTC'!$M$3:$T$3,0)),"")</f>
        <v>15.5161252325553</v>
      </c>
      <c r="T22" s="276">
        <f>IFERROR(INDEX('[25]RESID-E_ANTC'!$M$5:$T$48,MATCH($B22,'[25]RESID-E_ANTC'!$A$5:$A$48,0),MATCH(T$5,'[25]RESID-E_ANTC'!$M$3:$T$3,0)),"")</f>
        <v>0</v>
      </c>
      <c r="U22" s="276">
        <f>IFERROR(INDEX('[25]RESID-E_ANTC'!$M$5:$T$48,MATCH($B22,'[25]RESID-E_ANTC'!$A$5:$A$48,0),MATCH(U$5,'[25]RESID-E_ANTC'!$M$3:$T$3,0)),"")</f>
        <v>0</v>
      </c>
      <c r="V22" s="279"/>
      <c r="W22" s="279"/>
    </row>
    <row r="23" spans="2:23">
      <c r="B23" s="270" t="str">
        <f>IF([25]ITEMS_Tech_E!D23="","",[25]ITEMS_Tech_E!D23)</f>
        <v>*</v>
      </c>
      <c r="C23" s="271" t="str">
        <f>IF([25]ITEMS_Tech_E!E23="","",[25]ITEMS_Tech_E!E23)</f>
        <v/>
      </c>
      <c r="D23" s="272"/>
      <c r="E23" s="272"/>
      <c r="F23" s="278">
        <f>IFERROR(INDEX('[25]EFF-E_ANTC'!$C$4:$H$47,MATCH($B23,'[25]EFF-E_ANTC'!$A$4:$A$47,0),MATCH(F$5,'[25]EFF-E_ANTC'!$C$3:$H$3,0)),"")</f>
        <v>6.4348339348895098E-2</v>
      </c>
      <c r="G23" s="278">
        <f>IFERROR(INDEX('[25]EFF-E_ANTC'!$C$4:$H$47,MATCH($B23,'[25]EFF-E_ANTC'!$A$4:$A$47,0),MATCH(G$5,'[25]EFF-E_ANTC'!$C$3:$H$3,0)),"")</f>
        <v>6.4532835825940396E-2</v>
      </c>
      <c r="H23" s="278">
        <f>IFERROR(INDEX('[25]EFF-E_ANTC'!$C$4:$H$47,MATCH($B23,'[25]EFF-E_ANTC'!$A$4:$A$47,0),MATCH(H$5,'[25]EFF-E_ANTC'!$C$3:$H$3,0)),"")</f>
        <v>6.5227894002483106E-2</v>
      </c>
      <c r="I23" s="278">
        <f>IFERROR(INDEX('[25]EFF-E_ANTC'!$C$4:$H$47,MATCH($B23,'[25]EFF-E_ANTC'!$A$4:$A$47,0),MATCH(I$5,'[25]EFF-E_ANTC'!$C$3:$H$3,0)),"")</f>
        <v>6.6011283101863896E-2</v>
      </c>
      <c r="J23" s="278">
        <f>IFERROR(INDEX('[25]EFF-E_ANTC'!$C$4:$H$47,MATCH($B23,'[25]EFF-E_ANTC'!$A$4:$A$47,0),MATCH(J$5,'[25]EFF-E_ANTC'!$C$3:$H$3,0)),"")</f>
        <v>6.6777008175099004E-2</v>
      </c>
      <c r="K23" s="274">
        <f>IFERROR(INDEX('[25]AFA-E_ANTC'!$J$5:$O$48,MATCH($B23,'[25]AFA-E_ANTC'!$A$5:$A$48,0),MATCH(K$5,'[25]AFA-E_ANTC'!$J$3:$O$3,0)),"")</f>
        <v>0.42532283795650333</v>
      </c>
      <c r="L23" s="274">
        <f>IFERROR(INDEX('[25]AFA-E_ANTC'!$J$5:$O$48,MATCH($B23,'[25]AFA-E_ANTC'!$A$5:$A$48,0),MATCH(L$5,'[25]AFA-E_ANTC'!$J$3:$O$3,0)),"")</f>
        <v>0.33706878442068333</v>
      </c>
      <c r="M23" s="274">
        <f>IFERROR(INDEX('[25]AFA-E_ANTC'!$J$5:$O$48,MATCH($B23,'[25]AFA-E_ANTC'!$A$5:$A$48,0),MATCH(M$5,'[25]AFA-E_ANTC'!$J$3:$O$3,0)),"")</f>
        <v>0.15171434294469499</v>
      </c>
      <c r="N23" s="274">
        <f>IFERROR(INDEX('[25]AFA-E_ANTC'!$J$5:$O$48,MATCH($B23,'[25]AFA-E_ANTC'!$A$5:$A$48,0),MATCH(N$5,'[25]AFA-E_ANTC'!$J$3:$O$3,0)),"")</f>
        <v>6.6477490540613332E-2</v>
      </c>
      <c r="O23" s="274">
        <f>IFERROR(INDEX('[25]AFA-E_ANTC'!$J$5:$O$48,MATCH($B23,'[25]AFA-E_ANTC'!$A$5:$A$48,0),MATCH(O$5,'[25]AFA-E_ANTC'!$J$3:$O$3,0)),"")</f>
        <v>2.8637041139474666E-2</v>
      </c>
      <c r="P23" s="274">
        <f>IFERROR(INDEX('[25]AFA-E_ANTC'!$P$5:$P$48,MATCH($B23,'[25]AFA-E_ANTC'!$A$5:$A$48,0)),"")</f>
        <v>0.06</v>
      </c>
      <c r="Q23" s="276">
        <f>IFERROR(INDEX('[25]RESID-E_ANTC'!$M$5:$T$48,MATCH($B23,'[25]RESID-E_ANTC'!$A$5:$A$48,0),MATCH(Q$5,'[25]RESID-E_ANTC'!$M$3:$T$3,0)),"")</f>
        <v>25.1952522652347</v>
      </c>
      <c r="R23" s="276">
        <f>IFERROR(INDEX('[25]RESID-E_ANTC'!$M$5:$T$48,MATCH($B23,'[25]RESID-E_ANTC'!$A$5:$A$48,0),MATCH(R$5,'[25]RESID-E_ANTC'!$M$3:$T$3,0)),"")</f>
        <v>23.083651962362801</v>
      </c>
      <c r="S23" s="276">
        <f>IFERROR(INDEX('[25]RESID-E_ANTC'!$M$5:$T$48,MATCH($B23,'[25]RESID-E_ANTC'!$A$5:$A$48,0),MATCH(S$5,'[25]RESID-E_ANTC'!$M$3:$T$3,0)),"")</f>
        <v>15.5161252325553</v>
      </c>
      <c r="T23" s="276">
        <f>IFERROR(INDEX('[25]RESID-E_ANTC'!$M$5:$T$48,MATCH($B23,'[25]RESID-E_ANTC'!$A$5:$A$48,0),MATCH(T$5,'[25]RESID-E_ANTC'!$M$3:$T$3,0)),"")</f>
        <v>0</v>
      </c>
      <c r="U23" s="276">
        <f>IFERROR(INDEX('[25]RESID-E_ANTC'!$M$5:$T$48,MATCH($B23,'[25]RESID-E_ANTC'!$A$5:$A$48,0),MATCH(U$5,'[25]RESID-E_ANTC'!$M$3:$T$3,0)),"")</f>
        <v>0</v>
      </c>
      <c r="V23" s="279"/>
      <c r="W23" s="279"/>
    </row>
    <row r="24" spans="2:23">
      <c r="B24" s="270" t="str">
        <f>IF([25]ITEMS_Tech_E!D24="","",[25]ITEMS_Tech_E!D24)</f>
        <v>*</v>
      </c>
      <c r="C24" s="271" t="str">
        <f>IF([25]ITEMS_Tech_E!E24="","",[25]ITEMS_Tech_E!E24)</f>
        <v>Private Motorcycles</v>
      </c>
      <c r="D24" s="272"/>
      <c r="E24" s="272"/>
      <c r="F24" s="278">
        <f>IFERROR(INDEX('[25]EFF-E_ANTC'!$C$4:$H$47,MATCH($B24,'[25]EFF-E_ANTC'!$A$4:$A$47,0),MATCH(F$5,'[25]EFF-E_ANTC'!$C$3:$H$3,0)),"")</f>
        <v>6.4348339348895098E-2</v>
      </c>
      <c r="G24" s="278">
        <f>IFERROR(INDEX('[25]EFF-E_ANTC'!$C$4:$H$47,MATCH($B24,'[25]EFF-E_ANTC'!$A$4:$A$47,0),MATCH(G$5,'[25]EFF-E_ANTC'!$C$3:$H$3,0)),"")</f>
        <v>6.4532835825940396E-2</v>
      </c>
      <c r="H24" s="278">
        <f>IFERROR(INDEX('[25]EFF-E_ANTC'!$C$4:$H$47,MATCH($B24,'[25]EFF-E_ANTC'!$A$4:$A$47,0),MATCH(H$5,'[25]EFF-E_ANTC'!$C$3:$H$3,0)),"")</f>
        <v>6.5227894002483106E-2</v>
      </c>
      <c r="I24" s="278">
        <f>IFERROR(INDEX('[25]EFF-E_ANTC'!$C$4:$H$47,MATCH($B24,'[25]EFF-E_ANTC'!$A$4:$A$47,0),MATCH(I$5,'[25]EFF-E_ANTC'!$C$3:$H$3,0)),"")</f>
        <v>6.6011283101863896E-2</v>
      </c>
      <c r="J24" s="278">
        <f>IFERROR(INDEX('[25]EFF-E_ANTC'!$C$4:$H$47,MATCH($B24,'[25]EFF-E_ANTC'!$A$4:$A$47,0),MATCH(J$5,'[25]EFF-E_ANTC'!$C$3:$H$3,0)),"")</f>
        <v>6.6777008175099004E-2</v>
      </c>
      <c r="K24" s="274">
        <f>IFERROR(INDEX('[25]AFA-E_ANTC'!$J$5:$O$48,MATCH($B24,'[25]AFA-E_ANTC'!$A$5:$A$48,0),MATCH(K$5,'[25]AFA-E_ANTC'!$J$3:$O$3,0)),"")</f>
        <v>0.42532283795650333</v>
      </c>
      <c r="L24" s="274">
        <f>IFERROR(INDEX('[25]AFA-E_ANTC'!$J$5:$O$48,MATCH($B24,'[25]AFA-E_ANTC'!$A$5:$A$48,0),MATCH(L$5,'[25]AFA-E_ANTC'!$J$3:$O$3,0)),"")</f>
        <v>0.33706878442068333</v>
      </c>
      <c r="M24" s="274">
        <f>IFERROR(INDEX('[25]AFA-E_ANTC'!$J$5:$O$48,MATCH($B24,'[25]AFA-E_ANTC'!$A$5:$A$48,0),MATCH(M$5,'[25]AFA-E_ANTC'!$J$3:$O$3,0)),"")</f>
        <v>0.15171434294469499</v>
      </c>
      <c r="N24" s="274">
        <f>IFERROR(INDEX('[25]AFA-E_ANTC'!$J$5:$O$48,MATCH($B24,'[25]AFA-E_ANTC'!$A$5:$A$48,0),MATCH(N$5,'[25]AFA-E_ANTC'!$J$3:$O$3,0)),"")</f>
        <v>6.6477490540613332E-2</v>
      </c>
      <c r="O24" s="274">
        <f>IFERROR(INDEX('[25]AFA-E_ANTC'!$J$5:$O$48,MATCH($B24,'[25]AFA-E_ANTC'!$A$5:$A$48,0),MATCH(O$5,'[25]AFA-E_ANTC'!$J$3:$O$3,0)),"")</f>
        <v>2.8637041139474666E-2</v>
      </c>
      <c r="P24" s="274">
        <f>IFERROR(INDEX('[25]AFA-E_ANTC'!$P$5:$P$48,MATCH($B24,'[25]AFA-E_ANTC'!$A$5:$A$48,0)),"")</f>
        <v>0.06</v>
      </c>
      <c r="Q24" s="276">
        <f>IFERROR(INDEX('[25]RESID-E_ANTC'!$M$5:$T$48,MATCH($B24,'[25]RESID-E_ANTC'!$A$5:$A$48,0),MATCH(Q$5,'[25]RESID-E_ANTC'!$M$3:$T$3,0)),"")</f>
        <v>25.1952522652347</v>
      </c>
      <c r="R24" s="276">
        <f>IFERROR(INDEX('[25]RESID-E_ANTC'!$M$5:$T$48,MATCH($B24,'[25]RESID-E_ANTC'!$A$5:$A$48,0),MATCH(R$5,'[25]RESID-E_ANTC'!$M$3:$T$3,0)),"")</f>
        <v>23.083651962362801</v>
      </c>
      <c r="S24" s="276">
        <f>IFERROR(INDEX('[25]RESID-E_ANTC'!$M$5:$T$48,MATCH($B24,'[25]RESID-E_ANTC'!$A$5:$A$48,0),MATCH(S$5,'[25]RESID-E_ANTC'!$M$3:$T$3,0)),"")</f>
        <v>15.5161252325553</v>
      </c>
      <c r="T24" s="276">
        <f>IFERROR(INDEX('[25]RESID-E_ANTC'!$M$5:$T$48,MATCH($B24,'[25]RESID-E_ANTC'!$A$5:$A$48,0),MATCH(T$5,'[25]RESID-E_ANTC'!$M$3:$T$3,0)),"")</f>
        <v>0</v>
      </c>
      <c r="U24" s="276">
        <f>IFERROR(INDEX('[25]RESID-E_ANTC'!$M$5:$T$48,MATCH($B24,'[25]RESID-E_ANTC'!$A$5:$A$48,0),MATCH(U$5,'[25]RESID-E_ANTC'!$M$3:$T$3,0)),"")</f>
        <v>0</v>
      </c>
      <c r="V24" s="279"/>
      <c r="W24" s="279"/>
    </row>
    <row r="25" spans="2:23">
      <c r="B25" s="270" t="str">
        <f>IF([25]ITEMS_Tech_E!D25="","",[25]ITEMS_Tech_E!D25)</f>
        <v>TPPRMOTOGS-E</v>
      </c>
      <c r="C25" s="271" t="str">
        <f>IF([25]ITEMS_Tech_E!E25="","",[25]ITEMS_Tech_E!E25)</f>
        <v>Transport Passenger Moto Priv.Veh. Oil Gasoline-Existing</v>
      </c>
      <c r="D25" s="277" t="s">
        <v>743</v>
      </c>
      <c r="E25" s="277" t="s">
        <v>747</v>
      </c>
      <c r="F25" s="278">
        <f>IFERROR(INDEX('[25]EFF-E_ANTC'!$C$4:$H$47,MATCH($B25,'[25]EFF-E_ANTC'!$A$4:$A$47,0),MATCH(F$5,'[25]EFF-E_ANTC'!$C$3:$H$3,0)),"")</f>
        <v>0.58484684820594601</v>
      </c>
      <c r="G25" s="278">
        <f>IFERROR(INDEX('[25]EFF-E_ANTC'!$C$4:$H$47,MATCH($B25,'[25]EFF-E_ANTC'!$A$4:$A$47,0),MATCH(G$5,'[25]EFF-E_ANTC'!$C$3:$H$3,0)),"")</f>
        <v>0.58792203407525001</v>
      </c>
      <c r="H25" s="278">
        <f>IFERROR(INDEX('[25]EFF-E_ANTC'!$C$4:$H$47,MATCH($B25,'[25]EFF-E_ANTC'!$A$4:$A$47,0),MATCH(H$5,'[25]EFF-E_ANTC'!$C$3:$H$3,0)),"")</f>
        <v>0.59899195036072195</v>
      </c>
      <c r="I25" s="278">
        <f>IFERROR(INDEX('[25]EFF-E_ANTC'!$C$4:$H$47,MATCH($B25,'[25]EFF-E_ANTC'!$A$4:$A$47,0),MATCH(I$5,'[25]EFF-E_ANTC'!$C$3:$H$3,0)),"")</f>
        <v>0.60882557636547696</v>
      </c>
      <c r="J25" s="278">
        <f>IFERROR(INDEX('[25]EFF-E_ANTC'!$C$4:$H$47,MATCH($B25,'[25]EFF-E_ANTC'!$A$4:$A$47,0),MATCH(J$5,'[25]EFF-E_ANTC'!$C$3:$H$3,0)),"")</f>
        <v>0.61566719645728296</v>
      </c>
      <c r="K25" s="274">
        <f>IFERROR(INDEX('[25]AFA-E_ANTC'!$J$5:$O$48,MATCH($B25,'[25]AFA-E_ANTC'!$A$5:$A$48,0),MATCH(K$5,'[25]AFA-E_ANTC'!$J$3:$O$3,0)),"")</f>
        <v>0.7411302039843134</v>
      </c>
      <c r="L25" s="274">
        <f>IFERROR(INDEX('[25]AFA-E_ANTC'!$J$5:$O$48,MATCH($B25,'[25]AFA-E_ANTC'!$A$5:$A$48,0),MATCH(L$5,'[25]AFA-E_ANTC'!$J$3:$O$3,0)),"")</f>
        <v>0.67310395943547341</v>
      </c>
      <c r="M25" s="274">
        <f>IFERROR(INDEX('[25]AFA-E_ANTC'!$J$5:$O$48,MATCH($B25,'[25]AFA-E_ANTC'!$A$5:$A$48,0),MATCH(M$5,'[25]AFA-E_ANTC'!$J$3:$O$3,0)),"")</f>
        <v>0.48967847643882134</v>
      </c>
      <c r="N25" s="274">
        <f>IFERROR(INDEX('[25]AFA-E_ANTC'!$J$5:$O$48,MATCH($B25,'[25]AFA-E_ANTC'!$A$5:$A$48,0),MATCH(N$5,'[25]AFA-E_ANTC'!$J$3:$O$3,0)),"")</f>
        <v>0.35215966369753199</v>
      </c>
      <c r="O25" s="274">
        <f>IFERROR(INDEX('[25]AFA-E_ANTC'!$J$5:$O$48,MATCH($B25,'[25]AFA-E_ANTC'!$A$5:$A$48,0),MATCH(O$5,'[25]AFA-E_ANTC'!$J$3:$O$3,0)),"")</f>
        <v>0.247618657994434</v>
      </c>
      <c r="P25" s="274">
        <f>IFERROR(INDEX('[25]AFA-E_ANTC'!$P$5:$P$48,MATCH($B25,'[25]AFA-E_ANTC'!$A$5:$A$48,0)),"")</f>
        <v>1.4999999999999999E-2</v>
      </c>
      <c r="Q25" s="276">
        <f>IFERROR(INDEX('[25]RESID-E_ANTC'!$M$5:$T$48,MATCH($B25,'[25]RESID-E_ANTC'!$A$5:$A$48,0),MATCH(Q$5,'[25]RESID-E_ANTC'!$M$3:$T$3,0)),"")</f>
        <v>532.77109028187397</v>
      </c>
      <c r="R25" s="276">
        <f>IFERROR(INDEX('[25]RESID-E_ANTC'!$M$5:$T$48,MATCH($B25,'[25]RESID-E_ANTC'!$A$5:$A$48,0),MATCH(R$5,'[25]RESID-E_ANTC'!$M$3:$T$3,0)),"")</f>
        <v>480.39595774755702</v>
      </c>
      <c r="S25" s="276">
        <f>IFERROR(INDEX('[25]RESID-E_ANTC'!$M$5:$T$48,MATCH($B25,'[25]RESID-E_ANTC'!$A$5:$A$48,0),MATCH(S$5,'[25]RESID-E_ANTC'!$M$3:$T$3,0)),"")</f>
        <v>247.18185019438701</v>
      </c>
      <c r="T25" s="276">
        <f>IFERROR(INDEX('[25]RESID-E_ANTC'!$M$5:$T$48,MATCH($B25,'[25]RESID-E_ANTC'!$A$5:$A$48,0),MATCH(T$5,'[25]RESID-E_ANTC'!$M$3:$T$3,0)),"")</f>
        <v>0</v>
      </c>
      <c r="U25" s="276">
        <f>IFERROR(INDEX('[25]RESID-E_ANTC'!$M$5:$T$48,MATCH($B25,'[25]RESID-E_ANTC'!$A$5:$A$48,0),MATCH(U$5,'[25]RESID-E_ANTC'!$M$3:$T$3,0)),"")</f>
        <v>0</v>
      </c>
      <c r="V25" s="279">
        <v>3</v>
      </c>
      <c r="W25" s="279">
        <v>0</v>
      </c>
    </row>
    <row r="26" spans="2:23">
      <c r="B26" s="270" t="str">
        <f>IF([25]ITEMS_Tech_E!D26="","",[25]ITEMS_Tech_E!D26)</f>
        <v>*</v>
      </c>
      <c r="C26" s="271" t="str">
        <f>IF([25]ITEMS_Tech_E!E26="","",[25]ITEMS_Tech_E!E26)</f>
        <v/>
      </c>
      <c r="D26" s="272"/>
      <c r="E26" s="272"/>
      <c r="F26" s="278">
        <f>IFERROR(INDEX('[25]EFF-E_ANTC'!$C$4:$H$47,MATCH($B26,'[25]EFF-E_ANTC'!$A$4:$A$47,0),MATCH(F$5,'[25]EFF-E_ANTC'!$C$3:$H$3,0)),"")</f>
        <v>6.4348339348895098E-2</v>
      </c>
      <c r="G26" s="278">
        <f>IFERROR(INDEX('[25]EFF-E_ANTC'!$C$4:$H$47,MATCH($B26,'[25]EFF-E_ANTC'!$A$4:$A$47,0),MATCH(G$5,'[25]EFF-E_ANTC'!$C$3:$H$3,0)),"")</f>
        <v>6.4532835825940396E-2</v>
      </c>
      <c r="H26" s="278">
        <f>IFERROR(INDEX('[25]EFF-E_ANTC'!$C$4:$H$47,MATCH($B26,'[25]EFF-E_ANTC'!$A$4:$A$47,0),MATCH(H$5,'[25]EFF-E_ANTC'!$C$3:$H$3,0)),"")</f>
        <v>6.5227894002483106E-2</v>
      </c>
      <c r="I26" s="278">
        <f>IFERROR(INDEX('[25]EFF-E_ANTC'!$C$4:$H$47,MATCH($B26,'[25]EFF-E_ANTC'!$A$4:$A$47,0),MATCH(I$5,'[25]EFF-E_ANTC'!$C$3:$H$3,0)),"")</f>
        <v>6.6011283101863896E-2</v>
      </c>
      <c r="J26" s="278">
        <f>IFERROR(INDEX('[25]EFF-E_ANTC'!$C$4:$H$47,MATCH($B26,'[25]EFF-E_ANTC'!$A$4:$A$47,0),MATCH(J$5,'[25]EFF-E_ANTC'!$C$3:$H$3,0)),"")</f>
        <v>6.6777008175099004E-2</v>
      </c>
      <c r="K26" s="274">
        <f>IFERROR(INDEX('[25]AFA-E_ANTC'!$J$5:$O$48,MATCH($B26,'[25]AFA-E_ANTC'!$A$5:$A$48,0),MATCH(K$5,'[25]AFA-E_ANTC'!$J$3:$O$3,0)),"")</f>
        <v>0.42532283795650333</v>
      </c>
      <c r="L26" s="274">
        <f>IFERROR(INDEX('[25]AFA-E_ANTC'!$J$5:$O$48,MATCH($B26,'[25]AFA-E_ANTC'!$A$5:$A$48,0),MATCH(L$5,'[25]AFA-E_ANTC'!$J$3:$O$3,0)),"")</f>
        <v>0.33706878442068333</v>
      </c>
      <c r="M26" s="274">
        <f>IFERROR(INDEX('[25]AFA-E_ANTC'!$J$5:$O$48,MATCH($B26,'[25]AFA-E_ANTC'!$A$5:$A$48,0),MATCH(M$5,'[25]AFA-E_ANTC'!$J$3:$O$3,0)),"")</f>
        <v>0.15171434294469499</v>
      </c>
      <c r="N26" s="274">
        <f>IFERROR(INDEX('[25]AFA-E_ANTC'!$J$5:$O$48,MATCH($B26,'[25]AFA-E_ANTC'!$A$5:$A$48,0),MATCH(N$5,'[25]AFA-E_ANTC'!$J$3:$O$3,0)),"")</f>
        <v>6.6477490540613332E-2</v>
      </c>
      <c r="O26" s="274">
        <f>IFERROR(INDEX('[25]AFA-E_ANTC'!$J$5:$O$48,MATCH($B26,'[25]AFA-E_ANTC'!$A$5:$A$48,0),MATCH(O$5,'[25]AFA-E_ANTC'!$J$3:$O$3,0)),"")</f>
        <v>2.8637041139474666E-2</v>
      </c>
      <c r="P26" s="274">
        <f>IFERROR(INDEX('[25]AFA-E_ANTC'!$P$5:$P$48,MATCH($B26,'[25]AFA-E_ANTC'!$A$5:$A$48,0)),"")</f>
        <v>0.06</v>
      </c>
      <c r="Q26" s="276">
        <f>IFERROR(INDEX('[25]RESID-E_ANTC'!$M$5:$T$48,MATCH($B26,'[25]RESID-E_ANTC'!$A$5:$A$48,0),MATCH(Q$5,'[25]RESID-E_ANTC'!$M$3:$T$3,0)),"")</f>
        <v>25.1952522652347</v>
      </c>
      <c r="R26" s="276">
        <f>IFERROR(INDEX('[25]RESID-E_ANTC'!$M$5:$T$48,MATCH($B26,'[25]RESID-E_ANTC'!$A$5:$A$48,0),MATCH(R$5,'[25]RESID-E_ANTC'!$M$3:$T$3,0)),"")</f>
        <v>23.083651962362801</v>
      </c>
      <c r="S26" s="276">
        <f>IFERROR(INDEX('[25]RESID-E_ANTC'!$M$5:$T$48,MATCH($B26,'[25]RESID-E_ANTC'!$A$5:$A$48,0),MATCH(S$5,'[25]RESID-E_ANTC'!$M$3:$T$3,0)),"")</f>
        <v>15.5161252325553</v>
      </c>
      <c r="T26" s="276">
        <f>IFERROR(INDEX('[25]RESID-E_ANTC'!$M$5:$T$48,MATCH($B26,'[25]RESID-E_ANTC'!$A$5:$A$48,0),MATCH(T$5,'[25]RESID-E_ANTC'!$M$3:$T$3,0)),"")</f>
        <v>0</v>
      </c>
      <c r="U26" s="276">
        <f>IFERROR(INDEX('[25]RESID-E_ANTC'!$M$5:$T$48,MATCH($B26,'[25]RESID-E_ANTC'!$A$5:$A$48,0),MATCH(U$5,'[25]RESID-E_ANTC'!$M$3:$T$3,0)),"")</f>
        <v>0</v>
      </c>
      <c r="V26" s="279"/>
      <c r="W26" s="279"/>
    </row>
    <row r="27" spans="2:23">
      <c r="B27" s="270" t="str">
        <f>IF([25]ITEMS_Tech_E!D27="","",[25]ITEMS_Tech_E!D27)</f>
        <v>*</v>
      </c>
      <c r="C27" s="271" t="str">
        <f>IF([25]ITEMS_Tech_E!E27="","",[25]ITEMS_Tech_E!E27)</f>
        <v/>
      </c>
      <c r="D27" s="272"/>
      <c r="E27" s="272"/>
      <c r="F27" s="278">
        <f>IFERROR(INDEX('[25]EFF-E_ANTC'!$C$4:$H$47,MATCH($B27,'[25]EFF-E_ANTC'!$A$4:$A$47,0),MATCH(F$5,'[25]EFF-E_ANTC'!$C$3:$H$3,0)),"")</f>
        <v>6.4348339348895098E-2</v>
      </c>
      <c r="G27" s="278">
        <f>IFERROR(INDEX('[25]EFF-E_ANTC'!$C$4:$H$47,MATCH($B27,'[25]EFF-E_ANTC'!$A$4:$A$47,0),MATCH(G$5,'[25]EFF-E_ANTC'!$C$3:$H$3,0)),"")</f>
        <v>6.4532835825940396E-2</v>
      </c>
      <c r="H27" s="278">
        <f>IFERROR(INDEX('[25]EFF-E_ANTC'!$C$4:$H$47,MATCH($B27,'[25]EFF-E_ANTC'!$A$4:$A$47,0),MATCH(H$5,'[25]EFF-E_ANTC'!$C$3:$H$3,0)),"")</f>
        <v>6.5227894002483106E-2</v>
      </c>
      <c r="I27" s="278">
        <f>IFERROR(INDEX('[25]EFF-E_ANTC'!$C$4:$H$47,MATCH($B27,'[25]EFF-E_ANTC'!$A$4:$A$47,0),MATCH(I$5,'[25]EFF-E_ANTC'!$C$3:$H$3,0)),"")</f>
        <v>6.6011283101863896E-2</v>
      </c>
      <c r="J27" s="278">
        <f>IFERROR(INDEX('[25]EFF-E_ANTC'!$C$4:$H$47,MATCH($B27,'[25]EFF-E_ANTC'!$A$4:$A$47,0),MATCH(J$5,'[25]EFF-E_ANTC'!$C$3:$H$3,0)),"")</f>
        <v>6.6777008175099004E-2</v>
      </c>
      <c r="K27" s="274">
        <f>IFERROR(INDEX('[25]AFA-E_ANTC'!$J$5:$O$48,MATCH($B27,'[25]AFA-E_ANTC'!$A$5:$A$48,0),MATCH(K$5,'[25]AFA-E_ANTC'!$J$3:$O$3,0)),"")</f>
        <v>0.42532283795650333</v>
      </c>
      <c r="L27" s="274">
        <f>IFERROR(INDEX('[25]AFA-E_ANTC'!$J$5:$O$48,MATCH($B27,'[25]AFA-E_ANTC'!$A$5:$A$48,0),MATCH(L$5,'[25]AFA-E_ANTC'!$J$3:$O$3,0)),"")</f>
        <v>0.33706878442068333</v>
      </c>
      <c r="M27" s="274">
        <f>IFERROR(INDEX('[25]AFA-E_ANTC'!$J$5:$O$48,MATCH($B27,'[25]AFA-E_ANTC'!$A$5:$A$48,0),MATCH(M$5,'[25]AFA-E_ANTC'!$J$3:$O$3,0)),"")</f>
        <v>0.15171434294469499</v>
      </c>
      <c r="N27" s="274">
        <f>IFERROR(INDEX('[25]AFA-E_ANTC'!$J$5:$O$48,MATCH($B27,'[25]AFA-E_ANTC'!$A$5:$A$48,0),MATCH(N$5,'[25]AFA-E_ANTC'!$J$3:$O$3,0)),"")</f>
        <v>6.6477490540613332E-2</v>
      </c>
      <c r="O27" s="274">
        <f>IFERROR(INDEX('[25]AFA-E_ANTC'!$J$5:$O$48,MATCH($B27,'[25]AFA-E_ANTC'!$A$5:$A$48,0),MATCH(O$5,'[25]AFA-E_ANTC'!$J$3:$O$3,0)),"")</f>
        <v>2.8637041139474666E-2</v>
      </c>
      <c r="P27" s="274">
        <f>IFERROR(INDEX('[25]AFA-E_ANTC'!$P$5:$P$48,MATCH($B27,'[25]AFA-E_ANTC'!$A$5:$A$48,0)),"")</f>
        <v>0.06</v>
      </c>
      <c r="Q27" s="276">
        <f>IFERROR(INDEX('[25]RESID-E_ANTC'!$M$5:$T$48,MATCH($B27,'[25]RESID-E_ANTC'!$A$5:$A$48,0),MATCH(Q$5,'[25]RESID-E_ANTC'!$M$3:$T$3,0)),"")</f>
        <v>25.1952522652347</v>
      </c>
      <c r="R27" s="276">
        <f>IFERROR(INDEX('[25]RESID-E_ANTC'!$M$5:$T$48,MATCH($B27,'[25]RESID-E_ANTC'!$A$5:$A$48,0),MATCH(R$5,'[25]RESID-E_ANTC'!$M$3:$T$3,0)),"")</f>
        <v>23.083651962362801</v>
      </c>
      <c r="S27" s="276">
        <f>IFERROR(INDEX('[25]RESID-E_ANTC'!$M$5:$T$48,MATCH($B27,'[25]RESID-E_ANTC'!$A$5:$A$48,0),MATCH(S$5,'[25]RESID-E_ANTC'!$M$3:$T$3,0)),"")</f>
        <v>15.5161252325553</v>
      </c>
      <c r="T27" s="276">
        <f>IFERROR(INDEX('[25]RESID-E_ANTC'!$M$5:$T$48,MATCH($B27,'[25]RESID-E_ANTC'!$A$5:$A$48,0),MATCH(T$5,'[25]RESID-E_ANTC'!$M$3:$T$3,0)),"")</f>
        <v>0</v>
      </c>
      <c r="U27" s="276">
        <f>IFERROR(INDEX('[25]RESID-E_ANTC'!$M$5:$T$48,MATCH($B27,'[25]RESID-E_ANTC'!$A$5:$A$48,0),MATCH(U$5,'[25]RESID-E_ANTC'!$M$3:$T$3,0)),"")</f>
        <v>0</v>
      </c>
      <c r="V27" s="279"/>
      <c r="W27" s="279"/>
    </row>
    <row r="28" spans="2:23">
      <c r="B28" s="270" t="str">
        <f>IF([25]ITEMS_Tech_E!D28="","",[25]ITEMS_Tech_E!D28)</f>
        <v>*</v>
      </c>
      <c r="C28" s="271" t="str">
        <f>IF([25]ITEMS_Tech_E!E28="","",[25]ITEMS_Tech_E!E28)</f>
        <v>Public Buses</v>
      </c>
      <c r="D28" s="272"/>
      <c r="E28" s="272"/>
      <c r="F28" s="278">
        <f>IFERROR(INDEX('[25]EFF-E_ANTC'!$C$4:$H$47,MATCH($B28,'[25]EFF-E_ANTC'!$A$4:$A$47,0),MATCH(F$5,'[25]EFF-E_ANTC'!$C$3:$H$3,0)),"")</f>
        <v>6.4348339348895098E-2</v>
      </c>
      <c r="G28" s="278">
        <f>IFERROR(INDEX('[25]EFF-E_ANTC'!$C$4:$H$47,MATCH($B28,'[25]EFF-E_ANTC'!$A$4:$A$47,0),MATCH(G$5,'[25]EFF-E_ANTC'!$C$3:$H$3,0)),"")</f>
        <v>6.4532835825940396E-2</v>
      </c>
      <c r="H28" s="278">
        <f>IFERROR(INDEX('[25]EFF-E_ANTC'!$C$4:$H$47,MATCH($B28,'[25]EFF-E_ANTC'!$A$4:$A$47,0),MATCH(H$5,'[25]EFF-E_ANTC'!$C$3:$H$3,0)),"")</f>
        <v>6.5227894002483106E-2</v>
      </c>
      <c r="I28" s="278">
        <f>IFERROR(INDEX('[25]EFF-E_ANTC'!$C$4:$H$47,MATCH($B28,'[25]EFF-E_ANTC'!$A$4:$A$47,0),MATCH(I$5,'[25]EFF-E_ANTC'!$C$3:$H$3,0)),"")</f>
        <v>6.6011283101863896E-2</v>
      </c>
      <c r="J28" s="278">
        <f>IFERROR(INDEX('[25]EFF-E_ANTC'!$C$4:$H$47,MATCH($B28,'[25]EFF-E_ANTC'!$A$4:$A$47,0),MATCH(J$5,'[25]EFF-E_ANTC'!$C$3:$H$3,0)),"")</f>
        <v>6.6777008175099004E-2</v>
      </c>
      <c r="K28" s="274">
        <f>IFERROR(INDEX('[25]AFA-E_ANTC'!$J$5:$O$48,MATCH($B28,'[25]AFA-E_ANTC'!$A$5:$A$48,0),MATCH(K$5,'[25]AFA-E_ANTC'!$J$3:$O$3,0)),"")</f>
        <v>0.42532283795650333</v>
      </c>
      <c r="L28" s="274">
        <f>IFERROR(INDEX('[25]AFA-E_ANTC'!$J$5:$O$48,MATCH($B28,'[25]AFA-E_ANTC'!$A$5:$A$48,0),MATCH(L$5,'[25]AFA-E_ANTC'!$J$3:$O$3,0)),"")</f>
        <v>0.33706878442068333</v>
      </c>
      <c r="M28" s="274">
        <f>IFERROR(INDEX('[25]AFA-E_ANTC'!$J$5:$O$48,MATCH($B28,'[25]AFA-E_ANTC'!$A$5:$A$48,0),MATCH(M$5,'[25]AFA-E_ANTC'!$J$3:$O$3,0)),"")</f>
        <v>0.15171434294469499</v>
      </c>
      <c r="N28" s="274">
        <f>IFERROR(INDEX('[25]AFA-E_ANTC'!$J$5:$O$48,MATCH($B28,'[25]AFA-E_ANTC'!$A$5:$A$48,0),MATCH(N$5,'[25]AFA-E_ANTC'!$J$3:$O$3,0)),"")</f>
        <v>6.6477490540613332E-2</v>
      </c>
      <c r="O28" s="274">
        <f>IFERROR(INDEX('[25]AFA-E_ANTC'!$J$5:$O$48,MATCH($B28,'[25]AFA-E_ANTC'!$A$5:$A$48,0),MATCH(O$5,'[25]AFA-E_ANTC'!$J$3:$O$3,0)),"")</f>
        <v>2.8637041139474666E-2</v>
      </c>
      <c r="P28" s="274">
        <f>IFERROR(INDEX('[25]AFA-E_ANTC'!$P$5:$P$48,MATCH($B28,'[25]AFA-E_ANTC'!$A$5:$A$48,0)),"")</f>
        <v>0.06</v>
      </c>
      <c r="Q28" s="276">
        <f>IFERROR(INDEX('[25]RESID-E_ANTC'!$M$5:$T$48,MATCH($B28,'[25]RESID-E_ANTC'!$A$5:$A$48,0),MATCH(Q$5,'[25]RESID-E_ANTC'!$M$3:$T$3,0)),"")</f>
        <v>25.1952522652347</v>
      </c>
      <c r="R28" s="276">
        <f>IFERROR(INDEX('[25]RESID-E_ANTC'!$M$5:$T$48,MATCH($B28,'[25]RESID-E_ANTC'!$A$5:$A$48,0),MATCH(R$5,'[25]RESID-E_ANTC'!$M$3:$T$3,0)),"")</f>
        <v>23.083651962362801</v>
      </c>
      <c r="S28" s="276">
        <f>IFERROR(INDEX('[25]RESID-E_ANTC'!$M$5:$T$48,MATCH($B28,'[25]RESID-E_ANTC'!$A$5:$A$48,0),MATCH(S$5,'[25]RESID-E_ANTC'!$M$3:$T$3,0)),"")</f>
        <v>15.5161252325553</v>
      </c>
      <c r="T28" s="276">
        <f>IFERROR(INDEX('[25]RESID-E_ANTC'!$M$5:$T$48,MATCH($B28,'[25]RESID-E_ANTC'!$A$5:$A$48,0),MATCH(T$5,'[25]RESID-E_ANTC'!$M$3:$T$3,0)),"")</f>
        <v>0</v>
      </c>
      <c r="U28" s="276">
        <f>IFERROR(INDEX('[25]RESID-E_ANTC'!$M$5:$T$48,MATCH($B28,'[25]RESID-E_ANTC'!$A$5:$A$48,0),MATCH(U$5,'[25]RESID-E_ANTC'!$M$3:$T$3,0)),"")</f>
        <v>0</v>
      </c>
      <c r="V28" s="279"/>
      <c r="W28" s="279"/>
    </row>
    <row r="29" spans="2:23">
      <c r="B29" s="270" t="str">
        <f>IF([25]ITEMS_Tech_E!D29="","",[25]ITEMS_Tech_E!D29)</f>
        <v>TPPUBUSODS-E</v>
      </c>
      <c r="C29" s="271" t="str">
        <f>IF([25]ITEMS_Tech_E!E29="","",[25]ITEMS_Tech_E!E29)</f>
        <v>Transport Passenger Bus Oil Diesel-Existing</v>
      </c>
      <c r="D29" s="277" t="s">
        <v>741</v>
      </c>
      <c r="E29" s="277" t="s">
        <v>748</v>
      </c>
      <c r="F29" s="278">
        <f>IFERROR(INDEX('[25]EFF-E_ANTC'!$C$4:$H$47,MATCH($B29,'[25]EFF-E_ANTC'!$A$4:$A$47,0),MATCH(F$5,'[25]EFF-E_ANTC'!$C$3:$H$3,0)),"")</f>
        <v>6.4348339348895098E-2</v>
      </c>
      <c r="G29" s="278">
        <f>IFERROR(INDEX('[25]EFF-E_ANTC'!$C$4:$H$47,MATCH($B29,'[25]EFF-E_ANTC'!$A$4:$A$47,0),MATCH(G$5,'[25]EFF-E_ANTC'!$C$3:$H$3,0)),"")</f>
        <v>6.4532835825940396E-2</v>
      </c>
      <c r="H29" s="278">
        <f>IFERROR(INDEX('[25]EFF-E_ANTC'!$C$4:$H$47,MATCH($B29,'[25]EFF-E_ANTC'!$A$4:$A$47,0),MATCH(H$5,'[25]EFF-E_ANTC'!$C$3:$H$3,0)),"")</f>
        <v>6.5227894002483106E-2</v>
      </c>
      <c r="I29" s="278">
        <f>IFERROR(INDEX('[25]EFF-E_ANTC'!$C$4:$H$47,MATCH($B29,'[25]EFF-E_ANTC'!$A$4:$A$47,0),MATCH(I$5,'[25]EFF-E_ANTC'!$C$3:$H$3,0)),"")</f>
        <v>6.6011283101863896E-2</v>
      </c>
      <c r="J29" s="278">
        <f>IFERROR(INDEX('[25]EFF-E_ANTC'!$C$4:$H$47,MATCH($B29,'[25]EFF-E_ANTC'!$A$4:$A$47,0),MATCH(J$5,'[25]EFF-E_ANTC'!$C$3:$H$3,0)),"")</f>
        <v>6.6777008175099004E-2</v>
      </c>
      <c r="K29" s="274">
        <f>IFERROR(INDEX('[25]AFA-E_ANTC'!$J$5:$O$48,MATCH($B29,'[25]AFA-E_ANTC'!$A$5:$A$48,0),MATCH(K$5,'[25]AFA-E_ANTC'!$J$3:$O$3,0)),"")</f>
        <v>0.42532283795650333</v>
      </c>
      <c r="L29" s="274">
        <f>IFERROR(INDEX('[25]AFA-E_ANTC'!$J$5:$O$48,MATCH($B29,'[25]AFA-E_ANTC'!$A$5:$A$48,0),MATCH(L$5,'[25]AFA-E_ANTC'!$J$3:$O$3,0)),"")</f>
        <v>0.33706878442068333</v>
      </c>
      <c r="M29" s="274">
        <f>IFERROR(INDEX('[25]AFA-E_ANTC'!$J$5:$O$48,MATCH($B29,'[25]AFA-E_ANTC'!$A$5:$A$48,0),MATCH(M$5,'[25]AFA-E_ANTC'!$J$3:$O$3,0)),"")</f>
        <v>0.15171434294469499</v>
      </c>
      <c r="N29" s="274">
        <f>IFERROR(INDEX('[25]AFA-E_ANTC'!$J$5:$O$48,MATCH($B29,'[25]AFA-E_ANTC'!$A$5:$A$48,0),MATCH(N$5,'[25]AFA-E_ANTC'!$J$3:$O$3,0)),"")</f>
        <v>6.6477490540613332E-2</v>
      </c>
      <c r="O29" s="274">
        <f>IFERROR(INDEX('[25]AFA-E_ANTC'!$J$5:$O$48,MATCH($B29,'[25]AFA-E_ANTC'!$A$5:$A$48,0),MATCH(O$5,'[25]AFA-E_ANTC'!$J$3:$O$3,0)),"")</f>
        <v>2.8637041139474666E-2</v>
      </c>
      <c r="P29" s="274">
        <f>IFERROR(INDEX('[25]AFA-E_ANTC'!$P$5:$P$48,MATCH($B29,'[25]AFA-E_ANTC'!$A$5:$A$48,0)),"")</f>
        <v>0.06</v>
      </c>
      <c r="Q29" s="276">
        <f>IFERROR(INDEX('[25]RESID-E_ANTC'!$M$5:$T$48,MATCH($B29,'[25]RESID-E_ANTC'!$A$5:$A$48,0),MATCH(Q$5,'[25]RESID-E_ANTC'!$M$3:$T$3,0)),"")</f>
        <v>25.1952522652347</v>
      </c>
      <c r="R29" s="276">
        <f>IFERROR(INDEX('[25]RESID-E_ANTC'!$M$5:$T$48,MATCH($B29,'[25]RESID-E_ANTC'!$A$5:$A$48,0),MATCH(R$5,'[25]RESID-E_ANTC'!$M$3:$T$3,0)),"")</f>
        <v>23.083651962362801</v>
      </c>
      <c r="S29" s="276">
        <f>IFERROR(INDEX('[25]RESID-E_ANTC'!$M$5:$T$48,MATCH($B29,'[25]RESID-E_ANTC'!$A$5:$A$48,0),MATCH(S$5,'[25]RESID-E_ANTC'!$M$3:$T$3,0)),"")</f>
        <v>15.5161252325553</v>
      </c>
      <c r="T29" s="276">
        <f>IFERROR(INDEX('[25]RESID-E_ANTC'!$M$5:$T$48,MATCH($B29,'[25]RESID-E_ANTC'!$A$5:$A$48,0),MATCH(T$5,'[25]RESID-E_ANTC'!$M$3:$T$3,0)),"")</f>
        <v>0</v>
      </c>
      <c r="U29" s="276">
        <f>IFERROR(INDEX('[25]RESID-E_ANTC'!$M$5:$T$48,MATCH($B29,'[25]RESID-E_ANTC'!$A$5:$A$48,0),MATCH(U$5,'[25]RESID-E_ANTC'!$M$3:$T$3,0)),"")</f>
        <v>0</v>
      </c>
      <c r="V29" s="279">
        <v>3</v>
      </c>
      <c r="W29" s="279">
        <v>0</v>
      </c>
    </row>
    <row r="30" spans="2:23">
      <c r="B30" s="270" t="str">
        <f>IF([25]ITEMS_Tech_E!D30="","",[25]ITEMS_Tech_E!D30)</f>
        <v>TPPUBUSGAS-E</v>
      </c>
      <c r="C30" s="271" t="str">
        <f>IF([25]ITEMS_Tech_E!E30="","",[25]ITEMS_Tech_E!E30)</f>
        <v>Transport Passenger Bus Gas-Existing</v>
      </c>
      <c r="D30" s="277" t="s">
        <v>745</v>
      </c>
      <c r="E30" s="277" t="s">
        <v>748</v>
      </c>
      <c r="F30" s="278">
        <f>IFERROR(INDEX('[25]EFF-E_ANTC'!$C$4:$H$47,MATCH($B30,'[25]EFF-E_ANTC'!$A$4:$A$47,0),MATCH(F$5,'[25]EFF-E_ANTC'!$C$3:$H$3,0)),"")</f>
        <v>6.1451225052252298E-2</v>
      </c>
      <c r="G30" s="278">
        <f>IFERROR(INDEX('[25]EFF-E_ANTC'!$C$4:$H$47,MATCH($B30,'[25]EFF-E_ANTC'!$A$4:$A$47,0),MATCH(G$5,'[25]EFF-E_ANTC'!$C$3:$H$3,0)),"")</f>
        <v>6.1451225052252298E-2</v>
      </c>
      <c r="H30" s="278">
        <f>IFERROR(INDEX('[25]EFF-E_ANTC'!$C$4:$H$47,MATCH($B30,'[25]EFF-E_ANTC'!$A$4:$A$47,0),MATCH(H$5,'[25]EFF-E_ANTC'!$C$3:$H$3,0)),"")</f>
        <v>6.1451225052252298E-2</v>
      </c>
      <c r="I30" s="278">
        <f>IFERROR(INDEX('[25]EFF-E_ANTC'!$C$4:$H$47,MATCH($B30,'[25]EFF-E_ANTC'!$A$4:$A$47,0),MATCH(I$5,'[25]EFF-E_ANTC'!$C$3:$H$3,0)),"")</f>
        <v>6.1451225052252298E-2</v>
      </c>
      <c r="J30" s="278">
        <f>IFERROR(INDEX('[25]EFF-E_ANTC'!$C$4:$H$47,MATCH($B30,'[25]EFF-E_ANTC'!$A$4:$A$47,0),MATCH(J$5,'[25]EFF-E_ANTC'!$C$3:$H$3,0)),"")</f>
        <v>6.1451225052252298E-2</v>
      </c>
      <c r="K30" s="274">
        <f>IFERROR(INDEX('[25]AFA-E_ANTC'!$J$5:$O$48,MATCH($B30,'[25]AFA-E_ANTC'!$A$5:$A$48,0),MATCH(K$5,'[25]AFA-E_ANTC'!$J$3:$O$3,0)),"")</f>
        <v>0</v>
      </c>
      <c r="L30" s="274">
        <f>IFERROR(INDEX('[25]AFA-E_ANTC'!$J$5:$O$48,MATCH($B30,'[25]AFA-E_ANTC'!$A$5:$A$48,0),MATCH(L$5,'[25]AFA-E_ANTC'!$J$3:$O$3,0)),"")</f>
        <v>0.37946385782623887</v>
      </c>
      <c r="M30" s="274">
        <f>IFERROR(INDEX('[25]AFA-E_ANTC'!$J$5:$O$48,MATCH($B30,'[25]AFA-E_ANTC'!$A$5:$A$48,0),MATCH(M$5,'[25]AFA-E_ANTC'!$J$3:$O$3,0)),"")</f>
        <v>0.1707963256233061</v>
      </c>
      <c r="N30" s="274">
        <f>IFERROR(INDEX('[25]AFA-E_ANTC'!$J$5:$O$48,MATCH($B30,'[25]AFA-E_ANTC'!$A$5:$A$48,0),MATCH(N$5,'[25]AFA-E_ANTC'!$J$3:$O$3,0)),"")</f>
        <v>7.4838745636157833E-2</v>
      </c>
      <c r="O30" s="274">
        <f>IFERROR(INDEX('[25]AFA-E_ANTC'!$J$5:$O$48,MATCH($B30,'[25]AFA-E_ANTC'!$A$5:$A$48,0),MATCH(O$5,'[25]AFA-E_ANTC'!$J$3:$O$3,0)),"")</f>
        <v>3.2238885977502463E-2</v>
      </c>
      <c r="P30" s="274">
        <f>IFERROR(INDEX('[25]AFA-E_ANTC'!$P$5:$P$48,MATCH($B30,'[25]AFA-E_ANTC'!$A$5:$A$48,0)),"")</f>
        <v>5.3296583187381896E-2</v>
      </c>
      <c r="Q30" s="276">
        <f>IFERROR(INDEX('[25]RESID-E_ANTC'!$M$5:$T$48,MATCH($B30,'[25]RESID-E_ANTC'!$A$5:$A$48,0),MATCH(Q$5,'[25]RESID-E_ANTC'!$M$3:$T$3,0)),"")</f>
        <v>0.25195252265234702</v>
      </c>
      <c r="R30" s="276">
        <f>IFERROR(INDEX('[25]RESID-E_ANTC'!$M$5:$T$48,MATCH($B30,'[25]RESID-E_ANTC'!$A$5:$A$48,0),MATCH(R$5,'[25]RESID-E_ANTC'!$M$3:$T$3,0)),"")</f>
        <v>0.230836519623628</v>
      </c>
      <c r="S30" s="276">
        <f>IFERROR(INDEX('[25]RESID-E_ANTC'!$M$5:$T$48,MATCH($B30,'[25]RESID-E_ANTC'!$A$5:$A$48,0),MATCH(S$5,'[25]RESID-E_ANTC'!$M$3:$T$3,0)),"")</f>
        <v>0.155161252325553</v>
      </c>
      <c r="T30" s="276">
        <f>IFERROR(INDEX('[25]RESID-E_ANTC'!$M$5:$T$48,MATCH($B30,'[25]RESID-E_ANTC'!$A$5:$A$48,0),MATCH(T$5,'[25]RESID-E_ANTC'!$M$3:$T$3,0)),"")</f>
        <v>0</v>
      </c>
      <c r="U30" s="276">
        <f>IFERROR(INDEX('[25]RESID-E_ANTC'!$M$5:$T$48,MATCH($B30,'[25]RESID-E_ANTC'!$A$5:$A$48,0),MATCH(U$5,'[25]RESID-E_ANTC'!$M$3:$T$3,0)),"")</f>
        <v>0</v>
      </c>
      <c r="V30" s="279">
        <v>3</v>
      </c>
      <c r="W30" s="279">
        <v>0</v>
      </c>
    </row>
    <row r="31" spans="2:23">
      <c r="B31" s="270" t="str">
        <f>IF([25]ITEMS_Tech_E!D31="","",[25]ITEMS_Tech_E!D31)</f>
        <v>*</v>
      </c>
      <c r="C31" s="271" t="str">
        <f>IF([25]ITEMS_Tech_E!E31="","",[25]ITEMS_Tech_E!E31)</f>
        <v/>
      </c>
      <c r="D31" s="272"/>
      <c r="E31" s="272"/>
      <c r="F31" s="278">
        <f>IFERROR(INDEX('[25]EFF-E_ANTC'!$C$4:$H$47,MATCH($B31,'[25]EFF-E_ANTC'!$A$4:$A$47,0),MATCH(F$5,'[25]EFF-E_ANTC'!$C$3:$H$3,0)),"")</f>
        <v>6.4348339348895098E-2</v>
      </c>
      <c r="G31" s="278">
        <f>IFERROR(INDEX('[25]EFF-E_ANTC'!$C$4:$H$47,MATCH($B31,'[25]EFF-E_ANTC'!$A$4:$A$47,0),MATCH(G$5,'[25]EFF-E_ANTC'!$C$3:$H$3,0)),"")</f>
        <v>6.4532835825940396E-2</v>
      </c>
      <c r="H31" s="278">
        <f>IFERROR(INDEX('[25]EFF-E_ANTC'!$C$4:$H$47,MATCH($B31,'[25]EFF-E_ANTC'!$A$4:$A$47,0),MATCH(H$5,'[25]EFF-E_ANTC'!$C$3:$H$3,0)),"")</f>
        <v>6.5227894002483106E-2</v>
      </c>
      <c r="I31" s="278">
        <f>IFERROR(INDEX('[25]EFF-E_ANTC'!$C$4:$H$47,MATCH($B31,'[25]EFF-E_ANTC'!$A$4:$A$47,0),MATCH(I$5,'[25]EFF-E_ANTC'!$C$3:$H$3,0)),"")</f>
        <v>6.6011283101863896E-2</v>
      </c>
      <c r="J31" s="278">
        <f>IFERROR(INDEX('[25]EFF-E_ANTC'!$C$4:$H$47,MATCH($B31,'[25]EFF-E_ANTC'!$A$4:$A$47,0),MATCH(J$5,'[25]EFF-E_ANTC'!$C$3:$H$3,0)),"")</f>
        <v>6.6777008175099004E-2</v>
      </c>
      <c r="K31" s="274">
        <f>IFERROR(INDEX('[25]AFA-E_ANTC'!$J$5:$O$48,MATCH($B31,'[25]AFA-E_ANTC'!$A$5:$A$48,0),MATCH(K$5,'[25]AFA-E_ANTC'!$J$3:$O$3,0)),"")</f>
        <v>0.42532283795650333</v>
      </c>
      <c r="L31" s="274">
        <f>IFERROR(INDEX('[25]AFA-E_ANTC'!$J$5:$O$48,MATCH($B31,'[25]AFA-E_ANTC'!$A$5:$A$48,0),MATCH(L$5,'[25]AFA-E_ANTC'!$J$3:$O$3,0)),"")</f>
        <v>0.33706878442068333</v>
      </c>
      <c r="M31" s="274">
        <f>IFERROR(INDEX('[25]AFA-E_ANTC'!$J$5:$O$48,MATCH($B31,'[25]AFA-E_ANTC'!$A$5:$A$48,0),MATCH(M$5,'[25]AFA-E_ANTC'!$J$3:$O$3,0)),"")</f>
        <v>0.15171434294469499</v>
      </c>
      <c r="N31" s="274">
        <f>IFERROR(INDEX('[25]AFA-E_ANTC'!$J$5:$O$48,MATCH($B31,'[25]AFA-E_ANTC'!$A$5:$A$48,0),MATCH(N$5,'[25]AFA-E_ANTC'!$J$3:$O$3,0)),"")</f>
        <v>6.6477490540613332E-2</v>
      </c>
      <c r="O31" s="274">
        <f>IFERROR(INDEX('[25]AFA-E_ANTC'!$J$5:$O$48,MATCH($B31,'[25]AFA-E_ANTC'!$A$5:$A$48,0),MATCH(O$5,'[25]AFA-E_ANTC'!$J$3:$O$3,0)),"")</f>
        <v>2.8637041139474666E-2</v>
      </c>
      <c r="P31" s="274">
        <f>IFERROR(INDEX('[25]AFA-E_ANTC'!$P$5:$P$48,MATCH($B31,'[25]AFA-E_ANTC'!$A$5:$A$48,0)),"")</f>
        <v>0.06</v>
      </c>
      <c r="Q31" s="276">
        <f>IFERROR(INDEX('[25]RESID-E_ANTC'!$M$5:$T$48,MATCH($B31,'[25]RESID-E_ANTC'!$A$5:$A$48,0),MATCH(Q$5,'[25]RESID-E_ANTC'!$M$3:$T$3,0)),"")</f>
        <v>25.1952522652347</v>
      </c>
      <c r="R31" s="276">
        <f>IFERROR(INDEX('[25]RESID-E_ANTC'!$M$5:$T$48,MATCH($B31,'[25]RESID-E_ANTC'!$A$5:$A$48,0),MATCH(R$5,'[25]RESID-E_ANTC'!$M$3:$T$3,0)),"")</f>
        <v>23.083651962362801</v>
      </c>
      <c r="S31" s="276">
        <f>IFERROR(INDEX('[25]RESID-E_ANTC'!$M$5:$T$48,MATCH($B31,'[25]RESID-E_ANTC'!$A$5:$A$48,0),MATCH(S$5,'[25]RESID-E_ANTC'!$M$3:$T$3,0)),"")</f>
        <v>15.5161252325553</v>
      </c>
      <c r="T31" s="276">
        <f>IFERROR(INDEX('[25]RESID-E_ANTC'!$M$5:$T$48,MATCH($B31,'[25]RESID-E_ANTC'!$A$5:$A$48,0),MATCH(T$5,'[25]RESID-E_ANTC'!$M$3:$T$3,0)),"")</f>
        <v>0</v>
      </c>
      <c r="U31" s="276">
        <f>IFERROR(INDEX('[25]RESID-E_ANTC'!$M$5:$T$48,MATCH($B31,'[25]RESID-E_ANTC'!$A$5:$A$48,0),MATCH(U$5,'[25]RESID-E_ANTC'!$M$3:$T$3,0)),"")</f>
        <v>0</v>
      </c>
      <c r="V31" s="279"/>
      <c r="W31" s="279"/>
    </row>
    <row r="32" spans="2:23">
      <c r="B32" s="270" t="str">
        <f>IF([25]ITEMS_Tech_E!D32="","",[25]ITEMS_Tech_E!D32)</f>
        <v>*</v>
      </c>
      <c r="C32" s="271" t="str">
        <f>IF([25]ITEMS_Tech_E!E32="","",[25]ITEMS_Tech_E!E32)</f>
        <v>Public Minibus Taxis</v>
      </c>
      <c r="D32" s="272"/>
      <c r="E32" s="272"/>
      <c r="F32" s="278">
        <f>IFERROR(INDEX('[25]EFF-E_ANTC'!$C$4:$H$47,MATCH($B32,'[25]EFF-E_ANTC'!$A$4:$A$47,0),MATCH(F$5,'[25]EFF-E_ANTC'!$C$3:$H$3,0)),"")</f>
        <v>6.4348339348895098E-2</v>
      </c>
      <c r="G32" s="278">
        <f>IFERROR(INDEX('[25]EFF-E_ANTC'!$C$4:$H$47,MATCH($B32,'[25]EFF-E_ANTC'!$A$4:$A$47,0),MATCH(G$5,'[25]EFF-E_ANTC'!$C$3:$H$3,0)),"")</f>
        <v>6.4532835825940396E-2</v>
      </c>
      <c r="H32" s="278">
        <f>IFERROR(INDEX('[25]EFF-E_ANTC'!$C$4:$H$47,MATCH($B32,'[25]EFF-E_ANTC'!$A$4:$A$47,0),MATCH(H$5,'[25]EFF-E_ANTC'!$C$3:$H$3,0)),"")</f>
        <v>6.5227894002483106E-2</v>
      </c>
      <c r="I32" s="278">
        <f>IFERROR(INDEX('[25]EFF-E_ANTC'!$C$4:$H$47,MATCH($B32,'[25]EFF-E_ANTC'!$A$4:$A$47,0),MATCH(I$5,'[25]EFF-E_ANTC'!$C$3:$H$3,0)),"")</f>
        <v>6.6011283101863896E-2</v>
      </c>
      <c r="J32" s="278">
        <f>IFERROR(INDEX('[25]EFF-E_ANTC'!$C$4:$H$47,MATCH($B32,'[25]EFF-E_ANTC'!$A$4:$A$47,0),MATCH(J$5,'[25]EFF-E_ANTC'!$C$3:$H$3,0)),"")</f>
        <v>6.6777008175099004E-2</v>
      </c>
      <c r="K32" s="274">
        <f>IFERROR(INDEX('[25]AFA-E_ANTC'!$J$5:$O$48,MATCH($B32,'[25]AFA-E_ANTC'!$A$5:$A$48,0),MATCH(K$5,'[25]AFA-E_ANTC'!$J$3:$O$3,0)),"")</f>
        <v>0.42532283795650333</v>
      </c>
      <c r="L32" s="274">
        <f>IFERROR(INDEX('[25]AFA-E_ANTC'!$J$5:$O$48,MATCH($B32,'[25]AFA-E_ANTC'!$A$5:$A$48,0),MATCH(L$5,'[25]AFA-E_ANTC'!$J$3:$O$3,0)),"")</f>
        <v>0.33706878442068333</v>
      </c>
      <c r="M32" s="274">
        <f>IFERROR(INDEX('[25]AFA-E_ANTC'!$J$5:$O$48,MATCH($B32,'[25]AFA-E_ANTC'!$A$5:$A$48,0),MATCH(M$5,'[25]AFA-E_ANTC'!$J$3:$O$3,0)),"")</f>
        <v>0.15171434294469499</v>
      </c>
      <c r="N32" s="274">
        <f>IFERROR(INDEX('[25]AFA-E_ANTC'!$J$5:$O$48,MATCH($B32,'[25]AFA-E_ANTC'!$A$5:$A$48,0),MATCH(N$5,'[25]AFA-E_ANTC'!$J$3:$O$3,0)),"")</f>
        <v>6.6477490540613332E-2</v>
      </c>
      <c r="O32" s="274">
        <f>IFERROR(INDEX('[25]AFA-E_ANTC'!$J$5:$O$48,MATCH($B32,'[25]AFA-E_ANTC'!$A$5:$A$48,0),MATCH(O$5,'[25]AFA-E_ANTC'!$J$3:$O$3,0)),"")</f>
        <v>2.8637041139474666E-2</v>
      </c>
      <c r="P32" s="274">
        <f>IFERROR(INDEX('[25]AFA-E_ANTC'!$P$5:$P$48,MATCH($B32,'[25]AFA-E_ANTC'!$A$5:$A$48,0)),"")</f>
        <v>0.06</v>
      </c>
      <c r="Q32" s="276">
        <f>IFERROR(INDEX('[25]RESID-E_ANTC'!$M$5:$T$48,MATCH($B32,'[25]RESID-E_ANTC'!$A$5:$A$48,0),MATCH(Q$5,'[25]RESID-E_ANTC'!$M$3:$T$3,0)),"")</f>
        <v>25.1952522652347</v>
      </c>
      <c r="R32" s="276">
        <f>IFERROR(INDEX('[25]RESID-E_ANTC'!$M$5:$T$48,MATCH($B32,'[25]RESID-E_ANTC'!$A$5:$A$48,0),MATCH(R$5,'[25]RESID-E_ANTC'!$M$3:$T$3,0)),"")</f>
        <v>23.083651962362801</v>
      </c>
      <c r="S32" s="276">
        <f>IFERROR(INDEX('[25]RESID-E_ANTC'!$M$5:$T$48,MATCH($B32,'[25]RESID-E_ANTC'!$A$5:$A$48,0),MATCH(S$5,'[25]RESID-E_ANTC'!$M$3:$T$3,0)),"")</f>
        <v>15.5161252325553</v>
      </c>
      <c r="T32" s="276">
        <f>IFERROR(INDEX('[25]RESID-E_ANTC'!$M$5:$T$48,MATCH($B32,'[25]RESID-E_ANTC'!$A$5:$A$48,0),MATCH(T$5,'[25]RESID-E_ANTC'!$M$3:$T$3,0)),"")</f>
        <v>0</v>
      </c>
      <c r="U32" s="276">
        <f>IFERROR(INDEX('[25]RESID-E_ANTC'!$M$5:$T$48,MATCH($B32,'[25]RESID-E_ANTC'!$A$5:$A$48,0),MATCH(U$5,'[25]RESID-E_ANTC'!$M$3:$T$3,0)),"")</f>
        <v>0</v>
      </c>
      <c r="V32" s="279"/>
      <c r="W32" s="279"/>
    </row>
    <row r="33" spans="2:23">
      <c r="B33" s="270" t="str">
        <f>IF([25]ITEMS_Tech_E!D33="","",[25]ITEMS_Tech_E!D33)</f>
        <v>TPPUMBTODS-E</v>
      </c>
      <c r="C33" s="271" t="str">
        <f>IF([25]ITEMS_Tech_E!E33="","",[25]ITEMS_Tech_E!E33)</f>
        <v>Transport Passenger Minibus Oil Diesel-Existing</v>
      </c>
      <c r="D33" s="277" t="s">
        <v>741</v>
      </c>
      <c r="E33" s="277" t="s">
        <v>749</v>
      </c>
      <c r="F33" s="278">
        <f>IFERROR(INDEX('[25]EFF-E_ANTC'!$C$4:$H$47,MATCH($B33,'[25]EFF-E_ANTC'!$A$4:$A$47,0),MATCH(F$5,'[25]EFF-E_ANTC'!$C$3:$H$3,0)),"")</f>
        <v>0.23693697386285401</v>
      </c>
      <c r="G33" s="278">
        <f>IFERROR(INDEX('[25]EFF-E_ANTC'!$C$4:$H$47,MATCH($B33,'[25]EFF-E_ANTC'!$A$4:$A$47,0),MATCH(G$5,'[25]EFF-E_ANTC'!$C$3:$H$3,0)),"")</f>
        <v>0.23714071054781499</v>
      </c>
      <c r="H33" s="278">
        <f>IFERROR(INDEX('[25]EFF-E_ANTC'!$C$4:$H$47,MATCH($B33,'[25]EFF-E_ANTC'!$A$4:$A$47,0),MATCH(H$5,'[25]EFF-E_ANTC'!$C$3:$H$3,0)),"")</f>
        <v>0.23771796611346999</v>
      </c>
      <c r="I33" s="278">
        <f>IFERROR(INDEX('[25]EFF-E_ANTC'!$C$4:$H$47,MATCH($B33,'[25]EFF-E_ANTC'!$A$4:$A$47,0),MATCH(I$5,'[25]EFF-E_ANTC'!$C$3:$H$3,0)),"")</f>
        <v>0.238197153562765</v>
      </c>
      <c r="J33" s="278">
        <f>IFERROR(INDEX('[25]EFF-E_ANTC'!$C$4:$H$47,MATCH($B33,'[25]EFF-E_ANTC'!$A$4:$A$47,0),MATCH(J$5,'[25]EFF-E_ANTC'!$C$3:$H$3,0)),"")</f>
        <v>0.23860947241442801</v>
      </c>
      <c r="K33" s="274">
        <f>IFERROR(INDEX('[25]AFA-E_ANTC'!$J$5:$O$48,MATCH($B33,'[25]AFA-E_ANTC'!$A$5:$A$48,0),MATCH(K$5,'[25]AFA-E_ANTC'!$J$3:$O$3,0)),"")</f>
        <v>0.87237008971306285</v>
      </c>
      <c r="L33" s="274">
        <f>IFERROR(INDEX('[25]AFA-E_ANTC'!$J$5:$O$48,MATCH($B33,'[25]AFA-E_ANTC'!$A$5:$A$48,0),MATCH(L$5,'[25]AFA-E_ANTC'!$J$3:$O$3,0)),"")</f>
        <v>0.77665376321311141</v>
      </c>
      <c r="M33" s="274">
        <f>IFERROR(INDEX('[25]AFA-E_ANTC'!$J$5:$O$48,MATCH($B33,'[25]AFA-E_ANTC'!$A$5:$A$48,0),MATCH(M$5,'[25]AFA-E_ANTC'!$J$3:$O$3,0)),"")</f>
        <v>0.52618992875458293</v>
      </c>
      <c r="N33" s="274">
        <f>IFERROR(INDEX('[25]AFA-E_ANTC'!$J$5:$O$48,MATCH($B33,'[25]AFA-E_ANTC'!$A$5:$A$48,0),MATCH(N$5,'[25]AFA-E_ANTC'!$J$3:$O$3,0)),"")</f>
        <v>0.35582807474639144</v>
      </c>
      <c r="O33" s="274">
        <f>IFERROR(INDEX('[25]AFA-E_ANTC'!$J$5:$O$48,MATCH($B33,'[25]AFA-E_ANTC'!$A$5:$A$48,0),MATCH(O$5,'[25]AFA-E_ANTC'!$J$3:$O$3,0)),"")</f>
        <v>0.24031541952783342</v>
      </c>
      <c r="P33" s="274">
        <f>IFERROR(INDEX('[25]AFA-E_ANTC'!$P$5:$P$48,MATCH($B33,'[25]AFA-E_ANTC'!$A$5:$A$48,0)),"")</f>
        <v>3.4999999999999996E-2</v>
      </c>
      <c r="Q33" s="276">
        <f>IFERROR(INDEX('[25]RESID-E_ANTC'!$M$5:$T$48,MATCH($B33,'[25]RESID-E_ANTC'!$A$5:$A$48,0),MATCH(Q$5,'[25]RESID-E_ANTC'!$M$3:$T$3,0)),"")</f>
        <v>69.8415661662536</v>
      </c>
      <c r="R33" s="276">
        <f>IFERROR(INDEX('[25]RESID-E_ANTC'!$M$5:$T$48,MATCH($B33,'[25]RESID-E_ANTC'!$A$5:$A$48,0),MATCH(R$5,'[25]RESID-E_ANTC'!$M$3:$T$3,0)),"")</f>
        <v>66.6909703537209</v>
      </c>
      <c r="S33" s="276">
        <f>IFERROR(INDEX('[25]RESID-E_ANTC'!$M$5:$T$48,MATCH($B33,'[25]RESID-E_ANTC'!$A$5:$A$48,0),MATCH(S$5,'[25]RESID-E_ANTC'!$M$3:$T$3,0)),"")</f>
        <v>48.344847105240099</v>
      </c>
      <c r="T33" s="276">
        <f>IFERROR(INDEX('[25]RESID-E_ANTC'!$M$5:$T$48,MATCH($B33,'[25]RESID-E_ANTC'!$A$5:$A$48,0),MATCH(T$5,'[25]RESID-E_ANTC'!$M$3:$T$3,0)),"")</f>
        <v>0</v>
      </c>
      <c r="U33" s="276">
        <f>IFERROR(INDEX('[25]RESID-E_ANTC'!$M$5:$T$48,MATCH($B33,'[25]RESID-E_ANTC'!$A$5:$A$48,0),MATCH(U$5,'[25]RESID-E_ANTC'!$M$3:$T$3,0)),"")</f>
        <v>0</v>
      </c>
      <c r="V33" s="279">
        <v>3</v>
      </c>
      <c r="W33" s="279">
        <v>0</v>
      </c>
    </row>
    <row r="34" spans="2:23">
      <c r="B34" s="270" t="str">
        <f>IF([25]ITEMS_Tech_E!D34="","",[25]ITEMS_Tech_E!D34)</f>
        <v>TPPUMBTOGS-E</v>
      </c>
      <c r="C34" s="271" t="str">
        <f>IF([25]ITEMS_Tech_E!E34="","",[25]ITEMS_Tech_E!E34)</f>
        <v>Transport Passenger Minibus Oil Gasoline-Existing</v>
      </c>
      <c r="D34" s="277" t="s">
        <v>743</v>
      </c>
      <c r="E34" s="277" t="s">
        <v>749</v>
      </c>
      <c r="F34" s="278">
        <f>IFERROR(INDEX('[25]EFF-E_ANTC'!$C$4:$H$47,MATCH($B34,'[25]EFF-E_ANTC'!$A$4:$A$47,0),MATCH(F$5,'[25]EFF-E_ANTC'!$C$3:$H$3,0)),"")</f>
        <v>0.2007607462921</v>
      </c>
      <c r="G34" s="278">
        <f>IFERROR(INDEX('[25]EFF-E_ANTC'!$C$4:$H$47,MATCH($B34,'[25]EFF-E_ANTC'!$A$4:$A$47,0),MATCH(G$5,'[25]EFF-E_ANTC'!$C$3:$H$3,0)),"")</f>
        <v>0.20159853580370701</v>
      </c>
      <c r="H34" s="278">
        <f>IFERROR(INDEX('[25]EFF-E_ANTC'!$C$4:$H$47,MATCH($B34,'[25]EFF-E_ANTC'!$A$4:$A$47,0),MATCH(H$5,'[25]EFF-E_ANTC'!$C$3:$H$3,0)),"")</f>
        <v>0.203758901219809</v>
      </c>
      <c r="I34" s="278">
        <f>IFERROR(INDEX('[25]EFF-E_ANTC'!$C$4:$H$47,MATCH($B34,'[25]EFF-E_ANTC'!$A$4:$A$47,0),MATCH(I$5,'[25]EFF-E_ANTC'!$C$3:$H$3,0)),"")</f>
        <v>0.205400647316764</v>
      </c>
      <c r="J34" s="278">
        <f>IFERROR(INDEX('[25]EFF-E_ANTC'!$C$4:$H$47,MATCH($B34,'[25]EFF-E_ANTC'!$A$4:$A$47,0),MATCH(J$5,'[25]EFF-E_ANTC'!$C$3:$H$3,0)),"")</f>
        <v>0.206733282045863</v>
      </c>
      <c r="K34" s="274">
        <f>IFERROR(INDEX('[25]AFA-E_ANTC'!$J$5:$O$48,MATCH($B34,'[25]AFA-E_ANTC'!$A$5:$A$48,0),MATCH(K$5,'[25]AFA-E_ANTC'!$J$3:$O$3,0)),"")</f>
        <v>0.57175281338925998</v>
      </c>
      <c r="L34" s="274">
        <f>IFERROR(INDEX('[25]AFA-E_ANTC'!$J$5:$O$48,MATCH($B34,'[25]AFA-E_ANTC'!$A$5:$A$48,0),MATCH(L$5,'[25]AFA-E_ANTC'!$J$3:$O$3,0)),"")</f>
        <v>0.51619355860632565</v>
      </c>
      <c r="M34" s="274">
        <f>IFERROR(INDEX('[25]AFA-E_ANTC'!$J$5:$O$48,MATCH($B34,'[25]AFA-E_ANTC'!$A$5:$A$48,0),MATCH(M$5,'[25]AFA-E_ANTC'!$J$3:$O$3,0)),"")</f>
        <v>0.36251688170644575</v>
      </c>
      <c r="N34" s="274">
        <f>IFERROR(INDEX('[25]AFA-E_ANTC'!$J$5:$O$48,MATCH($B34,'[25]AFA-E_ANTC'!$A$5:$A$48,0),MATCH(N$5,'[25]AFA-E_ANTC'!$J$3:$O$3,0)),"")</f>
        <v>0.25189181905238711</v>
      </c>
      <c r="O34" s="274">
        <f>IFERROR(INDEX('[25]AFA-E_ANTC'!$J$5:$O$48,MATCH($B34,'[25]AFA-E_ANTC'!$A$5:$A$48,0),MATCH(O$5,'[25]AFA-E_ANTC'!$J$3:$O$3,0)),"")</f>
        <v>0.17389158868771801</v>
      </c>
      <c r="P34" s="274">
        <f>IFERROR(INDEX('[25]AFA-E_ANTC'!$P$5:$P$48,MATCH($B34,'[25]AFA-E_ANTC'!$A$5:$A$48,0)),"")</f>
        <v>3.4999999999999996E-2</v>
      </c>
      <c r="Q34" s="276">
        <f>IFERROR(INDEX('[25]RESID-E_ANTC'!$M$5:$T$48,MATCH($B34,'[25]RESID-E_ANTC'!$A$5:$A$48,0),MATCH(Q$5,'[25]RESID-E_ANTC'!$M$3:$T$3,0)),"")</f>
        <v>253.885003628612</v>
      </c>
      <c r="R34" s="276">
        <f>IFERROR(INDEX('[25]RESID-E_ANTC'!$M$5:$T$48,MATCH($B34,'[25]RESID-E_ANTC'!$A$5:$A$48,0),MATCH(R$5,'[25]RESID-E_ANTC'!$M$3:$T$3,0)),"")</f>
        <v>223.81698991359701</v>
      </c>
      <c r="S34" s="276">
        <f>IFERROR(INDEX('[25]RESID-E_ANTC'!$M$5:$T$48,MATCH($B34,'[25]RESID-E_ANTC'!$A$5:$A$48,0),MATCH(S$5,'[25]RESID-E_ANTC'!$M$3:$T$3,0)),"")</f>
        <v>136.09445444360699</v>
      </c>
      <c r="T34" s="276">
        <f>IFERROR(INDEX('[25]RESID-E_ANTC'!$M$5:$T$48,MATCH($B34,'[25]RESID-E_ANTC'!$A$5:$A$48,0),MATCH(T$5,'[25]RESID-E_ANTC'!$M$3:$T$3,0)),"")</f>
        <v>0</v>
      </c>
      <c r="U34" s="276">
        <f>IFERROR(INDEX('[25]RESID-E_ANTC'!$M$5:$T$48,MATCH($B34,'[25]RESID-E_ANTC'!$A$5:$A$48,0),MATCH(U$5,'[25]RESID-E_ANTC'!$M$3:$T$3,0)),"")</f>
        <v>0</v>
      </c>
      <c r="V34" s="279">
        <v>3</v>
      </c>
      <c r="W34" s="279">
        <v>0</v>
      </c>
    </row>
    <row r="35" spans="2:23">
      <c r="B35" s="270" t="str">
        <f>IF([25]ITEMS_Tech_E!D35="","",[25]ITEMS_Tech_E!D35)</f>
        <v>TPPUMBTGAS-E</v>
      </c>
      <c r="C35" s="271" t="str">
        <f>IF([25]ITEMS_Tech_E!E35="","",[25]ITEMS_Tech_E!E35)</f>
        <v>Transport Passenger Minibus Gas-Existing</v>
      </c>
      <c r="D35" s="277" t="s">
        <v>745</v>
      </c>
      <c r="E35" s="277" t="s">
        <v>749</v>
      </c>
      <c r="F35" s="278">
        <f>IFERROR(INDEX('[25]EFF-E_ANTC'!$C$4:$H$47,MATCH($B35,'[25]EFF-E_ANTC'!$A$4:$A$47,0),MATCH(F$5,'[25]EFF-E_ANTC'!$C$3:$H$3,0)),"")</f>
        <v>0.2119495613148375</v>
      </c>
      <c r="G35" s="278">
        <f>IFERROR(INDEX('[25]EFF-E_ANTC'!$C$4:$H$47,MATCH($B35,'[25]EFF-E_ANTC'!$A$4:$A$47,0),MATCH(G$5,'[25]EFF-E_ANTC'!$C$3:$H$3,0)),"")</f>
        <v>0.2119495613148375</v>
      </c>
      <c r="H35" s="278">
        <f>IFERROR(INDEX('[25]EFF-E_ANTC'!$C$4:$H$47,MATCH($B35,'[25]EFF-E_ANTC'!$A$4:$A$47,0),MATCH(H$5,'[25]EFF-E_ANTC'!$C$3:$H$3,0)),"")</f>
        <v>0.2119495613148375</v>
      </c>
      <c r="I35" s="278">
        <f>IFERROR(INDEX('[25]EFF-E_ANTC'!$C$4:$H$47,MATCH($B35,'[25]EFF-E_ANTC'!$A$4:$A$47,0),MATCH(I$5,'[25]EFF-E_ANTC'!$C$3:$H$3,0)),"")</f>
        <v>0.2119495613148375</v>
      </c>
      <c r="J35" s="278">
        <f>IFERROR(INDEX('[25]EFF-E_ANTC'!$C$4:$H$47,MATCH($B35,'[25]EFF-E_ANTC'!$A$4:$A$47,0),MATCH(J$5,'[25]EFF-E_ANTC'!$C$3:$H$3,0)),"")</f>
        <v>0.2119495613148375</v>
      </c>
      <c r="K35" s="274">
        <f>IFERROR(INDEX('[25]AFA-E_ANTC'!$J$5:$O$48,MATCH($B35,'[25]AFA-E_ANTC'!$A$5:$A$48,0),MATCH(K$5,'[25]AFA-E_ANTC'!$J$3:$O$3,0)),"")</f>
        <v>0</v>
      </c>
      <c r="L35" s="274">
        <f>IFERROR(INDEX('[25]AFA-E_ANTC'!$J$5:$O$48,MATCH($B35,'[25]AFA-E_ANTC'!$A$5:$A$48,0),MATCH(L$5,'[25]AFA-E_ANTC'!$J$3:$O$3,0)),"")</f>
        <v>0.86175849406483251</v>
      </c>
      <c r="M35" s="274">
        <f>IFERROR(INDEX('[25]AFA-E_ANTC'!$J$5:$O$48,MATCH($B35,'[25]AFA-E_ANTC'!$A$5:$A$48,0),MATCH(M$5,'[25]AFA-E_ANTC'!$J$3:$O$3,0)),"")</f>
        <v>0.60520321659162479</v>
      </c>
      <c r="N35" s="274">
        <f>IFERROR(INDEX('[25]AFA-E_ANTC'!$J$5:$O$48,MATCH($B35,'[25]AFA-E_ANTC'!$A$5:$A$48,0),MATCH(N$5,'[25]AFA-E_ANTC'!$J$3:$O$3,0)),"")</f>
        <v>0.42052038626732363</v>
      </c>
      <c r="O35" s="274">
        <f>IFERROR(INDEX('[25]AFA-E_ANTC'!$J$5:$O$48,MATCH($B35,'[25]AFA-E_ANTC'!$A$5:$A$48,0),MATCH(O$5,'[25]AFA-E_ANTC'!$J$3:$O$3,0)),"")</f>
        <v>0.29030302896970861</v>
      </c>
      <c r="P35" s="274">
        <f>IFERROR(INDEX('[25]AFA-E_ANTC'!$P$5:$P$48,MATCH($B35,'[25]AFA-E_ANTC'!$A$5:$A$48,0)),"")</f>
        <v>2.0965008962084201E-2</v>
      </c>
      <c r="Q35" s="276">
        <f>IFERROR(INDEX('[25]RESID-E_ANTC'!$M$5:$T$48,MATCH($B35,'[25]RESID-E_ANTC'!$A$5:$A$48,0),MATCH(Q$5,'[25]RESID-E_ANTC'!$M$3:$T$3,0)),"")</f>
        <v>2.5388500362861199</v>
      </c>
      <c r="R35" s="276">
        <f>IFERROR(INDEX('[25]RESID-E_ANTC'!$M$5:$T$48,MATCH($B35,'[25]RESID-E_ANTC'!$A$5:$A$48,0),MATCH(R$5,'[25]RESID-E_ANTC'!$M$3:$T$3,0)),"")</f>
        <v>2.2381698991359702</v>
      </c>
      <c r="S35" s="276">
        <f>IFERROR(INDEX('[25]RESID-E_ANTC'!$M$5:$T$48,MATCH($B35,'[25]RESID-E_ANTC'!$A$5:$A$48,0),MATCH(S$5,'[25]RESID-E_ANTC'!$M$3:$T$3,0)),"")</f>
        <v>1.3609445444360699</v>
      </c>
      <c r="T35" s="276">
        <f>IFERROR(INDEX('[25]RESID-E_ANTC'!$M$5:$T$48,MATCH($B35,'[25]RESID-E_ANTC'!$A$5:$A$48,0),MATCH(T$5,'[25]RESID-E_ANTC'!$M$3:$T$3,0)),"")</f>
        <v>0</v>
      </c>
      <c r="U35" s="276">
        <f>IFERROR(INDEX('[25]RESID-E_ANTC'!$M$5:$T$48,MATCH($B35,'[25]RESID-E_ANTC'!$A$5:$A$48,0),MATCH(U$5,'[25]RESID-E_ANTC'!$M$3:$T$3,0)),"")</f>
        <v>0</v>
      </c>
      <c r="V35" s="279">
        <v>3</v>
      </c>
      <c r="W35" s="279">
        <v>0</v>
      </c>
    </row>
    <row r="36" spans="2:23">
      <c r="B36" s="270" t="str">
        <f>IF([25]ITEMS_Tech_E!D36="","",[25]ITEMS_Tech_E!D36)</f>
        <v>*</v>
      </c>
      <c r="C36" s="271" t="str">
        <f>IF([25]ITEMS_Tech_E!E36="","",[25]ITEMS_Tech_E!E36)</f>
        <v/>
      </c>
      <c r="D36" s="272"/>
      <c r="E36" s="272"/>
      <c r="F36" s="278">
        <f>IFERROR(INDEX('[25]EFF-E_ANTC'!$C$4:$H$47,MATCH($B36,'[25]EFF-E_ANTC'!$A$4:$A$47,0),MATCH(F$5,'[25]EFF-E_ANTC'!$C$3:$H$3,0)),"")</f>
        <v>6.4348339348895098E-2</v>
      </c>
      <c r="G36" s="278">
        <f>IFERROR(INDEX('[25]EFF-E_ANTC'!$C$4:$H$47,MATCH($B36,'[25]EFF-E_ANTC'!$A$4:$A$47,0),MATCH(G$5,'[25]EFF-E_ANTC'!$C$3:$H$3,0)),"")</f>
        <v>6.4532835825940396E-2</v>
      </c>
      <c r="H36" s="278">
        <f>IFERROR(INDEX('[25]EFF-E_ANTC'!$C$4:$H$47,MATCH($B36,'[25]EFF-E_ANTC'!$A$4:$A$47,0),MATCH(H$5,'[25]EFF-E_ANTC'!$C$3:$H$3,0)),"")</f>
        <v>6.5227894002483106E-2</v>
      </c>
      <c r="I36" s="278">
        <f>IFERROR(INDEX('[25]EFF-E_ANTC'!$C$4:$H$47,MATCH($B36,'[25]EFF-E_ANTC'!$A$4:$A$47,0),MATCH(I$5,'[25]EFF-E_ANTC'!$C$3:$H$3,0)),"")</f>
        <v>6.6011283101863896E-2</v>
      </c>
      <c r="J36" s="278">
        <f>IFERROR(INDEX('[25]EFF-E_ANTC'!$C$4:$H$47,MATCH($B36,'[25]EFF-E_ANTC'!$A$4:$A$47,0),MATCH(J$5,'[25]EFF-E_ANTC'!$C$3:$H$3,0)),"")</f>
        <v>6.6777008175099004E-2</v>
      </c>
      <c r="K36" s="274">
        <f>IFERROR(INDEX('[25]AFA-E_ANTC'!$J$5:$O$48,MATCH($B36,'[25]AFA-E_ANTC'!$A$5:$A$48,0),MATCH(K$5,'[25]AFA-E_ANTC'!$J$3:$O$3,0)),"")</f>
        <v>0.42532283795650333</v>
      </c>
      <c r="L36" s="274">
        <f>IFERROR(INDEX('[25]AFA-E_ANTC'!$J$5:$O$48,MATCH($B36,'[25]AFA-E_ANTC'!$A$5:$A$48,0),MATCH(L$5,'[25]AFA-E_ANTC'!$J$3:$O$3,0)),"")</f>
        <v>0.33706878442068333</v>
      </c>
      <c r="M36" s="274">
        <f>IFERROR(INDEX('[25]AFA-E_ANTC'!$J$5:$O$48,MATCH($B36,'[25]AFA-E_ANTC'!$A$5:$A$48,0),MATCH(M$5,'[25]AFA-E_ANTC'!$J$3:$O$3,0)),"")</f>
        <v>0.15171434294469499</v>
      </c>
      <c r="N36" s="274">
        <f>IFERROR(INDEX('[25]AFA-E_ANTC'!$J$5:$O$48,MATCH($B36,'[25]AFA-E_ANTC'!$A$5:$A$48,0),MATCH(N$5,'[25]AFA-E_ANTC'!$J$3:$O$3,0)),"")</f>
        <v>6.6477490540613332E-2</v>
      </c>
      <c r="O36" s="274">
        <f>IFERROR(INDEX('[25]AFA-E_ANTC'!$J$5:$O$48,MATCH($B36,'[25]AFA-E_ANTC'!$A$5:$A$48,0),MATCH(O$5,'[25]AFA-E_ANTC'!$J$3:$O$3,0)),"")</f>
        <v>2.8637041139474666E-2</v>
      </c>
      <c r="P36" s="274">
        <f>IFERROR(INDEX('[25]AFA-E_ANTC'!$P$5:$P$48,MATCH($B36,'[25]AFA-E_ANTC'!$A$5:$A$48,0)),"")</f>
        <v>0.06</v>
      </c>
      <c r="Q36" s="276">
        <f>IFERROR(INDEX('[25]RESID-E_ANTC'!$M$5:$T$48,MATCH($B36,'[25]RESID-E_ANTC'!$A$5:$A$48,0),MATCH(Q$5,'[25]RESID-E_ANTC'!$M$3:$T$3,0)),"")</f>
        <v>25.1952522652347</v>
      </c>
      <c r="R36" s="276">
        <f>IFERROR(INDEX('[25]RESID-E_ANTC'!$M$5:$T$48,MATCH($B36,'[25]RESID-E_ANTC'!$A$5:$A$48,0),MATCH(R$5,'[25]RESID-E_ANTC'!$M$3:$T$3,0)),"")</f>
        <v>23.083651962362801</v>
      </c>
      <c r="S36" s="276">
        <f>IFERROR(INDEX('[25]RESID-E_ANTC'!$M$5:$T$48,MATCH($B36,'[25]RESID-E_ANTC'!$A$5:$A$48,0),MATCH(S$5,'[25]RESID-E_ANTC'!$M$3:$T$3,0)),"")</f>
        <v>15.5161252325553</v>
      </c>
      <c r="T36" s="276">
        <f>IFERROR(INDEX('[25]RESID-E_ANTC'!$M$5:$T$48,MATCH($B36,'[25]RESID-E_ANTC'!$A$5:$A$48,0),MATCH(T$5,'[25]RESID-E_ANTC'!$M$3:$T$3,0)),"")</f>
        <v>0</v>
      </c>
      <c r="U36" s="276">
        <f>IFERROR(INDEX('[25]RESID-E_ANTC'!$M$5:$T$48,MATCH($B36,'[25]RESID-E_ANTC'!$A$5:$A$48,0),MATCH(U$5,'[25]RESID-E_ANTC'!$M$3:$T$3,0)),"")</f>
        <v>0</v>
      </c>
      <c r="V36" s="279"/>
      <c r="W36" s="279"/>
    </row>
    <row r="37" spans="2:23">
      <c r="B37" s="270" t="str">
        <f>IF([25]ITEMS_Tech_E!D37="","",[25]ITEMS_Tech_E!D37)</f>
        <v>*</v>
      </c>
      <c r="C37" s="271" t="str">
        <f>IF([25]ITEMS_Tech_E!E37="","",[25]ITEMS_Tech_E!E37)</f>
        <v/>
      </c>
      <c r="D37" s="272"/>
      <c r="E37" s="272"/>
      <c r="F37" s="278">
        <f>IFERROR(INDEX('[25]EFF-E_ANTC'!$C$4:$H$47,MATCH($B37,'[25]EFF-E_ANTC'!$A$4:$A$47,0),MATCH(F$5,'[25]EFF-E_ANTC'!$C$3:$H$3,0)),"")</f>
        <v>6.4348339348895098E-2</v>
      </c>
      <c r="G37" s="278">
        <f>IFERROR(INDEX('[25]EFF-E_ANTC'!$C$4:$H$47,MATCH($B37,'[25]EFF-E_ANTC'!$A$4:$A$47,0),MATCH(G$5,'[25]EFF-E_ANTC'!$C$3:$H$3,0)),"")</f>
        <v>6.4532835825940396E-2</v>
      </c>
      <c r="H37" s="278">
        <f>IFERROR(INDEX('[25]EFF-E_ANTC'!$C$4:$H$47,MATCH($B37,'[25]EFF-E_ANTC'!$A$4:$A$47,0),MATCH(H$5,'[25]EFF-E_ANTC'!$C$3:$H$3,0)),"")</f>
        <v>6.5227894002483106E-2</v>
      </c>
      <c r="I37" s="278">
        <f>IFERROR(INDEX('[25]EFF-E_ANTC'!$C$4:$H$47,MATCH($B37,'[25]EFF-E_ANTC'!$A$4:$A$47,0),MATCH(I$5,'[25]EFF-E_ANTC'!$C$3:$H$3,0)),"")</f>
        <v>6.6011283101863896E-2</v>
      </c>
      <c r="J37" s="278">
        <f>IFERROR(INDEX('[25]EFF-E_ANTC'!$C$4:$H$47,MATCH($B37,'[25]EFF-E_ANTC'!$A$4:$A$47,0),MATCH(J$5,'[25]EFF-E_ANTC'!$C$3:$H$3,0)),"")</f>
        <v>6.6777008175099004E-2</v>
      </c>
      <c r="K37" s="274">
        <f>IFERROR(INDEX('[25]AFA-E_ANTC'!$J$5:$O$48,MATCH($B37,'[25]AFA-E_ANTC'!$A$5:$A$48,0),MATCH(K$5,'[25]AFA-E_ANTC'!$J$3:$O$3,0)),"")</f>
        <v>0.42532283795650333</v>
      </c>
      <c r="L37" s="274">
        <f>IFERROR(INDEX('[25]AFA-E_ANTC'!$J$5:$O$48,MATCH($B37,'[25]AFA-E_ANTC'!$A$5:$A$48,0),MATCH(L$5,'[25]AFA-E_ANTC'!$J$3:$O$3,0)),"")</f>
        <v>0.33706878442068333</v>
      </c>
      <c r="M37" s="274">
        <f>IFERROR(INDEX('[25]AFA-E_ANTC'!$J$5:$O$48,MATCH($B37,'[25]AFA-E_ANTC'!$A$5:$A$48,0),MATCH(M$5,'[25]AFA-E_ANTC'!$J$3:$O$3,0)),"")</f>
        <v>0.15171434294469499</v>
      </c>
      <c r="N37" s="274">
        <f>IFERROR(INDEX('[25]AFA-E_ANTC'!$J$5:$O$48,MATCH($B37,'[25]AFA-E_ANTC'!$A$5:$A$48,0),MATCH(N$5,'[25]AFA-E_ANTC'!$J$3:$O$3,0)),"")</f>
        <v>6.6477490540613332E-2</v>
      </c>
      <c r="O37" s="274">
        <f>IFERROR(INDEX('[25]AFA-E_ANTC'!$J$5:$O$48,MATCH($B37,'[25]AFA-E_ANTC'!$A$5:$A$48,0),MATCH(O$5,'[25]AFA-E_ANTC'!$J$3:$O$3,0)),"")</f>
        <v>2.8637041139474666E-2</v>
      </c>
      <c r="P37" s="274">
        <f>IFERROR(INDEX('[25]AFA-E_ANTC'!$P$5:$P$48,MATCH($B37,'[25]AFA-E_ANTC'!$A$5:$A$48,0)),"")</f>
        <v>0.06</v>
      </c>
      <c r="Q37" s="276">
        <f>IFERROR(INDEX('[25]RESID-E_ANTC'!$M$5:$T$48,MATCH($B37,'[25]RESID-E_ANTC'!$A$5:$A$48,0),MATCH(Q$5,'[25]RESID-E_ANTC'!$M$3:$T$3,0)),"")</f>
        <v>25.1952522652347</v>
      </c>
      <c r="R37" s="276">
        <f>IFERROR(INDEX('[25]RESID-E_ANTC'!$M$5:$T$48,MATCH($B37,'[25]RESID-E_ANTC'!$A$5:$A$48,0),MATCH(R$5,'[25]RESID-E_ANTC'!$M$3:$T$3,0)),"")</f>
        <v>23.083651962362801</v>
      </c>
      <c r="S37" s="276">
        <f>IFERROR(INDEX('[25]RESID-E_ANTC'!$M$5:$T$48,MATCH($B37,'[25]RESID-E_ANTC'!$A$5:$A$48,0),MATCH(S$5,'[25]RESID-E_ANTC'!$M$3:$T$3,0)),"")</f>
        <v>15.5161252325553</v>
      </c>
      <c r="T37" s="276">
        <f>IFERROR(INDEX('[25]RESID-E_ANTC'!$M$5:$T$48,MATCH($B37,'[25]RESID-E_ANTC'!$A$5:$A$48,0),MATCH(T$5,'[25]RESID-E_ANTC'!$M$3:$T$3,0)),"")</f>
        <v>0</v>
      </c>
      <c r="U37" s="276">
        <f>IFERROR(INDEX('[25]RESID-E_ANTC'!$M$5:$T$48,MATCH($B37,'[25]RESID-E_ANTC'!$A$5:$A$48,0),MATCH(U$5,'[25]RESID-E_ANTC'!$M$3:$T$3,0)),"")</f>
        <v>0</v>
      </c>
      <c r="V37" s="279"/>
      <c r="W37" s="279"/>
    </row>
    <row r="38" spans="2:23">
      <c r="B38" s="270" t="str">
        <f>IF([25]ITEMS_Tech_E!D38="","",[25]ITEMS_Tech_E!D38)</f>
        <v>*</v>
      </c>
      <c r="C38" s="271" t="str">
        <f>IF([25]ITEMS_Tech_E!E38="","",[25]ITEMS_Tech_E!E38)</f>
        <v>Public Metrorail</v>
      </c>
      <c r="D38" s="272"/>
      <c r="E38" s="272"/>
      <c r="F38" s="278">
        <f>IFERROR(INDEX('[25]EFF-E_ANTC'!$C$4:$H$47,MATCH($B38,'[25]EFF-E_ANTC'!$A$4:$A$47,0),MATCH(F$5,'[25]EFF-E_ANTC'!$C$3:$H$3,0)),"")</f>
        <v>6.4348339348895098E-2</v>
      </c>
      <c r="G38" s="278">
        <f>IFERROR(INDEX('[25]EFF-E_ANTC'!$C$4:$H$47,MATCH($B38,'[25]EFF-E_ANTC'!$A$4:$A$47,0),MATCH(G$5,'[25]EFF-E_ANTC'!$C$3:$H$3,0)),"")</f>
        <v>6.4532835825940396E-2</v>
      </c>
      <c r="H38" s="278">
        <f>IFERROR(INDEX('[25]EFF-E_ANTC'!$C$4:$H$47,MATCH($B38,'[25]EFF-E_ANTC'!$A$4:$A$47,0),MATCH(H$5,'[25]EFF-E_ANTC'!$C$3:$H$3,0)),"")</f>
        <v>6.5227894002483106E-2</v>
      </c>
      <c r="I38" s="278">
        <f>IFERROR(INDEX('[25]EFF-E_ANTC'!$C$4:$H$47,MATCH($B38,'[25]EFF-E_ANTC'!$A$4:$A$47,0),MATCH(I$5,'[25]EFF-E_ANTC'!$C$3:$H$3,0)),"")</f>
        <v>6.6011283101863896E-2</v>
      </c>
      <c r="J38" s="278">
        <f>IFERROR(INDEX('[25]EFF-E_ANTC'!$C$4:$H$47,MATCH($B38,'[25]EFF-E_ANTC'!$A$4:$A$47,0),MATCH(J$5,'[25]EFF-E_ANTC'!$C$3:$H$3,0)),"")</f>
        <v>6.6777008175099004E-2</v>
      </c>
      <c r="K38" s="274">
        <f>IFERROR(INDEX('[25]AFA-E_ANTC'!$J$5:$O$48,MATCH($B38,'[25]AFA-E_ANTC'!$A$5:$A$48,0),MATCH(K$5,'[25]AFA-E_ANTC'!$J$3:$O$3,0)),"")</f>
        <v>0.42532283795650333</v>
      </c>
      <c r="L38" s="274">
        <f>IFERROR(INDEX('[25]AFA-E_ANTC'!$J$5:$O$48,MATCH($B38,'[25]AFA-E_ANTC'!$A$5:$A$48,0),MATCH(L$5,'[25]AFA-E_ANTC'!$J$3:$O$3,0)),"")</f>
        <v>0.33706878442068333</v>
      </c>
      <c r="M38" s="274">
        <f>IFERROR(INDEX('[25]AFA-E_ANTC'!$J$5:$O$48,MATCH($B38,'[25]AFA-E_ANTC'!$A$5:$A$48,0),MATCH(M$5,'[25]AFA-E_ANTC'!$J$3:$O$3,0)),"")</f>
        <v>0.15171434294469499</v>
      </c>
      <c r="N38" s="274">
        <f>IFERROR(INDEX('[25]AFA-E_ANTC'!$J$5:$O$48,MATCH($B38,'[25]AFA-E_ANTC'!$A$5:$A$48,0),MATCH(N$5,'[25]AFA-E_ANTC'!$J$3:$O$3,0)),"")</f>
        <v>6.6477490540613332E-2</v>
      </c>
      <c r="O38" s="274">
        <f>IFERROR(INDEX('[25]AFA-E_ANTC'!$J$5:$O$48,MATCH($B38,'[25]AFA-E_ANTC'!$A$5:$A$48,0),MATCH(O$5,'[25]AFA-E_ANTC'!$J$3:$O$3,0)),"")</f>
        <v>2.8637041139474666E-2</v>
      </c>
      <c r="P38" s="274">
        <f>IFERROR(INDEX('[25]AFA-E_ANTC'!$P$5:$P$48,MATCH($B38,'[25]AFA-E_ANTC'!$A$5:$A$48,0)),"")</f>
        <v>0.06</v>
      </c>
      <c r="Q38" s="276">
        <f>IFERROR(INDEX('[25]RESID-E_ANTC'!$M$5:$T$48,MATCH($B38,'[25]RESID-E_ANTC'!$A$5:$A$48,0),MATCH(Q$5,'[25]RESID-E_ANTC'!$M$3:$T$3,0)),"")</f>
        <v>25.1952522652347</v>
      </c>
      <c r="R38" s="276">
        <f>IFERROR(INDEX('[25]RESID-E_ANTC'!$M$5:$T$48,MATCH($B38,'[25]RESID-E_ANTC'!$A$5:$A$48,0),MATCH(R$5,'[25]RESID-E_ANTC'!$M$3:$T$3,0)),"")</f>
        <v>23.083651962362801</v>
      </c>
      <c r="S38" s="276">
        <f>IFERROR(INDEX('[25]RESID-E_ANTC'!$M$5:$T$48,MATCH($B38,'[25]RESID-E_ANTC'!$A$5:$A$48,0),MATCH(S$5,'[25]RESID-E_ANTC'!$M$3:$T$3,0)),"")</f>
        <v>15.5161252325553</v>
      </c>
      <c r="T38" s="276">
        <f>IFERROR(INDEX('[25]RESID-E_ANTC'!$M$5:$T$48,MATCH($B38,'[25]RESID-E_ANTC'!$A$5:$A$48,0),MATCH(T$5,'[25]RESID-E_ANTC'!$M$3:$T$3,0)),"")</f>
        <v>0</v>
      </c>
      <c r="U38" s="276">
        <f>IFERROR(INDEX('[25]RESID-E_ANTC'!$M$5:$T$48,MATCH($B38,'[25]RESID-E_ANTC'!$A$5:$A$48,0),MATCH(U$5,'[25]RESID-E_ANTC'!$M$3:$T$3,0)),"")</f>
        <v>0</v>
      </c>
      <c r="V38" s="279"/>
      <c r="W38" s="279"/>
    </row>
    <row r="39" spans="2:23">
      <c r="B39" s="270" t="str">
        <f>IF([25]ITEMS_Tech_E!D39="","",[25]ITEMS_Tech_E!D39)</f>
        <v>TPPUMERELC-E</v>
      </c>
      <c r="C39" s="271" t="str">
        <f>IF([25]ITEMS_Tech_E!E39="","",[25]ITEMS_Tech_E!E39)</f>
        <v>Transport Passenger Metro Rail Electricity-Existing</v>
      </c>
      <c r="D39" s="277" t="s">
        <v>744</v>
      </c>
      <c r="E39" s="277" t="s">
        <v>750</v>
      </c>
      <c r="F39" s="280">
        <f>IFERROR(INDEX('[25]EFF-E_ANTC'!$C$4:$H$47,MATCH($B39,'[25]EFF-E_ANTC'!$A$4:$A$47,0),MATCH(F$5,'[25]EFF-E_ANTC'!$C$3:$H$3,0)),"")</f>
        <v>3.858057479967961</v>
      </c>
      <c r="G39" s="278">
        <f>IFERROR(INDEX('[25]EFF-E_ANTC'!$C$4:$H$47,MATCH($B39,'[25]EFF-E_ANTC'!$A$4:$A$47,0),MATCH(G$5,'[25]EFF-E_ANTC'!$C$3:$H$3,0)),"")</f>
        <v>1</v>
      </c>
      <c r="H39" s="278">
        <f>IFERROR(INDEX('[25]EFF-E_ANTC'!$C$4:$H$47,MATCH($B39,'[25]EFF-E_ANTC'!$A$4:$A$47,0),MATCH(H$5,'[25]EFF-E_ANTC'!$C$3:$H$3,0)),"")</f>
        <v>1</v>
      </c>
      <c r="I39" s="278">
        <f>IFERROR(INDEX('[25]EFF-E_ANTC'!$C$4:$H$47,MATCH($B39,'[25]EFF-E_ANTC'!$A$4:$A$47,0),MATCH(I$5,'[25]EFF-E_ANTC'!$C$3:$H$3,0)),"")</f>
        <v>1</v>
      </c>
      <c r="J39" s="278">
        <f>IFERROR(INDEX('[25]EFF-E_ANTC'!$C$4:$H$47,MATCH($B39,'[25]EFF-E_ANTC'!$A$4:$A$47,0),MATCH(J$5,'[25]EFF-E_ANTC'!$C$3:$H$3,0)),"")</f>
        <v>1</v>
      </c>
      <c r="K39" s="274">
        <f>IFERROR(INDEX('[25]AFA-E_ANTC'!$J$5:$O$48,MATCH($B39,'[25]AFA-E_ANTC'!$A$5:$A$48,0),MATCH(K$5,'[25]AFA-E_ANTC'!$J$3:$O$3,0)),"")</f>
        <v>1</v>
      </c>
      <c r="L39" s="274">
        <f>IFERROR(INDEX('[25]AFA-E_ANTC'!$J$5:$O$48,MATCH($B39,'[25]AFA-E_ANTC'!$A$5:$A$48,0),MATCH(L$5,'[25]AFA-E_ANTC'!$J$3:$O$3,0)),"")</f>
        <v>1</v>
      </c>
      <c r="M39" s="274">
        <f>IFERROR(INDEX('[25]AFA-E_ANTC'!$J$5:$O$48,MATCH($B39,'[25]AFA-E_ANTC'!$A$5:$A$48,0),MATCH(M$5,'[25]AFA-E_ANTC'!$J$3:$O$3,0)),"")</f>
        <v>1</v>
      </c>
      <c r="N39" s="274">
        <f>IFERROR(INDEX('[25]AFA-E_ANTC'!$J$5:$O$48,MATCH($B39,'[25]AFA-E_ANTC'!$A$5:$A$48,0),MATCH(N$5,'[25]AFA-E_ANTC'!$J$3:$O$3,0)),"")</f>
        <v>1</v>
      </c>
      <c r="O39" s="274">
        <f>IFERROR(INDEX('[25]AFA-E_ANTC'!$J$5:$O$48,MATCH($B39,'[25]AFA-E_ANTC'!$A$5:$A$48,0),MATCH(O$5,'[25]AFA-E_ANTC'!$J$3:$O$3,0)),"")</f>
        <v>1</v>
      </c>
      <c r="P39" s="274">
        <f>IFERROR(INDEX('[25]AFA-E_ANTC'!$P$5:$P$48,MATCH($B39,'[25]AFA-E_ANTC'!$A$5:$A$48,0)),"")</f>
        <v>1</v>
      </c>
      <c r="Q39" s="276">
        <f>IFERROR(INDEX('[25]RESID-E_ANTC'!$M$5:$T$48,MATCH($B39,'[25]RESID-E_ANTC'!$A$5:$A$48,0),MATCH(Q$5,'[25]RESID-E_ANTC'!$M$3:$T$3,0)),"")</f>
        <v>15.8</v>
      </c>
      <c r="R39" s="276">
        <f>IFERROR(INDEX('[25]RESID-E_ANTC'!$M$5:$T$48,MATCH($B39,'[25]RESID-E_ANTC'!$A$5:$A$48,0),MATCH(R$5,'[25]RESID-E_ANTC'!$M$3:$T$3,0)),"")</f>
        <v>15.8</v>
      </c>
      <c r="S39" s="276">
        <f>IFERROR(INDEX('[25]RESID-E_ANTC'!$M$5:$T$48,MATCH($B39,'[25]RESID-E_ANTC'!$A$5:$A$48,0),MATCH(S$5,'[25]RESID-E_ANTC'!$M$3:$T$3,0)),"")</f>
        <v>12.64</v>
      </c>
      <c r="T39" s="276">
        <f>IFERROR(INDEX('[25]RESID-E_ANTC'!$M$5:$T$48,MATCH($B39,'[25]RESID-E_ANTC'!$A$5:$A$48,0),MATCH(T$5,'[25]RESID-E_ANTC'!$M$3:$T$3,0)),"")</f>
        <v>0</v>
      </c>
      <c r="U39" s="276">
        <f>IFERROR(INDEX('[25]RESID-E_ANTC'!$M$5:$T$48,MATCH($B39,'[25]RESID-E_ANTC'!$A$5:$A$48,0),MATCH(U$5,'[25]RESID-E_ANTC'!$M$3:$T$3,0)),"")</f>
        <v>0</v>
      </c>
      <c r="V39" s="279">
        <v>3</v>
      </c>
      <c r="W39" s="279">
        <v>0</v>
      </c>
    </row>
    <row r="40" spans="2:23">
      <c r="B40" s="270" t="str">
        <f>IF([25]ITEMS_Tech_E!D40="","",[25]ITEMS_Tech_E!D40)</f>
        <v>*</v>
      </c>
      <c r="C40" s="271" t="str">
        <f>IF([25]ITEMS_Tech_E!E40="","",[25]ITEMS_Tech_E!E40)</f>
        <v/>
      </c>
      <c r="D40" s="272"/>
      <c r="E40" s="272"/>
      <c r="F40" s="278">
        <f>IFERROR(INDEX('[25]EFF-E_ANTC'!$C$4:$H$47,MATCH($B40,'[25]EFF-E_ANTC'!$A$4:$A$47,0),MATCH(F$5,'[25]EFF-E_ANTC'!$C$3:$H$3,0)),"")</f>
        <v>6.4348339348895098E-2</v>
      </c>
      <c r="G40" s="278">
        <f>IFERROR(INDEX('[25]EFF-E_ANTC'!$C$4:$H$47,MATCH($B40,'[25]EFF-E_ANTC'!$A$4:$A$47,0),MATCH(G$5,'[25]EFF-E_ANTC'!$C$3:$H$3,0)),"")</f>
        <v>6.4532835825940396E-2</v>
      </c>
      <c r="H40" s="278">
        <f>IFERROR(INDEX('[25]EFF-E_ANTC'!$C$4:$H$47,MATCH($B40,'[25]EFF-E_ANTC'!$A$4:$A$47,0),MATCH(H$5,'[25]EFF-E_ANTC'!$C$3:$H$3,0)),"")</f>
        <v>6.5227894002483106E-2</v>
      </c>
      <c r="I40" s="278">
        <f>IFERROR(INDEX('[25]EFF-E_ANTC'!$C$4:$H$47,MATCH($B40,'[25]EFF-E_ANTC'!$A$4:$A$47,0),MATCH(I$5,'[25]EFF-E_ANTC'!$C$3:$H$3,0)),"")</f>
        <v>6.6011283101863896E-2</v>
      </c>
      <c r="J40" s="278">
        <f>IFERROR(INDEX('[25]EFF-E_ANTC'!$C$4:$H$47,MATCH($B40,'[25]EFF-E_ANTC'!$A$4:$A$47,0),MATCH(J$5,'[25]EFF-E_ANTC'!$C$3:$H$3,0)),"")</f>
        <v>6.6777008175099004E-2</v>
      </c>
      <c r="K40" s="274">
        <f>IFERROR(INDEX('[25]AFA-E_ANTC'!$J$5:$O$48,MATCH($B40,'[25]AFA-E_ANTC'!$A$5:$A$48,0),MATCH(K$5,'[25]AFA-E_ANTC'!$J$3:$O$3,0)),"")</f>
        <v>0.42532283795650333</v>
      </c>
      <c r="L40" s="274">
        <f>IFERROR(INDEX('[25]AFA-E_ANTC'!$J$5:$O$48,MATCH($B40,'[25]AFA-E_ANTC'!$A$5:$A$48,0),MATCH(L$5,'[25]AFA-E_ANTC'!$J$3:$O$3,0)),"")</f>
        <v>0.33706878442068333</v>
      </c>
      <c r="M40" s="274">
        <f>IFERROR(INDEX('[25]AFA-E_ANTC'!$J$5:$O$48,MATCH($B40,'[25]AFA-E_ANTC'!$A$5:$A$48,0),MATCH(M$5,'[25]AFA-E_ANTC'!$J$3:$O$3,0)),"")</f>
        <v>0.15171434294469499</v>
      </c>
      <c r="N40" s="274">
        <f>IFERROR(INDEX('[25]AFA-E_ANTC'!$J$5:$O$48,MATCH($B40,'[25]AFA-E_ANTC'!$A$5:$A$48,0),MATCH(N$5,'[25]AFA-E_ANTC'!$J$3:$O$3,0)),"")</f>
        <v>6.6477490540613332E-2</v>
      </c>
      <c r="O40" s="274">
        <f>IFERROR(INDEX('[25]AFA-E_ANTC'!$J$5:$O$48,MATCH($B40,'[25]AFA-E_ANTC'!$A$5:$A$48,0),MATCH(O$5,'[25]AFA-E_ANTC'!$J$3:$O$3,0)),"")</f>
        <v>2.8637041139474666E-2</v>
      </c>
      <c r="P40" s="274">
        <f>IFERROR(INDEX('[25]AFA-E_ANTC'!$P$5:$P$48,MATCH($B40,'[25]AFA-E_ANTC'!$A$5:$A$48,0)),"")</f>
        <v>0.06</v>
      </c>
      <c r="Q40" s="276">
        <f>IFERROR(INDEX('[25]RESID-E_ANTC'!$M$5:$T$48,MATCH($B40,'[25]RESID-E_ANTC'!$A$5:$A$48,0),MATCH(Q$5,'[25]RESID-E_ANTC'!$M$3:$T$3,0)),"")</f>
        <v>25.1952522652347</v>
      </c>
      <c r="R40" s="276">
        <f>IFERROR(INDEX('[25]RESID-E_ANTC'!$M$5:$T$48,MATCH($B40,'[25]RESID-E_ANTC'!$A$5:$A$48,0),MATCH(R$5,'[25]RESID-E_ANTC'!$M$3:$T$3,0)),"")</f>
        <v>23.083651962362801</v>
      </c>
      <c r="S40" s="276">
        <f>IFERROR(INDEX('[25]RESID-E_ANTC'!$M$5:$T$48,MATCH($B40,'[25]RESID-E_ANTC'!$A$5:$A$48,0),MATCH(S$5,'[25]RESID-E_ANTC'!$M$3:$T$3,0)),"")</f>
        <v>15.5161252325553</v>
      </c>
      <c r="T40" s="276">
        <f>IFERROR(INDEX('[25]RESID-E_ANTC'!$M$5:$T$48,MATCH($B40,'[25]RESID-E_ANTC'!$A$5:$A$48,0),MATCH(T$5,'[25]RESID-E_ANTC'!$M$3:$T$3,0)),"")</f>
        <v>0</v>
      </c>
      <c r="U40" s="276">
        <f>IFERROR(INDEX('[25]RESID-E_ANTC'!$M$5:$T$48,MATCH($B40,'[25]RESID-E_ANTC'!$A$5:$A$48,0),MATCH(U$5,'[25]RESID-E_ANTC'!$M$3:$T$3,0)),"")</f>
        <v>0</v>
      </c>
      <c r="V40" s="279"/>
      <c r="W40" s="279"/>
    </row>
    <row r="41" spans="2:23">
      <c r="B41" s="270" t="str">
        <f>IF([25]ITEMS_Tech_E!D41="","",[25]ITEMS_Tech_E!D41)</f>
        <v>*</v>
      </c>
      <c r="C41" s="271" t="str">
        <f>IF([25]ITEMS_Tech_E!E41="","",[25]ITEMS_Tech_E!E41)</f>
        <v/>
      </c>
      <c r="D41" s="272"/>
      <c r="E41" s="272"/>
      <c r="F41" s="278">
        <f>IFERROR(INDEX('[25]EFF-E_ANTC'!$C$4:$H$47,MATCH($B41,'[25]EFF-E_ANTC'!$A$4:$A$47,0),MATCH(F$5,'[25]EFF-E_ANTC'!$C$3:$H$3,0)),"")</f>
        <v>6.4348339348895098E-2</v>
      </c>
      <c r="G41" s="278">
        <f>IFERROR(INDEX('[25]EFF-E_ANTC'!$C$4:$H$47,MATCH($B41,'[25]EFF-E_ANTC'!$A$4:$A$47,0),MATCH(G$5,'[25]EFF-E_ANTC'!$C$3:$H$3,0)),"")</f>
        <v>6.4532835825940396E-2</v>
      </c>
      <c r="H41" s="278">
        <f>IFERROR(INDEX('[25]EFF-E_ANTC'!$C$4:$H$47,MATCH($B41,'[25]EFF-E_ANTC'!$A$4:$A$47,0),MATCH(H$5,'[25]EFF-E_ANTC'!$C$3:$H$3,0)),"")</f>
        <v>6.5227894002483106E-2</v>
      </c>
      <c r="I41" s="278">
        <f>IFERROR(INDEX('[25]EFF-E_ANTC'!$C$4:$H$47,MATCH($B41,'[25]EFF-E_ANTC'!$A$4:$A$47,0),MATCH(I$5,'[25]EFF-E_ANTC'!$C$3:$H$3,0)),"")</f>
        <v>6.6011283101863896E-2</v>
      </c>
      <c r="J41" s="278">
        <f>IFERROR(INDEX('[25]EFF-E_ANTC'!$C$4:$H$47,MATCH($B41,'[25]EFF-E_ANTC'!$A$4:$A$47,0),MATCH(J$5,'[25]EFF-E_ANTC'!$C$3:$H$3,0)),"")</f>
        <v>6.6777008175099004E-2</v>
      </c>
      <c r="K41" s="274">
        <f>IFERROR(INDEX('[25]AFA-E_ANTC'!$J$5:$O$48,MATCH($B41,'[25]AFA-E_ANTC'!$A$5:$A$48,0),MATCH(K$5,'[25]AFA-E_ANTC'!$J$3:$O$3,0)),"")</f>
        <v>0.42532283795650333</v>
      </c>
      <c r="L41" s="274">
        <f>IFERROR(INDEX('[25]AFA-E_ANTC'!$J$5:$O$48,MATCH($B41,'[25]AFA-E_ANTC'!$A$5:$A$48,0),MATCH(L$5,'[25]AFA-E_ANTC'!$J$3:$O$3,0)),"")</f>
        <v>0.33706878442068333</v>
      </c>
      <c r="M41" s="274">
        <f>IFERROR(INDEX('[25]AFA-E_ANTC'!$J$5:$O$48,MATCH($B41,'[25]AFA-E_ANTC'!$A$5:$A$48,0),MATCH(M$5,'[25]AFA-E_ANTC'!$J$3:$O$3,0)),"")</f>
        <v>0.15171434294469499</v>
      </c>
      <c r="N41" s="274">
        <f>IFERROR(INDEX('[25]AFA-E_ANTC'!$J$5:$O$48,MATCH($B41,'[25]AFA-E_ANTC'!$A$5:$A$48,0),MATCH(N$5,'[25]AFA-E_ANTC'!$J$3:$O$3,0)),"")</f>
        <v>6.6477490540613332E-2</v>
      </c>
      <c r="O41" s="274">
        <f>IFERROR(INDEX('[25]AFA-E_ANTC'!$J$5:$O$48,MATCH($B41,'[25]AFA-E_ANTC'!$A$5:$A$48,0),MATCH(O$5,'[25]AFA-E_ANTC'!$J$3:$O$3,0)),"")</f>
        <v>2.8637041139474666E-2</v>
      </c>
      <c r="P41" s="274">
        <f>IFERROR(INDEX('[25]AFA-E_ANTC'!$P$5:$P$48,MATCH($B41,'[25]AFA-E_ANTC'!$A$5:$A$48,0)),"")</f>
        <v>0.06</v>
      </c>
      <c r="Q41" s="276">
        <f>IFERROR(INDEX('[25]RESID-E_ANTC'!$M$5:$T$48,MATCH($B41,'[25]RESID-E_ANTC'!$A$5:$A$48,0),MATCH(Q$5,'[25]RESID-E_ANTC'!$M$3:$T$3,0)),"")</f>
        <v>25.1952522652347</v>
      </c>
      <c r="R41" s="276">
        <f>IFERROR(INDEX('[25]RESID-E_ANTC'!$M$5:$T$48,MATCH($B41,'[25]RESID-E_ANTC'!$A$5:$A$48,0),MATCH(R$5,'[25]RESID-E_ANTC'!$M$3:$T$3,0)),"")</f>
        <v>23.083651962362801</v>
      </c>
      <c r="S41" s="276">
        <f>IFERROR(INDEX('[25]RESID-E_ANTC'!$M$5:$T$48,MATCH($B41,'[25]RESID-E_ANTC'!$A$5:$A$48,0),MATCH(S$5,'[25]RESID-E_ANTC'!$M$3:$T$3,0)),"")</f>
        <v>15.5161252325553</v>
      </c>
      <c r="T41" s="276">
        <f>IFERROR(INDEX('[25]RESID-E_ANTC'!$M$5:$T$48,MATCH($B41,'[25]RESID-E_ANTC'!$A$5:$A$48,0),MATCH(T$5,'[25]RESID-E_ANTC'!$M$3:$T$3,0)),"")</f>
        <v>0</v>
      </c>
      <c r="U41" s="276">
        <f>IFERROR(INDEX('[25]RESID-E_ANTC'!$M$5:$T$48,MATCH($B41,'[25]RESID-E_ANTC'!$A$5:$A$48,0),MATCH(U$5,'[25]RESID-E_ANTC'!$M$3:$T$3,0)),"")</f>
        <v>0</v>
      </c>
      <c r="V41" s="279"/>
      <c r="W41" s="279"/>
    </row>
    <row r="42" spans="2:23">
      <c r="B42" s="270" t="str">
        <f>IF([25]ITEMS_Tech_E!D42="","",[25]ITEMS_Tech_E!D42)</f>
        <v>*</v>
      </c>
      <c r="C42" s="271" t="str">
        <f>IF([25]ITEMS_Tech_E!E42="","",[25]ITEMS_Tech_E!E42)</f>
        <v/>
      </c>
      <c r="D42" s="272"/>
      <c r="E42" s="272"/>
      <c r="F42" s="278">
        <f>IFERROR(INDEX('[25]EFF-E_ANTC'!$C$4:$H$47,MATCH($B42,'[25]EFF-E_ANTC'!$A$4:$A$47,0),MATCH(F$5,'[25]EFF-E_ANTC'!$C$3:$H$3,0)),"")</f>
        <v>6.4348339348895098E-2</v>
      </c>
      <c r="G42" s="278">
        <f>IFERROR(INDEX('[25]EFF-E_ANTC'!$C$4:$H$47,MATCH($B42,'[25]EFF-E_ANTC'!$A$4:$A$47,0),MATCH(G$5,'[25]EFF-E_ANTC'!$C$3:$H$3,0)),"")</f>
        <v>6.4532835825940396E-2</v>
      </c>
      <c r="H42" s="278">
        <f>IFERROR(INDEX('[25]EFF-E_ANTC'!$C$4:$H$47,MATCH($B42,'[25]EFF-E_ANTC'!$A$4:$A$47,0),MATCH(H$5,'[25]EFF-E_ANTC'!$C$3:$H$3,0)),"")</f>
        <v>6.5227894002483106E-2</v>
      </c>
      <c r="I42" s="278">
        <f>IFERROR(INDEX('[25]EFF-E_ANTC'!$C$4:$H$47,MATCH($B42,'[25]EFF-E_ANTC'!$A$4:$A$47,0),MATCH(I$5,'[25]EFF-E_ANTC'!$C$3:$H$3,0)),"")</f>
        <v>6.6011283101863896E-2</v>
      </c>
      <c r="J42" s="278">
        <f>IFERROR(INDEX('[25]EFF-E_ANTC'!$C$4:$H$47,MATCH($B42,'[25]EFF-E_ANTC'!$A$4:$A$47,0),MATCH(J$5,'[25]EFF-E_ANTC'!$C$3:$H$3,0)),"")</f>
        <v>6.6777008175099004E-2</v>
      </c>
      <c r="K42" s="274">
        <f>IFERROR(INDEX('[25]AFA-E_ANTC'!$J$5:$O$48,MATCH($B42,'[25]AFA-E_ANTC'!$A$5:$A$48,0),MATCH(K$5,'[25]AFA-E_ANTC'!$J$3:$O$3,0)),"")</f>
        <v>0.42532283795650333</v>
      </c>
      <c r="L42" s="274">
        <f>IFERROR(INDEX('[25]AFA-E_ANTC'!$J$5:$O$48,MATCH($B42,'[25]AFA-E_ANTC'!$A$5:$A$48,0),MATCH(L$5,'[25]AFA-E_ANTC'!$J$3:$O$3,0)),"")</f>
        <v>0.33706878442068333</v>
      </c>
      <c r="M42" s="274">
        <f>IFERROR(INDEX('[25]AFA-E_ANTC'!$J$5:$O$48,MATCH($B42,'[25]AFA-E_ANTC'!$A$5:$A$48,0),MATCH(M$5,'[25]AFA-E_ANTC'!$J$3:$O$3,0)),"")</f>
        <v>0.15171434294469499</v>
      </c>
      <c r="N42" s="274">
        <f>IFERROR(INDEX('[25]AFA-E_ANTC'!$J$5:$O$48,MATCH($B42,'[25]AFA-E_ANTC'!$A$5:$A$48,0),MATCH(N$5,'[25]AFA-E_ANTC'!$J$3:$O$3,0)),"")</f>
        <v>6.6477490540613332E-2</v>
      </c>
      <c r="O42" s="274">
        <f>IFERROR(INDEX('[25]AFA-E_ANTC'!$J$5:$O$48,MATCH($B42,'[25]AFA-E_ANTC'!$A$5:$A$48,0),MATCH(O$5,'[25]AFA-E_ANTC'!$J$3:$O$3,0)),"")</f>
        <v>2.8637041139474666E-2</v>
      </c>
      <c r="P42" s="274">
        <f>IFERROR(INDEX('[25]AFA-E_ANTC'!$P$5:$P$48,MATCH($B42,'[25]AFA-E_ANTC'!$A$5:$A$48,0)),"")</f>
        <v>0.06</v>
      </c>
      <c r="Q42" s="276">
        <f>IFERROR(INDEX('[25]RESID-E_ANTC'!$M$5:$T$48,MATCH($B42,'[25]RESID-E_ANTC'!$A$5:$A$48,0),MATCH(Q$5,'[25]RESID-E_ANTC'!$M$3:$T$3,0)),"")</f>
        <v>25.1952522652347</v>
      </c>
      <c r="R42" s="276">
        <f>IFERROR(INDEX('[25]RESID-E_ANTC'!$M$5:$T$48,MATCH($B42,'[25]RESID-E_ANTC'!$A$5:$A$48,0),MATCH(R$5,'[25]RESID-E_ANTC'!$M$3:$T$3,0)),"")</f>
        <v>23.083651962362801</v>
      </c>
      <c r="S42" s="276">
        <f>IFERROR(INDEX('[25]RESID-E_ANTC'!$M$5:$T$48,MATCH($B42,'[25]RESID-E_ANTC'!$A$5:$A$48,0),MATCH(S$5,'[25]RESID-E_ANTC'!$M$3:$T$3,0)),"")</f>
        <v>15.5161252325553</v>
      </c>
      <c r="T42" s="276">
        <f>IFERROR(INDEX('[25]RESID-E_ANTC'!$M$5:$T$48,MATCH($B42,'[25]RESID-E_ANTC'!$A$5:$A$48,0),MATCH(T$5,'[25]RESID-E_ANTC'!$M$3:$T$3,0)),"")</f>
        <v>0</v>
      </c>
      <c r="U42" s="276">
        <f>IFERROR(INDEX('[25]RESID-E_ANTC'!$M$5:$T$48,MATCH($B42,'[25]RESID-E_ANTC'!$A$5:$A$48,0),MATCH(U$5,'[25]RESID-E_ANTC'!$M$3:$T$3,0)),"")</f>
        <v>0</v>
      </c>
      <c r="V42" s="279"/>
      <c r="W42" s="279"/>
    </row>
    <row r="43" spans="2:23">
      <c r="B43" s="270" t="str">
        <f>IF([25]ITEMS_Tech_E!D43="","",[25]ITEMS_Tech_E!D43)</f>
        <v>*</v>
      </c>
      <c r="C43" s="271" t="str">
        <f>IF([25]ITEMS_Tech_E!E43="","",[25]ITEMS_Tech_E!E43)</f>
        <v>Light Commercial Vehicles</v>
      </c>
      <c r="D43" s="272"/>
      <c r="E43" s="272"/>
      <c r="F43" s="278">
        <f>IFERROR(INDEX('[25]EFF-E_ANTC'!$C$4:$H$47,MATCH($B43,'[25]EFF-E_ANTC'!$A$4:$A$47,0),MATCH(F$5,'[25]EFF-E_ANTC'!$C$3:$H$3,0)),"")</f>
        <v>6.4348339348895098E-2</v>
      </c>
      <c r="G43" s="278">
        <f>IFERROR(INDEX('[25]EFF-E_ANTC'!$C$4:$H$47,MATCH($B43,'[25]EFF-E_ANTC'!$A$4:$A$47,0),MATCH(G$5,'[25]EFF-E_ANTC'!$C$3:$H$3,0)),"")</f>
        <v>6.4532835825940396E-2</v>
      </c>
      <c r="H43" s="278">
        <f>IFERROR(INDEX('[25]EFF-E_ANTC'!$C$4:$H$47,MATCH($B43,'[25]EFF-E_ANTC'!$A$4:$A$47,0),MATCH(H$5,'[25]EFF-E_ANTC'!$C$3:$H$3,0)),"")</f>
        <v>6.5227894002483106E-2</v>
      </c>
      <c r="I43" s="278">
        <f>IFERROR(INDEX('[25]EFF-E_ANTC'!$C$4:$H$47,MATCH($B43,'[25]EFF-E_ANTC'!$A$4:$A$47,0),MATCH(I$5,'[25]EFF-E_ANTC'!$C$3:$H$3,0)),"")</f>
        <v>6.6011283101863896E-2</v>
      </c>
      <c r="J43" s="278">
        <f>IFERROR(INDEX('[25]EFF-E_ANTC'!$C$4:$H$47,MATCH($B43,'[25]EFF-E_ANTC'!$A$4:$A$47,0),MATCH(J$5,'[25]EFF-E_ANTC'!$C$3:$H$3,0)),"")</f>
        <v>6.6777008175099004E-2</v>
      </c>
      <c r="K43" s="274">
        <f>IFERROR(INDEX('[25]AFA-E_ANTC'!$J$5:$O$48,MATCH($B43,'[25]AFA-E_ANTC'!$A$5:$A$48,0),MATCH(K$5,'[25]AFA-E_ANTC'!$J$3:$O$3,0)),"")</f>
        <v>0.42532283795650333</v>
      </c>
      <c r="L43" s="274">
        <f>IFERROR(INDEX('[25]AFA-E_ANTC'!$J$5:$O$48,MATCH($B43,'[25]AFA-E_ANTC'!$A$5:$A$48,0),MATCH(L$5,'[25]AFA-E_ANTC'!$J$3:$O$3,0)),"")</f>
        <v>0.33706878442068333</v>
      </c>
      <c r="M43" s="274">
        <f>IFERROR(INDEX('[25]AFA-E_ANTC'!$J$5:$O$48,MATCH($B43,'[25]AFA-E_ANTC'!$A$5:$A$48,0),MATCH(M$5,'[25]AFA-E_ANTC'!$J$3:$O$3,0)),"")</f>
        <v>0.15171434294469499</v>
      </c>
      <c r="N43" s="274">
        <f>IFERROR(INDEX('[25]AFA-E_ANTC'!$J$5:$O$48,MATCH($B43,'[25]AFA-E_ANTC'!$A$5:$A$48,0),MATCH(N$5,'[25]AFA-E_ANTC'!$J$3:$O$3,0)),"")</f>
        <v>6.6477490540613332E-2</v>
      </c>
      <c r="O43" s="274">
        <f>IFERROR(INDEX('[25]AFA-E_ANTC'!$J$5:$O$48,MATCH($B43,'[25]AFA-E_ANTC'!$A$5:$A$48,0),MATCH(O$5,'[25]AFA-E_ANTC'!$J$3:$O$3,0)),"")</f>
        <v>2.8637041139474666E-2</v>
      </c>
      <c r="P43" s="274">
        <f>IFERROR(INDEX('[25]AFA-E_ANTC'!$P$5:$P$48,MATCH($B43,'[25]AFA-E_ANTC'!$A$5:$A$48,0)),"")</f>
        <v>0.06</v>
      </c>
      <c r="Q43" s="276">
        <f>IFERROR(INDEX('[25]RESID-E_ANTC'!$M$5:$T$48,MATCH($B43,'[25]RESID-E_ANTC'!$A$5:$A$48,0),MATCH(Q$5,'[25]RESID-E_ANTC'!$M$3:$T$3,0)),"")</f>
        <v>25.1952522652347</v>
      </c>
      <c r="R43" s="276">
        <f>IFERROR(INDEX('[25]RESID-E_ANTC'!$M$5:$T$48,MATCH($B43,'[25]RESID-E_ANTC'!$A$5:$A$48,0),MATCH(R$5,'[25]RESID-E_ANTC'!$M$3:$T$3,0)),"")</f>
        <v>23.083651962362801</v>
      </c>
      <c r="S43" s="276">
        <f>IFERROR(INDEX('[25]RESID-E_ANTC'!$M$5:$T$48,MATCH($B43,'[25]RESID-E_ANTC'!$A$5:$A$48,0),MATCH(S$5,'[25]RESID-E_ANTC'!$M$3:$T$3,0)),"")</f>
        <v>15.5161252325553</v>
      </c>
      <c r="T43" s="276">
        <f>IFERROR(INDEX('[25]RESID-E_ANTC'!$M$5:$T$48,MATCH($B43,'[25]RESID-E_ANTC'!$A$5:$A$48,0),MATCH(T$5,'[25]RESID-E_ANTC'!$M$3:$T$3,0)),"")</f>
        <v>0</v>
      </c>
      <c r="U43" s="276">
        <f>IFERROR(INDEX('[25]RESID-E_ANTC'!$M$5:$T$48,MATCH($B43,'[25]RESID-E_ANTC'!$A$5:$A$48,0),MATCH(U$5,'[25]RESID-E_ANTC'!$M$3:$T$3,0)),"")</f>
        <v>0</v>
      </c>
      <c r="V43" s="279"/>
      <c r="W43" s="279"/>
    </row>
    <row r="44" spans="2:23">
      <c r="B44" s="270" t="str">
        <f>IF([25]ITEMS_Tech_E!D44="","",[25]ITEMS_Tech_E!D44)</f>
        <v>TFLCVODS-E</v>
      </c>
      <c r="C44" s="271" t="str">
        <f>IF([25]ITEMS_Tech_E!E44="","",[25]ITEMS_Tech_E!E44)</f>
        <v>Transport Freight - LCV Oil Diesel-E</v>
      </c>
      <c r="D44" s="277" t="s">
        <v>741</v>
      </c>
      <c r="E44" s="277" t="s">
        <v>751</v>
      </c>
      <c r="F44" s="278">
        <f>IFERROR(INDEX('[25]EFF-E_ANTC'!$C$4:$H$47,MATCH($B44,'[25]EFF-E_ANTC'!$A$4:$A$47,0),MATCH(F$5,'[25]EFF-E_ANTC'!$C$3:$H$3,0)),"")</f>
        <v>0.23594563867169499</v>
      </c>
      <c r="G44" s="278">
        <f>IFERROR(INDEX('[25]EFF-E_ANTC'!$C$4:$H$47,MATCH($B44,'[25]EFF-E_ANTC'!$A$4:$A$47,0),MATCH(G$5,'[25]EFF-E_ANTC'!$C$3:$H$3,0)),"")</f>
        <v>0.236416891901715</v>
      </c>
      <c r="H44" s="278">
        <f>IFERROR(INDEX('[25]EFF-E_ANTC'!$C$4:$H$47,MATCH($B44,'[25]EFF-E_ANTC'!$A$4:$A$47,0),MATCH(H$5,'[25]EFF-E_ANTC'!$C$3:$H$3,0)),"")</f>
        <v>0.237476755649043</v>
      </c>
      <c r="I44" s="278">
        <f>IFERROR(INDEX('[25]EFF-E_ANTC'!$C$4:$H$47,MATCH($B44,'[25]EFF-E_ANTC'!$A$4:$A$47,0),MATCH(I$5,'[25]EFF-E_ANTC'!$C$3:$H$3,0)),"")</f>
        <v>0.23820734864530901</v>
      </c>
      <c r="J44" s="278">
        <f>IFERROR(INDEX('[25]EFF-E_ANTC'!$C$4:$H$47,MATCH($B44,'[25]EFF-E_ANTC'!$A$4:$A$47,0),MATCH(J$5,'[25]EFF-E_ANTC'!$C$3:$H$3,0)),"")</f>
        <v>0.238773147737598</v>
      </c>
      <c r="K44" s="274">
        <f>IFERROR(INDEX('[25]AFA-E_ANTC'!$J$5:$O$48,MATCH($B44,'[25]AFA-E_ANTC'!$A$5:$A$48,0),MATCH(K$5,'[25]AFA-E_ANTC'!$J$3:$O$3,0)),"")</f>
        <v>0.61072362441792005</v>
      </c>
      <c r="L44" s="274">
        <f>IFERROR(INDEX('[25]AFA-E_ANTC'!$J$5:$O$48,MATCH($B44,'[25]AFA-E_ANTC'!$A$5:$A$48,0),MATCH(L$5,'[25]AFA-E_ANTC'!$J$3:$O$3,0)),"")</f>
        <v>0.49702259134711502</v>
      </c>
      <c r="M44" s="274">
        <f>IFERROR(INDEX('[25]AFA-E_ANTC'!$J$5:$O$48,MATCH($B44,'[25]AFA-E_ANTC'!$A$5:$A$48,0),MATCH(M$5,'[25]AFA-E_ANTC'!$J$3:$O$3,0)),"")</f>
        <v>0.245271759217078</v>
      </c>
      <c r="N44" s="274">
        <f>IFERROR(INDEX('[25]AFA-E_ANTC'!$J$5:$O$48,MATCH($B44,'[25]AFA-E_ANTC'!$A$5:$A$48,0),MATCH(N$5,'[25]AFA-E_ANTC'!$J$3:$O$3,0)),"")</f>
        <v>0.11943096485546</v>
      </c>
      <c r="O44" s="274">
        <f>IFERROR(INDEX('[25]AFA-E_ANTC'!$J$5:$O$48,MATCH($B44,'[25]AFA-E_ANTC'!$A$5:$A$48,0),MATCH(O$5,'[25]AFA-E_ANTC'!$J$3:$O$3,0)),"")</f>
        <v>5.7755469331756251E-2</v>
      </c>
      <c r="P44" s="274">
        <f>IFERROR(INDEX('[25]AFA-E_ANTC'!$P$5:$P$48,MATCH($B44,'[25]AFA-E_ANTC'!$A$5:$A$48,0)),"")</f>
        <v>0.04</v>
      </c>
      <c r="Q44" s="276">
        <f>IFERROR(INDEX('[25]RESID-E_ANTC'!$M$5:$T$48,MATCH($B44,'[25]RESID-E_ANTC'!$A$5:$A$48,0),MATCH(Q$5,'[25]RESID-E_ANTC'!$M$3:$T$3,0)),"")</f>
        <v>1151.5302002553699</v>
      </c>
      <c r="R44" s="276">
        <f>IFERROR(INDEX('[25]RESID-E_ANTC'!$M$5:$T$48,MATCH($B44,'[25]RESID-E_ANTC'!$A$5:$A$48,0),MATCH(R$5,'[25]RESID-E_ANTC'!$M$3:$T$3,0)),"")</f>
        <v>1024.6176041897099</v>
      </c>
      <c r="S44" s="276">
        <f>IFERROR(INDEX('[25]RESID-E_ANTC'!$M$5:$T$48,MATCH($B44,'[25]RESID-E_ANTC'!$A$5:$A$48,0),MATCH(S$5,'[25]RESID-E_ANTC'!$M$3:$T$3,0)),"")</f>
        <v>609.23289367381597</v>
      </c>
      <c r="T44" s="276">
        <f>IFERROR(INDEX('[25]RESID-E_ANTC'!$M$5:$T$48,MATCH($B44,'[25]RESID-E_ANTC'!$A$5:$A$48,0),MATCH(T$5,'[25]RESID-E_ANTC'!$M$3:$T$3,0)),"")</f>
        <v>0</v>
      </c>
      <c r="U44" s="276">
        <f>IFERROR(INDEX('[25]RESID-E_ANTC'!$M$5:$T$48,MATCH($B44,'[25]RESID-E_ANTC'!$A$5:$A$48,0),MATCH(U$5,'[25]RESID-E_ANTC'!$M$3:$T$3,0)),"")</f>
        <v>0</v>
      </c>
      <c r="V44" s="279">
        <v>3</v>
      </c>
      <c r="W44" s="279">
        <v>0</v>
      </c>
    </row>
    <row r="45" spans="2:23">
      <c r="B45" s="270" t="str">
        <f>IF([25]ITEMS_Tech_E!D45="","",[25]ITEMS_Tech_E!D45)</f>
        <v>TFLCVOGS-E</v>
      </c>
      <c r="C45" s="271" t="str">
        <f>IF([25]ITEMS_Tech_E!E45="","",[25]ITEMS_Tech_E!E45)</f>
        <v>Transport Freight - LCV Oil Gasoline-E</v>
      </c>
      <c r="D45" s="277" t="s">
        <v>743</v>
      </c>
      <c r="E45" s="277" t="s">
        <v>751</v>
      </c>
      <c r="F45" s="278">
        <f>IFERROR(INDEX('[25]EFF-E_ANTC'!$C$4:$H$47,MATCH($B45,'[25]EFF-E_ANTC'!$A$4:$A$47,0),MATCH(F$5,'[25]EFF-E_ANTC'!$C$3:$H$3,0)),"")</f>
        <v>0.206254237709705</v>
      </c>
      <c r="G45" s="278">
        <f>IFERROR(INDEX('[25]EFF-E_ANTC'!$C$4:$H$47,MATCH($B45,'[25]EFF-E_ANTC'!$A$4:$A$47,0),MATCH(G$5,'[25]EFF-E_ANTC'!$C$3:$H$3,0)),"")</f>
        <v>0.206726097108171</v>
      </c>
      <c r="H45" s="278">
        <f>IFERROR(INDEX('[25]EFF-E_ANTC'!$C$4:$H$47,MATCH($B45,'[25]EFF-E_ANTC'!$A$4:$A$47,0),MATCH(H$5,'[25]EFF-E_ANTC'!$C$3:$H$3,0)),"")</f>
        <v>0.20785170508495199</v>
      </c>
      <c r="I45" s="278">
        <f>IFERROR(INDEX('[25]EFF-E_ANTC'!$C$4:$H$47,MATCH($B45,'[25]EFF-E_ANTC'!$A$4:$A$47,0),MATCH(I$5,'[25]EFF-E_ANTC'!$C$3:$H$3,0)),"")</f>
        <v>0.20866460609364401</v>
      </c>
      <c r="J45" s="278">
        <f>IFERROR(INDEX('[25]EFF-E_ANTC'!$C$4:$H$47,MATCH($B45,'[25]EFF-E_ANTC'!$A$4:$A$47,0),MATCH(J$5,'[25]EFF-E_ANTC'!$C$3:$H$3,0)),"")</f>
        <v>0.209312603622752</v>
      </c>
      <c r="K45" s="274">
        <f>IFERROR(INDEX('[25]AFA-E_ANTC'!$J$5:$O$48,MATCH($B45,'[25]AFA-E_ANTC'!$A$5:$A$48,0),MATCH(K$5,'[25]AFA-E_ANTC'!$J$3:$O$3,0)),"")</f>
        <v>0.42864819562748002</v>
      </c>
      <c r="L45" s="274">
        <f>IFERROR(INDEX('[25]AFA-E_ANTC'!$J$5:$O$48,MATCH($B45,'[25]AFA-E_ANTC'!$A$5:$A$48,0),MATCH(L$5,'[25]AFA-E_ANTC'!$J$3:$O$3,0)),"")</f>
        <v>0.35290243326157716</v>
      </c>
      <c r="M45" s="274">
        <f>IFERROR(INDEX('[25]AFA-E_ANTC'!$J$5:$O$48,MATCH($B45,'[25]AFA-E_ANTC'!$A$5:$A$48,0),MATCH(M$5,'[25]AFA-E_ANTC'!$J$3:$O$3,0)),"")</f>
        <v>0.18153971605538344</v>
      </c>
      <c r="N45" s="274">
        <f>IFERROR(INDEX('[25]AFA-E_ANTC'!$J$5:$O$48,MATCH($B45,'[25]AFA-E_ANTC'!$A$5:$A$48,0),MATCH(N$5,'[25]AFA-E_ANTC'!$J$3:$O$3,0)),"")</f>
        <v>9.2245263435742852E-2</v>
      </c>
      <c r="O45" s="274">
        <f>IFERROR(INDEX('[25]AFA-E_ANTC'!$J$5:$O$48,MATCH($B45,'[25]AFA-E_ANTC'!$A$5:$A$48,0),MATCH(O$5,'[25]AFA-E_ANTC'!$J$3:$O$3,0)),"")</f>
        <v>4.6556841701712572E-2</v>
      </c>
      <c r="P45" s="274">
        <f>IFERROR(INDEX('[25]AFA-E_ANTC'!$P$5:$P$48,MATCH($B45,'[25]AFA-E_ANTC'!$A$5:$A$48,0)),"")</f>
        <v>3.4999999999999996E-2</v>
      </c>
      <c r="Q45" s="276">
        <f>IFERROR(INDEX('[25]RESID-E_ANTC'!$M$5:$T$48,MATCH($B45,'[25]RESID-E_ANTC'!$A$5:$A$48,0),MATCH(Q$5,'[25]RESID-E_ANTC'!$M$3:$T$3,0)),"")</f>
        <v>1296.7112413349801</v>
      </c>
      <c r="R45" s="276">
        <f>IFERROR(INDEX('[25]RESID-E_ANTC'!$M$5:$T$48,MATCH($B45,'[25]RESID-E_ANTC'!$A$5:$A$48,0),MATCH(R$5,'[25]RESID-E_ANTC'!$M$3:$T$3,0)),"")</f>
        <v>1149.83638939547</v>
      </c>
      <c r="S45" s="276">
        <f>IFERROR(INDEX('[25]RESID-E_ANTC'!$M$5:$T$48,MATCH($B45,'[25]RESID-E_ANTC'!$A$5:$A$48,0),MATCH(S$5,'[25]RESID-E_ANTC'!$M$3:$T$3,0)),"")</f>
        <v>721.33104862899097</v>
      </c>
      <c r="T45" s="276">
        <f>IFERROR(INDEX('[25]RESID-E_ANTC'!$M$5:$T$48,MATCH($B45,'[25]RESID-E_ANTC'!$A$5:$A$48,0),MATCH(T$5,'[25]RESID-E_ANTC'!$M$3:$T$3,0)),"")</f>
        <v>0</v>
      </c>
      <c r="U45" s="276">
        <f>IFERROR(INDEX('[25]RESID-E_ANTC'!$M$5:$T$48,MATCH($B45,'[25]RESID-E_ANTC'!$A$5:$A$48,0),MATCH(U$5,'[25]RESID-E_ANTC'!$M$3:$T$3,0)),"")</f>
        <v>0</v>
      </c>
      <c r="V45" s="279">
        <v>3</v>
      </c>
      <c r="W45" s="279">
        <v>0</v>
      </c>
    </row>
    <row r="46" spans="2:23">
      <c r="B46" s="270" t="str">
        <f>IF([25]ITEMS_Tech_E!D46="","",[25]ITEMS_Tech_E!D46)</f>
        <v>TFLCVGAS-E</v>
      </c>
      <c r="C46" s="271" t="str">
        <f>IF([25]ITEMS_Tech_E!E46="","",[25]ITEMS_Tech_E!E46)</f>
        <v>Transport Freight - LCV Gas-E</v>
      </c>
      <c r="D46" s="277" t="s">
        <v>745</v>
      </c>
      <c r="E46" s="277" t="s">
        <v>751</v>
      </c>
      <c r="F46" s="278">
        <f>IFERROR(INDEX('[25]EFF-E_ANTC'!$C$4:$H$47,MATCH($B46,'[25]EFF-E_ANTC'!$A$4:$A$47,0),MATCH(F$5,'[25]EFF-E_ANTC'!$C$3:$H$3,0)),"")</f>
        <v>0.21887575620523803</v>
      </c>
      <c r="G46" s="278">
        <f>IFERROR(INDEX('[25]EFF-E_ANTC'!$C$4:$H$47,MATCH($B46,'[25]EFF-E_ANTC'!$A$4:$A$47,0),MATCH(G$5,'[25]EFF-E_ANTC'!$C$3:$H$3,0)),"")</f>
        <v>0.21887575620523803</v>
      </c>
      <c r="H46" s="278">
        <f>IFERROR(INDEX('[25]EFF-E_ANTC'!$C$4:$H$47,MATCH($B46,'[25]EFF-E_ANTC'!$A$4:$A$47,0),MATCH(H$5,'[25]EFF-E_ANTC'!$C$3:$H$3,0)),"")</f>
        <v>0.21887575620523803</v>
      </c>
      <c r="I46" s="278">
        <f>IFERROR(INDEX('[25]EFF-E_ANTC'!$C$4:$H$47,MATCH($B46,'[25]EFF-E_ANTC'!$A$4:$A$47,0),MATCH(I$5,'[25]EFF-E_ANTC'!$C$3:$H$3,0)),"")</f>
        <v>0.21887575620523803</v>
      </c>
      <c r="J46" s="278">
        <f>IFERROR(INDEX('[25]EFF-E_ANTC'!$C$4:$H$47,MATCH($B46,'[25]EFF-E_ANTC'!$A$4:$A$47,0),MATCH(J$5,'[25]EFF-E_ANTC'!$C$3:$H$3,0)),"")</f>
        <v>0.21887575620523803</v>
      </c>
      <c r="K46" s="274">
        <f>IFERROR(INDEX('[25]AFA-E_ANTC'!$J$5:$O$48,MATCH($B46,'[25]AFA-E_ANTC'!$A$5:$A$48,0),MATCH(K$5,'[25]AFA-E_ANTC'!$J$3:$O$3,0)),"")</f>
        <v>0</v>
      </c>
      <c r="L46" s="274">
        <f>IFERROR(INDEX('[25]AFA-E_ANTC'!$J$5:$O$48,MATCH($B46,'[25]AFA-E_ANTC'!$A$5:$A$48,0),MATCH(L$5,'[25]AFA-E_ANTC'!$J$3:$O$3,0)),"")</f>
        <v>0.72724824852912129</v>
      </c>
      <c r="M46" s="274">
        <f>IFERROR(INDEX('[25]AFA-E_ANTC'!$J$5:$O$48,MATCH($B46,'[25]AFA-E_ANTC'!$A$5:$A$48,0),MATCH(M$5,'[25]AFA-E_ANTC'!$J$3:$O$3,0)),"")</f>
        <v>0.3741103151926779</v>
      </c>
      <c r="N46" s="274">
        <f>IFERROR(INDEX('[25]AFA-E_ANTC'!$J$5:$O$48,MATCH($B46,'[25]AFA-E_ANTC'!$A$5:$A$48,0),MATCH(N$5,'[25]AFA-E_ANTC'!$J$3:$O$3,0)),"")</f>
        <v>0.19009561835190497</v>
      </c>
      <c r="O46" s="274">
        <f>IFERROR(INDEX('[25]AFA-E_ANTC'!$J$5:$O$48,MATCH($B46,'[25]AFA-E_ANTC'!$A$5:$A$48,0),MATCH(O$5,'[25]AFA-E_ANTC'!$J$3:$O$3,0)),"")</f>
        <v>9.5942613009759634E-2</v>
      </c>
      <c r="P46" s="274">
        <f>IFERROR(INDEX('[25]AFA-E_ANTC'!$P$5:$P$48,MATCH($B46,'[25]AFA-E_ANTC'!$A$5:$A$48,0)),"")</f>
        <v>1.6984001252854999E-2</v>
      </c>
      <c r="Q46" s="276">
        <f>IFERROR(INDEX('[25]RESID-E_ANTC'!$M$5:$T$48,MATCH($B46,'[25]RESID-E_ANTC'!$A$5:$A$48,0),MATCH(Q$5,'[25]RESID-E_ANTC'!$M$3:$T$3,0)),"")</f>
        <v>12.967112413349801</v>
      </c>
      <c r="R46" s="276">
        <f>IFERROR(INDEX('[25]RESID-E_ANTC'!$M$5:$T$48,MATCH($B46,'[25]RESID-E_ANTC'!$A$5:$A$48,0),MATCH(R$5,'[25]RESID-E_ANTC'!$M$3:$T$3,0)),"")</f>
        <v>11.4983638939547</v>
      </c>
      <c r="S46" s="276">
        <f>IFERROR(INDEX('[25]RESID-E_ANTC'!$M$5:$T$48,MATCH($B46,'[25]RESID-E_ANTC'!$A$5:$A$48,0),MATCH(S$5,'[25]RESID-E_ANTC'!$M$3:$T$3,0)),"")</f>
        <v>7.2133104862899096</v>
      </c>
      <c r="T46" s="276">
        <f>IFERROR(INDEX('[25]RESID-E_ANTC'!$M$5:$T$48,MATCH($B46,'[25]RESID-E_ANTC'!$A$5:$A$48,0),MATCH(T$5,'[25]RESID-E_ANTC'!$M$3:$T$3,0)),"")</f>
        <v>0</v>
      </c>
      <c r="U46" s="276">
        <f>IFERROR(INDEX('[25]RESID-E_ANTC'!$M$5:$T$48,MATCH($B46,'[25]RESID-E_ANTC'!$A$5:$A$48,0),MATCH(U$5,'[25]RESID-E_ANTC'!$M$3:$T$3,0)),"")</f>
        <v>0</v>
      </c>
      <c r="V46" s="279">
        <v>3</v>
      </c>
      <c r="W46" s="279">
        <v>0</v>
      </c>
    </row>
    <row r="47" spans="2:23">
      <c r="B47" s="270" t="str">
        <f>IF([25]ITEMS_Tech_E!D47="","",[25]ITEMS_Tech_E!D47)</f>
        <v>*</v>
      </c>
      <c r="C47" s="271" t="str">
        <f>IF([25]ITEMS_Tech_E!E47="","",[25]ITEMS_Tech_E!E47)</f>
        <v/>
      </c>
      <c r="D47" s="272"/>
      <c r="E47" s="272"/>
      <c r="F47" s="278">
        <f>IFERROR(INDEX('[25]EFF-E_ANTC'!$C$4:$H$47,MATCH($B47,'[25]EFF-E_ANTC'!$A$4:$A$47,0),MATCH(F$5,'[25]EFF-E_ANTC'!$C$3:$H$3,0)),"")</f>
        <v>6.4348339348895098E-2</v>
      </c>
      <c r="G47" s="278">
        <f>IFERROR(INDEX('[25]EFF-E_ANTC'!$C$4:$H$47,MATCH($B47,'[25]EFF-E_ANTC'!$A$4:$A$47,0),MATCH(G$5,'[25]EFF-E_ANTC'!$C$3:$H$3,0)),"")</f>
        <v>6.4532835825940396E-2</v>
      </c>
      <c r="H47" s="278">
        <f>IFERROR(INDEX('[25]EFF-E_ANTC'!$C$4:$H$47,MATCH($B47,'[25]EFF-E_ANTC'!$A$4:$A$47,0),MATCH(H$5,'[25]EFF-E_ANTC'!$C$3:$H$3,0)),"")</f>
        <v>6.5227894002483106E-2</v>
      </c>
      <c r="I47" s="278">
        <f>IFERROR(INDEX('[25]EFF-E_ANTC'!$C$4:$H$47,MATCH($B47,'[25]EFF-E_ANTC'!$A$4:$A$47,0),MATCH(I$5,'[25]EFF-E_ANTC'!$C$3:$H$3,0)),"")</f>
        <v>6.6011283101863896E-2</v>
      </c>
      <c r="J47" s="278">
        <f>IFERROR(INDEX('[25]EFF-E_ANTC'!$C$4:$H$47,MATCH($B47,'[25]EFF-E_ANTC'!$A$4:$A$47,0),MATCH(J$5,'[25]EFF-E_ANTC'!$C$3:$H$3,0)),"")</f>
        <v>6.6777008175099004E-2</v>
      </c>
      <c r="K47" s="274">
        <f>IFERROR(INDEX('[25]AFA-E_ANTC'!$J$5:$O$48,MATCH($B47,'[25]AFA-E_ANTC'!$A$5:$A$48,0),MATCH(K$5,'[25]AFA-E_ANTC'!$J$3:$O$3,0)),"")</f>
        <v>0.42532283795650333</v>
      </c>
      <c r="L47" s="274">
        <f>IFERROR(INDEX('[25]AFA-E_ANTC'!$J$5:$O$48,MATCH($B47,'[25]AFA-E_ANTC'!$A$5:$A$48,0),MATCH(L$5,'[25]AFA-E_ANTC'!$J$3:$O$3,0)),"")</f>
        <v>0.33706878442068333</v>
      </c>
      <c r="M47" s="274">
        <f>IFERROR(INDEX('[25]AFA-E_ANTC'!$J$5:$O$48,MATCH($B47,'[25]AFA-E_ANTC'!$A$5:$A$48,0),MATCH(M$5,'[25]AFA-E_ANTC'!$J$3:$O$3,0)),"")</f>
        <v>0.15171434294469499</v>
      </c>
      <c r="N47" s="274">
        <f>IFERROR(INDEX('[25]AFA-E_ANTC'!$J$5:$O$48,MATCH($B47,'[25]AFA-E_ANTC'!$A$5:$A$48,0),MATCH(N$5,'[25]AFA-E_ANTC'!$J$3:$O$3,0)),"")</f>
        <v>6.6477490540613332E-2</v>
      </c>
      <c r="O47" s="274">
        <f>IFERROR(INDEX('[25]AFA-E_ANTC'!$J$5:$O$48,MATCH($B47,'[25]AFA-E_ANTC'!$A$5:$A$48,0),MATCH(O$5,'[25]AFA-E_ANTC'!$J$3:$O$3,0)),"")</f>
        <v>2.8637041139474666E-2</v>
      </c>
      <c r="P47" s="274">
        <f>IFERROR(INDEX('[25]AFA-E_ANTC'!$P$5:$P$48,MATCH($B47,'[25]AFA-E_ANTC'!$A$5:$A$48,0)),"")</f>
        <v>0.06</v>
      </c>
      <c r="Q47" s="276">
        <f>IFERROR(INDEX('[25]RESID-E_ANTC'!$M$5:$T$48,MATCH($B47,'[25]RESID-E_ANTC'!$A$5:$A$48,0),MATCH(Q$5,'[25]RESID-E_ANTC'!$M$3:$T$3,0)),"")</f>
        <v>25.1952522652347</v>
      </c>
      <c r="R47" s="276">
        <f>IFERROR(INDEX('[25]RESID-E_ANTC'!$M$5:$T$48,MATCH($B47,'[25]RESID-E_ANTC'!$A$5:$A$48,0),MATCH(R$5,'[25]RESID-E_ANTC'!$M$3:$T$3,0)),"")</f>
        <v>23.083651962362801</v>
      </c>
      <c r="S47" s="276">
        <f>IFERROR(INDEX('[25]RESID-E_ANTC'!$M$5:$T$48,MATCH($B47,'[25]RESID-E_ANTC'!$A$5:$A$48,0),MATCH(S$5,'[25]RESID-E_ANTC'!$M$3:$T$3,0)),"")</f>
        <v>15.5161252325553</v>
      </c>
      <c r="T47" s="276">
        <f>IFERROR(INDEX('[25]RESID-E_ANTC'!$M$5:$T$48,MATCH($B47,'[25]RESID-E_ANTC'!$A$5:$A$48,0),MATCH(T$5,'[25]RESID-E_ANTC'!$M$3:$T$3,0)),"")</f>
        <v>0</v>
      </c>
      <c r="U47" s="276">
        <f>IFERROR(INDEX('[25]RESID-E_ANTC'!$M$5:$T$48,MATCH($B47,'[25]RESID-E_ANTC'!$A$5:$A$48,0),MATCH(U$5,'[25]RESID-E_ANTC'!$M$3:$T$3,0)),"")</f>
        <v>0</v>
      </c>
      <c r="V47" s="279"/>
      <c r="W47" s="279"/>
    </row>
    <row r="48" spans="2:23">
      <c r="B48" s="270" t="str">
        <f>IF([25]ITEMS_Tech_E!D48="","",[25]ITEMS_Tech_E!D48)</f>
        <v>*</v>
      </c>
      <c r="C48" s="271" t="str">
        <f>IF([25]ITEMS_Tech_E!E48="","",[25]ITEMS_Tech_E!E48)</f>
        <v>Heavy Commercial Vehicles</v>
      </c>
      <c r="D48" s="272"/>
      <c r="E48" s="272"/>
      <c r="F48" s="278">
        <f>IFERROR(INDEX('[25]EFF-E_ANTC'!$C$4:$H$47,MATCH($B48,'[25]EFF-E_ANTC'!$A$4:$A$47,0),MATCH(F$5,'[25]EFF-E_ANTC'!$C$3:$H$3,0)),"")</f>
        <v>6.4348339348895098E-2</v>
      </c>
      <c r="G48" s="278">
        <f>IFERROR(INDEX('[25]EFF-E_ANTC'!$C$4:$H$47,MATCH($B48,'[25]EFF-E_ANTC'!$A$4:$A$47,0),MATCH(G$5,'[25]EFF-E_ANTC'!$C$3:$H$3,0)),"")</f>
        <v>6.4532835825940396E-2</v>
      </c>
      <c r="H48" s="278">
        <f>IFERROR(INDEX('[25]EFF-E_ANTC'!$C$4:$H$47,MATCH($B48,'[25]EFF-E_ANTC'!$A$4:$A$47,0),MATCH(H$5,'[25]EFF-E_ANTC'!$C$3:$H$3,0)),"")</f>
        <v>6.5227894002483106E-2</v>
      </c>
      <c r="I48" s="278">
        <f>IFERROR(INDEX('[25]EFF-E_ANTC'!$C$4:$H$47,MATCH($B48,'[25]EFF-E_ANTC'!$A$4:$A$47,0),MATCH(I$5,'[25]EFF-E_ANTC'!$C$3:$H$3,0)),"")</f>
        <v>6.6011283101863896E-2</v>
      </c>
      <c r="J48" s="278">
        <f>IFERROR(INDEX('[25]EFF-E_ANTC'!$C$4:$H$47,MATCH($B48,'[25]EFF-E_ANTC'!$A$4:$A$47,0),MATCH(J$5,'[25]EFF-E_ANTC'!$C$3:$H$3,0)),"")</f>
        <v>6.6777008175099004E-2</v>
      </c>
      <c r="K48" s="274">
        <f>IFERROR(INDEX('[25]AFA-E_ANTC'!$J$5:$O$48,MATCH($B48,'[25]AFA-E_ANTC'!$A$5:$A$48,0),MATCH(K$5,'[25]AFA-E_ANTC'!$J$3:$O$3,0)),"")</f>
        <v>0.42532283795650333</v>
      </c>
      <c r="L48" s="274">
        <f>IFERROR(INDEX('[25]AFA-E_ANTC'!$J$5:$O$48,MATCH($B48,'[25]AFA-E_ANTC'!$A$5:$A$48,0),MATCH(L$5,'[25]AFA-E_ANTC'!$J$3:$O$3,0)),"")</f>
        <v>0.33706878442068333</v>
      </c>
      <c r="M48" s="274">
        <f>IFERROR(INDEX('[25]AFA-E_ANTC'!$J$5:$O$48,MATCH($B48,'[25]AFA-E_ANTC'!$A$5:$A$48,0),MATCH(M$5,'[25]AFA-E_ANTC'!$J$3:$O$3,0)),"")</f>
        <v>0.15171434294469499</v>
      </c>
      <c r="N48" s="274">
        <f>IFERROR(INDEX('[25]AFA-E_ANTC'!$J$5:$O$48,MATCH($B48,'[25]AFA-E_ANTC'!$A$5:$A$48,0),MATCH(N$5,'[25]AFA-E_ANTC'!$J$3:$O$3,0)),"")</f>
        <v>6.6477490540613332E-2</v>
      </c>
      <c r="O48" s="274">
        <f>IFERROR(INDEX('[25]AFA-E_ANTC'!$J$5:$O$48,MATCH($B48,'[25]AFA-E_ANTC'!$A$5:$A$48,0),MATCH(O$5,'[25]AFA-E_ANTC'!$J$3:$O$3,0)),"")</f>
        <v>2.8637041139474666E-2</v>
      </c>
      <c r="P48" s="274">
        <f>IFERROR(INDEX('[25]AFA-E_ANTC'!$P$5:$P$48,MATCH($B48,'[25]AFA-E_ANTC'!$A$5:$A$48,0)),"")</f>
        <v>0.06</v>
      </c>
      <c r="Q48" s="276">
        <f>IFERROR(INDEX('[25]RESID-E_ANTC'!$M$5:$T$48,MATCH($B48,'[25]RESID-E_ANTC'!$A$5:$A$48,0),MATCH(Q$5,'[25]RESID-E_ANTC'!$M$3:$T$3,0)),"")</f>
        <v>25.1952522652347</v>
      </c>
      <c r="R48" s="276">
        <f>IFERROR(INDEX('[25]RESID-E_ANTC'!$M$5:$T$48,MATCH($B48,'[25]RESID-E_ANTC'!$A$5:$A$48,0),MATCH(R$5,'[25]RESID-E_ANTC'!$M$3:$T$3,0)),"")</f>
        <v>23.083651962362801</v>
      </c>
      <c r="S48" s="276">
        <f>IFERROR(INDEX('[25]RESID-E_ANTC'!$M$5:$T$48,MATCH($B48,'[25]RESID-E_ANTC'!$A$5:$A$48,0),MATCH(S$5,'[25]RESID-E_ANTC'!$M$3:$T$3,0)),"")</f>
        <v>15.5161252325553</v>
      </c>
      <c r="T48" s="276">
        <f>IFERROR(INDEX('[25]RESID-E_ANTC'!$M$5:$T$48,MATCH($B48,'[25]RESID-E_ANTC'!$A$5:$A$48,0),MATCH(T$5,'[25]RESID-E_ANTC'!$M$3:$T$3,0)),"")</f>
        <v>0</v>
      </c>
      <c r="U48" s="276">
        <f>IFERROR(INDEX('[25]RESID-E_ANTC'!$M$5:$T$48,MATCH($B48,'[25]RESID-E_ANTC'!$A$5:$A$48,0),MATCH(U$5,'[25]RESID-E_ANTC'!$M$3:$T$3,0)),"")</f>
        <v>0</v>
      </c>
      <c r="V48" s="279"/>
      <c r="W48" s="279"/>
    </row>
    <row r="49" spans="2:23">
      <c r="B49" s="270" t="str">
        <f>IF([25]ITEMS_Tech_E!D49="","",[25]ITEMS_Tech_E!D49)</f>
        <v>TFHCV1ODS-E</v>
      </c>
      <c r="C49" s="271" t="str">
        <f>IF([25]ITEMS_Tech_E!E49="","",[25]ITEMS_Tech_E!E49)</f>
        <v>Transport Freight - HCV1 Oil Diesel-E</v>
      </c>
      <c r="D49" s="277" t="s">
        <v>741</v>
      </c>
      <c r="E49" s="277" t="s">
        <v>752</v>
      </c>
      <c r="F49" s="278">
        <f>IFERROR(INDEX('[25]EFF-E_ANTC'!$C$4:$H$47,MATCH($B49,'[25]EFF-E_ANTC'!$A$4:$A$47,0),MATCH(F$5,'[25]EFF-E_ANTC'!$C$3:$H$3,0)),"")</f>
        <v>0.170324176066042</v>
      </c>
      <c r="G49" s="278">
        <f>IFERROR(INDEX('[25]EFF-E_ANTC'!$C$4:$H$47,MATCH($B49,'[25]EFF-E_ANTC'!$A$4:$A$47,0),MATCH(G$5,'[25]EFF-E_ANTC'!$C$3:$H$3,0)),"")</f>
        <v>0.17019984843924499</v>
      </c>
      <c r="H49" s="278">
        <f>IFERROR(INDEX('[25]EFF-E_ANTC'!$C$4:$H$47,MATCH($B49,'[25]EFF-E_ANTC'!$A$4:$A$47,0),MATCH(H$5,'[25]EFF-E_ANTC'!$C$3:$H$3,0)),"")</f>
        <v>0.17409813013726</v>
      </c>
      <c r="I49" s="278">
        <f>IFERROR(INDEX('[25]EFF-E_ANTC'!$C$4:$H$47,MATCH($B49,'[25]EFF-E_ANTC'!$A$4:$A$47,0),MATCH(I$5,'[25]EFF-E_ANTC'!$C$3:$H$3,0)),"")</f>
        <v>0.17789366131389001</v>
      </c>
      <c r="J49" s="278">
        <f>IFERROR(INDEX('[25]EFF-E_ANTC'!$C$4:$H$47,MATCH($B49,'[25]EFF-E_ANTC'!$A$4:$A$47,0),MATCH(J$5,'[25]EFF-E_ANTC'!$C$3:$H$3,0)),"")</f>
        <v>0.18082625096775001</v>
      </c>
      <c r="K49" s="274">
        <f>IFERROR(INDEX('[25]AFA-E_ANTC'!$J$5:$O$48,MATCH($B49,'[25]AFA-E_ANTC'!$A$5:$A$48,0),MATCH(K$5,'[25]AFA-E_ANTC'!$J$3:$O$3,0)),"")</f>
        <v>0.52132555079955811</v>
      </c>
      <c r="L49" s="274">
        <f>IFERROR(INDEX('[25]AFA-E_ANTC'!$J$5:$O$48,MATCH($B49,'[25]AFA-E_ANTC'!$A$5:$A$48,0),MATCH(L$5,'[25]AFA-E_ANTC'!$J$3:$O$3,0)),"")</f>
        <v>0.40159996318135815</v>
      </c>
      <c r="M49" s="274">
        <f>IFERROR(INDEX('[25]AFA-E_ANTC'!$J$5:$O$48,MATCH($B49,'[25]AFA-E_ANTC'!$A$5:$A$48,0),MATCH(M$5,'[25]AFA-E_ANTC'!$J$3:$O$3,0)),"")</f>
        <v>0.19583030977494909</v>
      </c>
      <c r="N49" s="274">
        <f>IFERROR(INDEX('[25]AFA-E_ANTC'!$J$5:$O$48,MATCH($B49,'[25]AFA-E_ANTC'!$A$5:$A$48,0),MATCH(N$5,'[25]AFA-E_ANTC'!$J$3:$O$3,0)),"")</f>
        <v>9.3886552828972181E-2</v>
      </c>
      <c r="O49" s="274">
        <f>IFERROR(INDEX('[25]AFA-E_ANTC'!$J$5:$O$48,MATCH($B49,'[25]AFA-E_ANTC'!$A$5:$A$48,0),MATCH(O$5,'[25]AFA-E_ANTC'!$J$3:$O$3,0)),"")</f>
        <v>4.3288169440531814E-2</v>
      </c>
      <c r="P49" s="274">
        <f>IFERROR(INDEX('[25]AFA-E_ANTC'!$P$5:$P$48,MATCH($B49,'[25]AFA-E_ANTC'!$A$5:$A$48,0)),"")</f>
        <v>5.5E-2</v>
      </c>
      <c r="Q49" s="276">
        <f>IFERROR(INDEX('[25]RESID-E_ANTC'!$M$5:$T$48,MATCH($B49,'[25]RESID-E_ANTC'!$A$5:$A$48,0),MATCH(Q$5,'[25]RESID-E_ANTC'!$M$3:$T$3,0)),"")</f>
        <v>126.227705550552</v>
      </c>
      <c r="R49" s="276">
        <f>IFERROR(INDEX('[25]RESID-E_ANTC'!$M$5:$T$48,MATCH($B49,'[25]RESID-E_ANTC'!$A$5:$A$48,0),MATCH(R$5,'[25]RESID-E_ANTC'!$M$3:$T$3,0)),"")</f>
        <v>128.85669585561601</v>
      </c>
      <c r="S49" s="276">
        <f>IFERROR(INDEX('[25]RESID-E_ANTC'!$M$5:$T$48,MATCH($B49,'[25]RESID-E_ANTC'!$A$5:$A$48,0),MATCH(S$5,'[25]RESID-E_ANTC'!$M$3:$T$3,0)),"")</f>
        <v>65.904742901988897</v>
      </c>
      <c r="T49" s="276">
        <f>IFERROR(INDEX('[25]RESID-E_ANTC'!$M$5:$T$48,MATCH($B49,'[25]RESID-E_ANTC'!$A$5:$A$48,0),MATCH(T$5,'[25]RESID-E_ANTC'!$M$3:$T$3,0)),"")</f>
        <v>0</v>
      </c>
      <c r="U49" s="276">
        <f>IFERROR(INDEX('[25]RESID-E_ANTC'!$M$5:$T$48,MATCH($B49,'[25]RESID-E_ANTC'!$A$5:$A$48,0),MATCH(U$5,'[25]RESID-E_ANTC'!$M$3:$T$3,0)),"")</f>
        <v>0</v>
      </c>
      <c r="V49" s="279">
        <v>3</v>
      </c>
      <c r="W49" s="279">
        <v>0</v>
      </c>
    </row>
    <row r="50" spans="2:23">
      <c r="B50" s="270" t="str">
        <f>IF([25]ITEMS_Tech_E!D50="","",[25]ITEMS_Tech_E!D50)</f>
        <v>TFHCV1OGS-E</v>
      </c>
      <c r="C50" s="271" t="str">
        <f>IF([25]ITEMS_Tech_E!E50="","",[25]ITEMS_Tech_E!E50)</f>
        <v>Transport Freight - HCV1 Oil Gasoline-E</v>
      </c>
      <c r="D50" s="277" t="s">
        <v>743</v>
      </c>
      <c r="E50" s="277" t="s">
        <v>752</v>
      </c>
      <c r="F50" s="278">
        <f>IFERROR(INDEX('[25]EFF-E_ANTC'!$C$4:$H$47,MATCH($B50,'[25]EFF-E_ANTC'!$A$4:$A$47,0),MATCH(F$5,'[25]EFF-E_ANTC'!$C$3:$H$3,0)),"")</f>
        <v>0.14896435210389899</v>
      </c>
      <c r="G50" s="278">
        <f>IFERROR(INDEX('[25]EFF-E_ANTC'!$C$4:$H$47,MATCH($B50,'[25]EFF-E_ANTC'!$A$4:$A$47,0),MATCH(G$5,'[25]EFF-E_ANTC'!$C$3:$H$3,0)),"")</f>
        <v>0.152765483769921</v>
      </c>
      <c r="H50" s="278">
        <f>IFERROR(INDEX('[25]EFF-E_ANTC'!$C$4:$H$47,MATCH($B50,'[25]EFF-E_ANTC'!$A$4:$A$47,0),MATCH(H$5,'[25]EFF-E_ANTC'!$C$3:$H$3,0)),"")</f>
        <v>0.16609404654853699</v>
      </c>
      <c r="I50" s="278">
        <f>IFERROR(INDEX('[25]EFF-E_ANTC'!$C$4:$H$47,MATCH($B50,'[25]EFF-E_ANTC'!$A$4:$A$47,0),MATCH(I$5,'[25]EFF-E_ANTC'!$C$3:$H$3,0)),"")</f>
        <v>0.17211134514717899</v>
      </c>
      <c r="J50" s="278">
        <f>IFERROR(INDEX('[25]EFF-E_ANTC'!$C$4:$H$47,MATCH($B50,'[25]EFF-E_ANTC'!$A$4:$A$47,0),MATCH(J$5,'[25]EFF-E_ANTC'!$C$3:$H$3,0)),"")</f>
        <v>0.173986340906439</v>
      </c>
      <c r="K50" s="274">
        <f>IFERROR(INDEX('[25]AFA-E_ANTC'!$J$5:$O$48,MATCH($B50,'[25]AFA-E_ANTC'!$A$5:$A$48,0),MATCH(K$5,'[25]AFA-E_ANTC'!$J$3:$O$3,0)),"")</f>
        <v>0.28714519727711668</v>
      </c>
      <c r="L50" s="274">
        <f>IFERROR(INDEX('[25]AFA-E_ANTC'!$J$5:$O$48,MATCH($B50,'[25]AFA-E_ANTC'!$A$5:$A$48,0),MATCH(L$5,'[25]AFA-E_ANTC'!$J$3:$O$3,0)),"")</f>
        <v>0.26658873343393336</v>
      </c>
      <c r="M50" s="274">
        <f>IFERROR(INDEX('[25]AFA-E_ANTC'!$J$5:$O$48,MATCH($B50,'[25]AFA-E_ANTC'!$A$5:$A$48,0),MATCH(M$5,'[25]AFA-E_ANTC'!$J$3:$O$3,0)),"")</f>
        <v>0.21139702280495623</v>
      </c>
      <c r="N50" s="274">
        <f>IFERROR(INDEX('[25]AFA-E_ANTC'!$J$5:$O$48,MATCH($B50,'[25]AFA-E_ANTC'!$A$5:$A$48,0),MATCH(N$5,'[25]AFA-E_ANTC'!$J$3:$O$3,0)),"")</f>
        <v>0.13721446538439605</v>
      </c>
      <c r="O50" s="274">
        <f>IFERROR(INDEX('[25]AFA-E_ANTC'!$J$5:$O$48,MATCH($B50,'[25]AFA-E_ANTC'!$A$5:$A$48,0),MATCH(O$5,'[25]AFA-E_ANTC'!$J$3:$O$3,0)),"")</f>
        <v>7.793049325921042E-2</v>
      </c>
      <c r="P50" s="274">
        <f>IFERROR(INDEX('[25]AFA-E_ANTC'!$P$5:$P$48,MATCH($B50,'[25]AFA-E_ANTC'!$A$5:$A$48,0)),"")</f>
        <v>4.8000000000000001E-2</v>
      </c>
      <c r="Q50" s="276">
        <f>IFERROR(INDEX('[25]RESID-E_ANTC'!$M$5:$T$48,MATCH($B50,'[25]RESID-E_ANTC'!$A$5:$A$48,0),MATCH(Q$5,'[25]RESID-E_ANTC'!$M$3:$T$3,0)),"")</f>
        <v>2.3335554859995198</v>
      </c>
      <c r="R50" s="276">
        <f>IFERROR(INDEX('[25]RESID-E_ANTC'!$M$5:$T$48,MATCH($B50,'[25]RESID-E_ANTC'!$A$5:$A$48,0),MATCH(R$5,'[25]RESID-E_ANTC'!$M$3:$T$3,0)),"")</f>
        <v>1.87929418014928</v>
      </c>
      <c r="S50" s="276">
        <f>IFERROR(INDEX('[25]RESID-E_ANTC'!$M$5:$T$48,MATCH($B50,'[25]RESID-E_ANTC'!$A$5:$A$48,0),MATCH(S$5,'[25]RESID-E_ANTC'!$M$3:$T$3,0)),"")</f>
        <v>0.35865569412206</v>
      </c>
      <c r="T50" s="276">
        <f>IFERROR(INDEX('[25]RESID-E_ANTC'!$M$5:$T$48,MATCH($B50,'[25]RESID-E_ANTC'!$A$5:$A$48,0),MATCH(T$5,'[25]RESID-E_ANTC'!$M$3:$T$3,0)),"")</f>
        <v>0</v>
      </c>
      <c r="U50" s="276">
        <f>IFERROR(INDEX('[25]RESID-E_ANTC'!$M$5:$T$48,MATCH($B50,'[25]RESID-E_ANTC'!$A$5:$A$48,0),MATCH(U$5,'[25]RESID-E_ANTC'!$M$3:$T$3,0)),"")</f>
        <v>0</v>
      </c>
      <c r="V50" s="279">
        <v>3</v>
      </c>
      <c r="W50" s="279">
        <v>0</v>
      </c>
    </row>
    <row r="51" spans="2:23">
      <c r="B51" s="270" t="str">
        <f>IF([25]ITEMS_Tech_E!D51="","",[25]ITEMS_Tech_E!D51)</f>
        <v>TFHCV2ODS-E</v>
      </c>
      <c r="C51" s="271" t="str">
        <f>IF([25]ITEMS_Tech_E!E51="","",[25]ITEMS_Tech_E!E51)</f>
        <v>Transport Freight - HCV2 Oil Diesel-E</v>
      </c>
      <c r="D51" s="277" t="s">
        <v>741</v>
      </c>
      <c r="E51" s="277" t="s">
        <v>753</v>
      </c>
      <c r="F51" s="278">
        <f>IFERROR(INDEX('[25]EFF-E_ANTC'!$C$4:$H$47,MATCH($B51,'[25]EFF-E_ANTC'!$A$4:$A$47,0),MATCH(F$5,'[25]EFF-E_ANTC'!$C$3:$H$3,0)),"")</f>
        <v>0.13643182834537301</v>
      </c>
      <c r="G51" s="278">
        <f>IFERROR(INDEX('[25]EFF-E_ANTC'!$C$4:$H$47,MATCH($B51,'[25]EFF-E_ANTC'!$A$4:$A$47,0),MATCH(G$5,'[25]EFF-E_ANTC'!$C$3:$H$3,0)),"")</f>
        <v>0.136459139072411</v>
      </c>
      <c r="H51" s="278">
        <f>IFERROR(INDEX('[25]EFF-E_ANTC'!$C$4:$H$47,MATCH($B51,'[25]EFF-E_ANTC'!$A$4:$A$47,0),MATCH(H$5,'[25]EFF-E_ANTC'!$C$3:$H$3,0)),"")</f>
        <v>0.14013799688852099</v>
      </c>
      <c r="I51" s="278">
        <f>IFERROR(INDEX('[25]EFF-E_ANTC'!$C$4:$H$47,MATCH($B51,'[25]EFF-E_ANTC'!$A$4:$A$47,0),MATCH(I$5,'[25]EFF-E_ANTC'!$C$3:$H$3,0)),"")</f>
        <v>0.143519603118716</v>
      </c>
      <c r="J51" s="278">
        <f>IFERROR(INDEX('[25]EFF-E_ANTC'!$C$4:$H$47,MATCH($B51,'[25]EFF-E_ANTC'!$A$4:$A$47,0),MATCH(J$5,'[25]EFF-E_ANTC'!$C$3:$H$3,0)),"")</f>
        <v>0.14596983768762201</v>
      </c>
      <c r="K51" s="274">
        <f>IFERROR(INDEX('[25]AFA-E_ANTC'!$J$5:$O$48,MATCH($B51,'[25]AFA-E_ANTC'!$A$5:$A$48,0),MATCH(K$5,'[25]AFA-E_ANTC'!$J$3:$O$3,0)),"")</f>
        <v>0.61587499088696462</v>
      </c>
      <c r="L51" s="274">
        <f>IFERROR(INDEX('[25]AFA-E_ANTC'!$J$5:$O$48,MATCH($B51,'[25]AFA-E_ANTC'!$A$5:$A$48,0),MATCH(L$5,'[25]AFA-E_ANTC'!$J$3:$O$3,0)),"")</f>
        <v>0.51036950900891664</v>
      </c>
      <c r="M51" s="274">
        <f>IFERROR(INDEX('[25]AFA-E_ANTC'!$J$5:$O$48,MATCH($B51,'[25]AFA-E_ANTC'!$A$5:$A$48,0),MATCH(M$5,'[25]AFA-E_ANTC'!$J$3:$O$3,0)),"")</f>
        <v>0.30439437240066253</v>
      </c>
      <c r="N51" s="274">
        <f>IFERROR(INDEX('[25]AFA-E_ANTC'!$J$5:$O$48,MATCH($B51,'[25]AFA-E_ANTC'!$A$5:$A$48,0),MATCH(N$5,'[25]AFA-E_ANTC'!$J$3:$O$3,0)),"")</f>
        <v>0.17798386054857626</v>
      </c>
      <c r="O51" s="274">
        <f>IFERROR(INDEX('[25]AFA-E_ANTC'!$J$5:$O$48,MATCH($B51,'[25]AFA-E_ANTC'!$A$5:$A$48,0),MATCH(O$5,'[25]AFA-E_ANTC'!$J$3:$O$3,0)),"")</f>
        <v>0.10044967598579917</v>
      </c>
      <c r="P51" s="274">
        <f>IFERROR(INDEX('[25]AFA-E_ANTC'!$P$5:$P$48,MATCH($B51,'[25]AFA-E_ANTC'!$A$5:$A$48,0)),"")</f>
        <v>4.8000000000000001E-2</v>
      </c>
      <c r="Q51" s="276">
        <f>IFERROR(INDEX('[25]RESID-E_ANTC'!$M$5:$T$48,MATCH($B51,'[25]RESID-E_ANTC'!$A$5:$A$48,0),MATCH(Q$5,'[25]RESID-E_ANTC'!$M$3:$T$3,0)),"")</f>
        <v>33.929342714939402</v>
      </c>
      <c r="R51" s="276">
        <f>IFERROR(INDEX('[25]RESID-E_ANTC'!$M$5:$T$48,MATCH($B51,'[25]RESID-E_ANTC'!$A$5:$A$48,0),MATCH(R$5,'[25]RESID-E_ANTC'!$M$3:$T$3,0)),"")</f>
        <v>34.442063385055299</v>
      </c>
      <c r="S51" s="276">
        <f>IFERROR(INDEX('[25]RESID-E_ANTC'!$M$5:$T$48,MATCH($B51,'[25]RESID-E_ANTC'!$A$5:$A$48,0),MATCH(S$5,'[25]RESID-E_ANTC'!$M$3:$T$3,0)),"")</f>
        <v>18.009652806729299</v>
      </c>
      <c r="T51" s="276">
        <f>IFERROR(INDEX('[25]RESID-E_ANTC'!$M$5:$T$48,MATCH($B51,'[25]RESID-E_ANTC'!$A$5:$A$48,0),MATCH(T$5,'[25]RESID-E_ANTC'!$M$3:$T$3,0)),"")</f>
        <v>0</v>
      </c>
      <c r="U51" s="276">
        <f>IFERROR(INDEX('[25]RESID-E_ANTC'!$M$5:$T$48,MATCH($B51,'[25]RESID-E_ANTC'!$A$5:$A$48,0),MATCH(U$5,'[25]RESID-E_ANTC'!$M$3:$T$3,0)),"")</f>
        <v>0</v>
      </c>
      <c r="V51" s="279">
        <v>3</v>
      </c>
      <c r="W51" s="279">
        <v>0</v>
      </c>
    </row>
    <row r="52" spans="2:23">
      <c r="B52" s="270" t="str">
        <f>IF([25]ITEMS_Tech_E!D52="","",[25]ITEMS_Tech_E!D52)</f>
        <v>TFHCV3ODS-E</v>
      </c>
      <c r="C52" s="271" t="str">
        <f>IF([25]ITEMS_Tech_E!E52="","",[25]ITEMS_Tech_E!E52)</f>
        <v>Transport Freight - HCV3 Oil Diesel-E</v>
      </c>
      <c r="D52" s="277" t="s">
        <v>741</v>
      </c>
      <c r="E52" s="277" t="s">
        <v>754</v>
      </c>
      <c r="F52" s="278">
        <f>IFERROR(INDEX('[25]EFF-E_ANTC'!$C$4:$H$47,MATCH($B52,'[25]EFF-E_ANTC'!$A$4:$A$47,0),MATCH(F$5,'[25]EFF-E_ANTC'!$C$3:$H$3,0)),"")</f>
        <v>0.119281768417066</v>
      </c>
      <c r="G52" s="278">
        <f>IFERROR(INDEX('[25]EFF-E_ANTC'!$C$4:$H$47,MATCH($B52,'[25]EFF-E_ANTC'!$A$4:$A$47,0),MATCH(G$5,'[25]EFF-E_ANTC'!$C$3:$H$3,0)),"")</f>
        <v>0.11931868717182099</v>
      </c>
      <c r="H52" s="278">
        <f>IFERROR(INDEX('[25]EFF-E_ANTC'!$C$4:$H$47,MATCH($B52,'[25]EFF-E_ANTC'!$A$4:$A$47,0),MATCH(H$5,'[25]EFF-E_ANTC'!$C$3:$H$3,0)),"")</f>
        <v>0.12232153623233299</v>
      </c>
      <c r="I52" s="278">
        <f>IFERROR(INDEX('[25]EFF-E_ANTC'!$C$4:$H$47,MATCH($B52,'[25]EFF-E_ANTC'!$A$4:$A$47,0),MATCH(I$5,'[25]EFF-E_ANTC'!$C$3:$H$3,0)),"")</f>
        <v>0.12509253733459699</v>
      </c>
      <c r="J52" s="278">
        <f>IFERROR(INDEX('[25]EFF-E_ANTC'!$C$4:$H$47,MATCH($B52,'[25]EFF-E_ANTC'!$A$4:$A$47,0),MATCH(J$5,'[25]EFF-E_ANTC'!$C$3:$H$3,0)),"")</f>
        <v>0.12724056107916601</v>
      </c>
      <c r="K52" s="274">
        <f>IFERROR(INDEX('[25]AFA-E_ANTC'!$J$5:$O$48,MATCH($B52,'[25]AFA-E_ANTC'!$A$5:$A$48,0),MATCH(K$5,'[25]AFA-E_ANTC'!$J$3:$O$3,0)),"")</f>
        <v>0.61905509360465294</v>
      </c>
      <c r="L52" s="274">
        <f>IFERROR(INDEX('[25]AFA-E_ANTC'!$J$5:$O$48,MATCH($B52,'[25]AFA-E_ANTC'!$A$5:$A$48,0),MATCH(L$5,'[25]AFA-E_ANTC'!$J$3:$O$3,0)),"")</f>
        <v>0.51314017761153419</v>
      </c>
      <c r="M52" s="274">
        <f>IFERROR(INDEX('[25]AFA-E_ANTC'!$J$5:$O$48,MATCH($B52,'[25]AFA-E_ANTC'!$A$5:$A$48,0),MATCH(M$5,'[25]AFA-E_ANTC'!$J$3:$O$3,0)),"")</f>
        <v>0.30359332888790824</v>
      </c>
      <c r="N52" s="274">
        <f>IFERROR(INDEX('[25]AFA-E_ANTC'!$J$5:$O$48,MATCH($B52,'[25]AFA-E_ANTC'!$A$5:$A$48,0),MATCH(N$5,'[25]AFA-E_ANTC'!$J$3:$O$3,0)),"")</f>
        <v>0.17608516721814588</v>
      </c>
      <c r="O52" s="274">
        <f>IFERROR(INDEX('[25]AFA-E_ANTC'!$J$5:$O$48,MATCH($B52,'[25]AFA-E_ANTC'!$A$5:$A$48,0),MATCH(O$5,'[25]AFA-E_ANTC'!$J$3:$O$3,0)),"")</f>
        <v>9.9310384156559073E-2</v>
      </c>
      <c r="P52" s="274">
        <f>IFERROR(INDEX('[25]AFA-E_ANTC'!$P$5:$P$48,MATCH($B52,'[25]AFA-E_ANTC'!$A$5:$A$48,0)),"")</f>
        <v>8.4999999999999992E-2</v>
      </c>
      <c r="Q52" s="276">
        <f>IFERROR(INDEX('[25]RESID-E_ANTC'!$M$5:$T$48,MATCH($B52,'[25]RESID-E_ANTC'!$A$5:$A$48,0),MATCH(Q$5,'[25]RESID-E_ANTC'!$M$3:$T$3,0)),"")</f>
        <v>62.7019053147121</v>
      </c>
      <c r="R52" s="276">
        <f>IFERROR(INDEX('[25]RESID-E_ANTC'!$M$5:$T$48,MATCH($B52,'[25]RESID-E_ANTC'!$A$5:$A$48,0),MATCH(R$5,'[25]RESID-E_ANTC'!$M$3:$T$3,0)),"")</f>
        <v>63.616850519339202</v>
      </c>
      <c r="S52" s="276">
        <f>IFERROR(INDEX('[25]RESID-E_ANTC'!$M$5:$T$48,MATCH($B52,'[25]RESID-E_ANTC'!$A$5:$A$48,0),MATCH(S$5,'[25]RESID-E_ANTC'!$M$3:$T$3,0)),"")</f>
        <v>33.590395028435502</v>
      </c>
      <c r="T52" s="276">
        <f>IFERROR(INDEX('[25]RESID-E_ANTC'!$M$5:$T$48,MATCH($B52,'[25]RESID-E_ANTC'!$A$5:$A$48,0),MATCH(T$5,'[25]RESID-E_ANTC'!$M$3:$T$3,0)),"")</f>
        <v>0</v>
      </c>
      <c r="U52" s="276">
        <f>IFERROR(INDEX('[25]RESID-E_ANTC'!$M$5:$T$48,MATCH($B52,'[25]RESID-E_ANTC'!$A$5:$A$48,0),MATCH(U$5,'[25]RESID-E_ANTC'!$M$3:$T$3,0)),"")</f>
        <v>0</v>
      </c>
      <c r="V52" s="279">
        <v>3</v>
      </c>
      <c r="W52" s="279">
        <v>0</v>
      </c>
    </row>
    <row r="53" spans="2:23">
      <c r="B53" s="270" t="str">
        <f>IF([25]ITEMS_Tech_E!D53="","",[25]ITEMS_Tech_E!D53)</f>
        <v>TFHCV4ODS-E</v>
      </c>
      <c r="C53" s="271" t="str">
        <f>IF([25]ITEMS_Tech_E!E53="","",[25]ITEMS_Tech_E!E53)</f>
        <v>Transport Freight - HCV4 Oil Diesel-E</v>
      </c>
      <c r="D53" s="277" t="s">
        <v>741</v>
      </c>
      <c r="E53" s="277" t="s">
        <v>755</v>
      </c>
      <c r="F53" s="278">
        <f>IFERROR(INDEX('[25]EFF-E_ANTC'!$C$4:$H$47,MATCH($B53,'[25]EFF-E_ANTC'!$A$4:$A$47,0),MATCH(F$5,'[25]EFF-E_ANTC'!$C$3:$H$3,0)),"")</f>
        <v>0.102511485821615</v>
      </c>
      <c r="G53" s="278">
        <f>IFERROR(INDEX('[25]EFF-E_ANTC'!$C$4:$H$47,MATCH($B53,'[25]EFF-E_ANTC'!$A$4:$A$47,0),MATCH(G$5,'[25]EFF-E_ANTC'!$C$3:$H$3,0)),"")</f>
        <v>0.10254809996583</v>
      </c>
      <c r="H53" s="278">
        <f>IFERROR(INDEX('[25]EFF-E_ANTC'!$C$4:$H$47,MATCH($B53,'[25]EFF-E_ANTC'!$A$4:$A$47,0),MATCH(H$5,'[25]EFF-E_ANTC'!$C$3:$H$3,0)),"")</f>
        <v>0.105418203184048</v>
      </c>
      <c r="I53" s="278">
        <f>IFERROR(INDEX('[25]EFF-E_ANTC'!$C$4:$H$47,MATCH($B53,'[25]EFF-E_ANTC'!$A$4:$A$47,0),MATCH(I$5,'[25]EFF-E_ANTC'!$C$3:$H$3,0)),"")</f>
        <v>0.108304805407653</v>
      </c>
      <c r="J53" s="278">
        <f>IFERROR(INDEX('[25]EFF-E_ANTC'!$C$4:$H$47,MATCH($B53,'[25]EFF-E_ANTC'!$A$4:$A$47,0),MATCH(J$5,'[25]EFF-E_ANTC'!$C$3:$H$3,0)),"")</f>
        <v>0.110554573148034</v>
      </c>
      <c r="K53" s="274">
        <f>IFERROR(INDEX('[25]AFA-E_ANTC'!$J$5:$O$48,MATCH($B53,'[25]AFA-E_ANTC'!$A$5:$A$48,0),MATCH(K$5,'[25]AFA-E_ANTC'!$J$3:$O$3,0)),"")</f>
        <v>0.58392433243894237</v>
      </c>
      <c r="L53" s="274">
        <f>IFERROR(INDEX('[25]AFA-E_ANTC'!$J$5:$O$48,MATCH($B53,'[25]AFA-E_ANTC'!$A$5:$A$48,0),MATCH(L$5,'[25]AFA-E_ANTC'!$J$3:$O$3,0)),"")</f>
        <v>0.48445079931167884</v>
      </c>
      <c r="M53" s="274">
        <f>IFERROR(INDEX('[25]AFA-E_ANTC'!$J$5:$O$48,MATCH($B53,'[25]AFA-E_ANTC'!$A$5:$A$48,0),MATCH(M$5,'[25]AFA-E_ANTC'!$J$3:$O$3,0)),"")</f>
        <v>0.28918714533314122</v>
      </c>
      <c r="N53" s="274">
        <f>IFERROR(INDEX('[25]AFA-E_ANTC'!$J$5:$O$48,MATCH($B53,'[25]AFA-E_ANTC'!$A$5:$A$48,0),MATCH(N$5,'[25]AFA-E_ANTC'!$J$3:$O$3,0)),"")</f>
        <v>0.17123597116851411</v>
      </c>
      <c r="O53" s="274">
        <f>IFERROR(INDEX('[25]AFA-E_ANTC'!$J$5:$O$48,MATCH($B53,'[25]AFA-E_ANTC'!$A$5:$A$48,0),MATCH(O$5,'[25]AFA-E_ANTC'!$J$3:$O$3,0)),"")</f>
        <v>9.8290097907955287E-2</v>
      </c>
      <c r="P53" s="274">
        <f>IFERROR(INDEX('[25]AFA-E_ANTC'!$P$5:$P$48,MATCH($B53,'[25]AFA-E_ANTC'!$A$5:$A$48,0)),"")</f>
        <v>8.4999999999999992E-2</v>
      </c>
      <c r="Q53" s="276">
        <f>IFERROR(INDEX('[25]RESID-E_ANTC'!$M$5:$T$48,MATCH($B53,'[25]RESID-E_ANTC'!$A$5:$A$48,0),MATCH(Q$5,'[25]RESID-E_ANTC'!$M$3:$T$3,0)),"")</f>
        <v>12.056497449546701</v>
      </c>
      <c r="R53" s="276">
        <f>IFERROR(INDEX('[25]RESID-E_ANTC'!$M$5:$T$48,MATCH($B53,'[25]RESID-E_ANTC'!$A$5:$A$48,0),MATCH(R$5,'[25]RESID-E_ANTC'!$M$3:$T$3,0)),"")</f>
        <v>12.2894367454119</v>
      </c>
      <c r="S53" s="276">
        <f>IFERROR(INDEX('[25]RESID-E_ANTC'!$M$5:$T$48,MATCH($B53,'[25]RESID-E_ANTC'!$A$5:$A$48,0),MATCH(S$5,'[25]RESID-E_ANTC'!$M$3:$T$3,0)),"")</f>
        <v>6.0737110439854698</v>
      </c>
      <c r="T53" s="276">
        <f>IFERROR(INDEX('[25]RESID-E_ANTC'!$M$5:$T$48,MATCH($B53,'[25]RESID-E_ANTC'!$A$5:$A$48,0),MATCH(T$5,'[25]RESID-E_ANTC'!$M$3:$T$3,0)),"")</f>
        <v>0</v>
      </c>
      <c r="U53" s="276">
        <f>IFERROR(INDEX('[25]RESID-E_ANTC'!$M$5:$T$48,MATCH($B53,'[25]RESID-E_ANTC'!$A$5:$A$48,0),MATCH(U$5,'[25]RESID-E_ANTC'!$M$3:$T$3,0)),"")</f>
        <v>0</v>
      </c>
      <c r="V53" s="279">
        <v>3</v>
      </c>
      <c r="W53" s="279">
        <v>0</v>
      </c>
    </row>
    <row r="54" spans="2:23">
      <c r="B54" s="270" t="str">
        <f>IF([25]ITEMS_Tech_E!D54="","",[25]ITEMS_Tech_E!D54)</f>
        <v>TFHCV5ODS-E</v>
      </c>
      <c r="C54" s="271" t="str">
        <f>IF([25]ITEMS_Tech_E!E54="","",[25]ITEMS_Tech_E!E54)</f>
        <v>Transport Freight - HCV5 Oil Diesel-E</v>
      </c>
      <c r="D54" s="277" t="s">
        <v>741</v>
      </c>
      <c r="E54" s="277" t="s">
        <v>756</v>
      </c>
      <c r="F54" s="278">
        <f>IFERROR(INDEX('[25]EFF-E_ANTC'!$C$4:$H$47,MATCH($B54,'[25]EFF-E_ANTC'!$A$4:$A$47,0),MATCH(F$5,'[25]EFF-E_ANTC'!$C$3:$H$3,0)),"")</f>
        <v>9.4439576839910805E-2</v>
      </c>
      <c r="G54" s="278">
        <f>IFERROR(INDEX('[25]EFF-E_ANTC'!$C$4:$H$47,MATCH($B54,'[25]EFF-E_ANTC'!$A$4:$A$47,0),MATCH(G$5,'[25]EFF-E_ANTC'!$C$3:$H$3,0)),"")</f>
        <v>9.4370120075289193E-2</v>
      </c>
      <c r="H54" s="278">
        <f>IFERROR(INDEX('[25]EFF-E_ANTC'!$C$4:$H$47,MATCH($B54,'[25]EFF-E_ANTC'!$A$4:$A$47,0),MATCH(H$5,'[25]EFF-E_ANTC'!$C$3:$H$3,0)),"")</f>
        <v>9.6441406801161797E-2</v>
      </c>
      <c r="I54" s="278">
        <f>IFERROR(INDEX('[25]EFF-E_ANTC'!$C$4:$H$47,MATCH($B54,'[25]EFF-E_ANTC'!$A$4:$A$47,0),MATCH(I$5,'[25]EFF-E_ANTC'!$C$3:$H$3,0)),"")</f>
        <v>9.8419663807944702E-2</v>
      </c>
      <c r="J54" s="278">
        <f>IFERROR(INDEX('[25]EFF-E_ANTC'!$C$4:$H$47,MATCH($B54,'[25]EFF-E_ANTC'!$A$4:$A$47,0),MATCH(J$5,'[25]EFF-E_ANTC'!$C$3:$H$3,0)),"")</f>
        <v>9.9889600984333304E-2</v>
      </c>
      <c r="K54" s="274">
        <f>IFERROR(INDEX('[25]AFA-E_ANTC'!$J$5:$O$48,MATCH($B54,'[25]AFA-E_ANTC'!$A$5:$A$48,0),MATCH(K$5,'[25]AFA-E_ANTC'!$J$3:$O$3,0)),"")</f>
        <v>0.49666887732492726</v>
      </c>
      <c r="L54" s="274">
        <f>IFERROR(INDEX('[25]AFA-E_ANTC'!$J$5:$O$48,MATCH($B54,'[25]AFA-E_ANTC'!$A$5:$A$48,0),MATCH(L$5,'[25]AFA-E_ANTC'!$J$3:$O$3,0)),"")</f>
        <v>0.37311307638456365</v>
      </c>
      <c r="M54" s="274">
        <f>IFERROR(INDEX('[25]AFA-E_ANTC'!$J$5:$O$48,MATCH($B54,'[25]AFA-E_ANTC'!$A$5:$A$48,0),MATCH(M$5,'[25]AFA-E_ANTC'!$J$3:$O$3,0)),"")</f>
        <v>0.16868898482817002</v>
      </c>
      <c r="N54" s="274">
        <f>IFERROR(INDEX('[25]AFA-E_ANTC'!$J$5:$O$48,MATCH($B54,'[25]AFA-E_ANTC'!$A$5:$A$48,0),MATCH(N$5,'[25]AFA-E_ANTC'!$J$3:$O$3,0)),"")</f>
        <v>7.4466556660093372E-2</v>
      </c>
      <c r="O54" s="274">
        <f>IFERROR(INDEX('[25]AFA-E_ANTC'!$J$5:$O$48,MATCH($B54,'[25]AFA-E_ANTC'!$A$5:$A$48,0),MATCH(O$5,'[25]AFA-E_ANTC'!$J$3:$O$3,0)),"")</f>
        <v>3.1359007692890725E-2</v>
      </c>
      <c r="P54" s="274">
        <f>IFERROR(INDEX('[25]AFA-E_ANTC'!$P$5:$P$48,MATCH($B54,'[25]AFA-E_ANTC'!$A$5:$A$48,0)),"")</f>
        <v>0.11</v>
      </c>
      <c r="Q54" s="276">
        <f>IFERROR(INDEX('[25]RESID-E_ANTC'!$M$5:$T$48,MATCH($B54,'[25]RESID-E_ANTC'!$A$5:$A$48,0),MATCH(Q$5,'[25]RESID-E_ANTC'!$M$3:$T$3,0)),"")</f>
        <v>5.4543032895166199</v>
      </c>
      <c r="R54" s="276">
        <f>IFERROR(INDEX('[25]RESID-E_ANTC'!$M$5:$T$48,MATCH($B54,'[25]RESID-E_ANTC'!$A$5:$A$48,0),MATCH(R$5,'[25]RESID-E_ANTC'!$M$3:$T$3,0)),"")</f>
        <v>5.5364181807125403</v>
      </c>
      <c r="S54" s="276">
        <f>IFERROR(INDEX('[25]RESID-E_ANTC'!$M$5:$T$48,MATCH($B54,'[25]RESID-E_ANTC'!$A$5:$A$48,0),MATCH(S$5,'[25]RESID-E_ANTC'!$M$3:$T$3,0)),"")</f>
        <v>2.8461230389806702</v>
      </c>
      <c r="T54" s="276">
        <f>IFERROR(INDEX('[25]RESID-E_ANTC'!$M$5:$T$48,MATCH($B54,'[25]RESID-E_ANTC'!$A$5:$A$48,0),MATCH(T$5,'[25]RESID-E_ANTC'!$M$3:$T$3,0)),"")</f>
        <v>0</v>
      </c>
      <c r="U54" s="276">
        <f>IFERROR(INDEX('[25]RESID-E_ANTC'!$M$5:$T$48,MATCH($B54,'[25]RESID-E_ANTC'!$A$5:$A$48,0),MATCH(U$5,'[25]RESID-E_ANTC'!$M$3:$T$3,0)),"")</f>
        <v>0</v>
      </c>
      <c r="V54" s="279">
        <v>3</v>
      </c>
      <c r="W54" s="279">
        <v>0</v>
      </c>
    </row>
    <row r="55" spans="2:23">
      <c r="B55" s="270" t="str">
        <f>IF([25]ITEMS_Tech_E!D55="","",[25]ITEMS_Tech_E!D55)</f>
        <v>TFHCV6ODS-E</v>
      </c>
      <c r="C55" s="271" t="str">
        <f>IF([25]ITEMS_Tech_E!E55="","",[25]ITEMS_Tech_E!E55)</f>
        <v>Transport Freight - HCV6 Oil Diesel-E</v>
      </c>
      <c r="D55" s="277" t="s">
        <v>741</v>
      </c>
      <c r="E55" s="277" t="s">
        <v>757</v>
      </c>
      <c r="F55" s="278">
        <f>IFERROR(INDEX('[25]EFF-E_ANTC'!$C$4:$H$47,MATCH($B55,'[25]EFF-E_ANTC'!$A$4:$A$47,0),MATCH(F$5,'[25]EFF-E_ANTC'!$C$3:$H$3,0)),"")</f>
        <v>6.5140074152247901E-2</v>
      </c>
      <c r="G55" s="278">
        <f>IFERROR(INDEX('[25]EFF-E_ANTC'!$C$4:$H$47,MATCH($B55,'[25]EFF-E_ANTC'!$A$4:$A$47,0),MATCH(G$5,'[25]EFF-E_ANTC'!$C$3:$H$3,0)),"")</f>
        <v>6.5086835525467304E-2</v>
      </c>
      <c r="H55" s="278">
        <f>IFERROR(INDEX('[25]EFF-E_ANTC'!$C$4:$H$47,MATCH($B55,'[25]EFF-E_ANTC'!$A$4:$A$47,0),MATCH(H$5,'[25]EFF-E_ANTC'!$C$3:$H$3,0)),"")</f>
        <v>6.6124396909204006E-2</v>
      </c>
      <c r="I55" s="278">
        <f>IFERROR(INDEX('[25]EFF-E_ANTC'!$C$4:$H$47,MATCH($B55,'[25]EFF-E_ANTC'!$A$4:$A$47,0),MATCH(I$5,'[25]EFF-E_ANTC'!$C$3:$H$3,0)),"")</f>
        <v>6.7166260047415702E-2</v>
      </c>
      <c r="J55" s="278">
        <f>IFERROR(INDEX('[25]EFF-E_ANTC'!$C$4:$H$47,MATCH($B55,'[25]EFF-E_ANTC'!$A$4:$A$47,0),MATCH(J$5,'[25]EFF-E_ANTC'!$C$3:$H$3,0)),"")</f>
        <v>6.8012622129019304E-2</v>
      </c>
      <c r="K55" s="274">
        <f>IFERROR(INDEX('[25]AFA-E_ANTC'!$J$5:$O$48,MATCH($B55,'[25]AFA-E_ANTC'!$A$5:$A$48,0),MATCH(K$5,'[25]AFA-E_ANTC'!$J$3:$O$3,0)),"")</f>
        <v>0.57071749864109456</v>
      </c>
      <c r="L55" s="274">
        <f>IFERROR(INDEX('[25]AFA-E_ANTC'!$J$5:$O$48,MATCH($B55,'[25]AFA-E_ANTC'!$A$5:$A$48,0),MATCH(L$5,'[25]AFA-E_ANTC'!$J$3:$O$3,0)),"")</f>
        <v>0.42687257745772184</v>
      </c>
      <c r="M55" s="274">
        <f>IFERROR(INDEX('[25]AFA-E_ANTC'!$J$5:$O$48,MATCH($B55,'[25]AFA-E_ANTC'!$A$5:$A$48,0),MATCH(M$5,'[25]AFA-E_ANTC'!$J$3:$O$3,0)),"")</f>
        <v>0.18441407223283274</v>
      </c>
      <c r="N55" s="274">
        <f>IFERROR(INDEX('[25]AFA-E_ANTC'!$J$5:$O$48,MATCH($B55,'[25]AFA-E_ANTC'!$A$5:$A$48,0),MATCH(N$5,'[25]AFA-E_ANTC'!$J$3:$O$3,0)),"")</f>
        <v>7.847209305148109E-2</v>
      </c>
      <c r="O55" s="274">
        <f>IFERROR(INDEX('[25]AFA-E_ANTC'!$J$5:$O$48,MATCH($B55,'[25]AFA-E_ANTC'!$A$5:$A$48,0),MATCH(O$5,'[25]AFA-E_ANTC'!$J$3:$O$3,0)),"")</f>
        <v>3.245534059134618E-2</v>
      </c>
      <c r="P55" s="274">
        <f>IFERROR(INDEX('[25]AFA-E_ANTC'!$P$5:$P$48,MATCH($B55,'[25]AFA-E_ANTC'!$A$5:$A$48,0)),"")</f>
        <v>0.11</v>
      </c>
      <c r="Q55" s="276">
        <f>IFERROR(INDEX('[25]RESID-E_ANTC'!$M$5:$T$48,MATCH($B55,'[25]RESID-E_ANTC'!$A$5:$A$48,0),MATCH(Q$5,'[25]RESID-E_ANTC'!$M$3:$T$3,0)),"")</f>
        <v>106.12140587784999</v>
      </c>
      <c r="R55" s="276">
        <f>IFERROR(INDEX('[25]RESID-E_ANTC'!$M$5:$T$48,MATCH($B55,'[25]RESID-E_ANTC'!$A$5:$A$48,0),MATCH(R$5,'[25]RESID-E_ANTC'!$M$3:$T$3,0)),"")</f>
        <v>107.749502594289</v>
      </c>
      <c r="S55" s="276">
        <f>IFERROR(INDEX('[25]RESID-E_ANTC'!$M$5:$T$48,MATCH($B55,'[25]RESID-E_ANTC'!$A$5:$A$48,0),MATCH(S$5,'[25]RESID-E_ANTC'!$M$3:$T$3,0)),"")</f>
        <v>61.863142535247199</v>
      </c>
      <c r="T55" s="276">
        <f>IFERROR(INDEX('[25]RESID-E_ANTC'!$M$5:$T$48,MATCH($B55,'[25]RESID-E_ANTC'!$A$5:$A$48,0),MATCH(T$5,'[25]RESID-E_ANTC'!$M$3:$T$3,0)),"")</f>
        <v>0</v>
      </c>
      <c r="U55" s="276">
        <f>IFERROR(INDEX('[25]RESID-E_ANTC'!$M$5:$T$48,MATCH($B55,'[25]RESID-E_ANTC'!$A$5:$A$48,0),MATCH(U$5,'[25]RESID-E_ANTC'!$M$3:$T$3,0)),"")</f>
        <v>0</v>
      </c>
      <c r="V55" s="279">
        <v>3</v>
      </c>
      <c r="W55" s="279">
        <v>0</v>
      </c>
    </row>
    <row r="56" spans="2:23">
      <c r="B56" s="270" t="str">
        <f>IF([25]ITEMS_Tech_E!D56="","",[25]ITEMS_Tech_E!D56)</f>
        <v>TFHCV7ODS-E</v>
      </c>
      <c r="C56" s="271" t="str">
        <f>IF([25]ITEMS_Tech_E!E56="","",[25]ITEMS_Tech_E!E56)</f>
        <v>Transport Freight - HCV7 Oil Diesel-E</v>
      </c>
      <c r="D56" s="277" t="s">
        <v>741</v>
      </c>
      <c r="E56" s="277" t="s">
        <v>758</v>
      </c>
      <c r="F56" s="278">
        <f>IFERROR(INDEX('[25]EFF-E_ANTC'!$C$4:$H$47,MATCH($B56,'[25]EFF-E_ANTC'!$A$4:$A$47,0),MATCH(F$5,'[25]EFF-E_ANTC'!$C$3:$H$3,0)),"")</f>
        <v>7.0317841528990704E-2</v>
      </c>
      <c r="G56" s="278">
        <f>IFERROR(INDEX('[25]EFF-E_ANTC'!$C$4:$H$47,MATCH($B56,'[25]EFF-E_ANTC'!$A$4:$A$47,0),MATCH(G$5,'[25]EFF-E_ANTC'!$C$3:$H$3,0)),"")</f>
        <v>7.0234604805822207E-2</v>
      </c>
      <c r="H56" s="278">
        <f>IFERROR(INDEX('[25]EFF-E_ANTC'!$C$4:$H$47,MATCH($B56,'[25]EFF-E_ANTC'!$A$4:$A$47,0),MATCH(H$5,'[25]EFF-E_ANTC'!$C$3:$H$3,0)),"")</f>
        <v>7.1524983519216004E-2</v>
      </c>
      <c r="I56" s="278">
        <f>IFERROR(INDEX('[25]EFF-E_ANTC'!$C$4:$H$47,MATCH($B56,'[25]EFF-E_ANTC'!$A$4:$A$47,0),MATCH(I$5,'[25]EFF-E_ANTC'!$C$3:$H$3,0)),"")</f>
        <v>7.2864914411162496E-2</v>
      </c>
      <c r="J56" s="278">
        <f>IFERROR(INDEX('[25]EFF-E_ANTC'!$C$4:$H$47,MATCH($B56,'[25]EFF-E_ANTC'!$A$4:$A$47,0),MATCH(J$5,'[25]EFF-E_ANTC'!$C$3:$H$3,0)),"")</f>
        <v>7.39190120279309E-2</v>
      </c>
      <c r="K56" s="274">
        <f>IFERROR(INDEX('[25]AFA-E_ANTC'!$J$5:$O$48,MATCH($B56,'[25]AFA-E_ANTC'!$A$5:$A$48,0),MATCH(K$5,'[25]AFA-E_ANTC'!$J$3:$O$3,0)),"")</f>
        <v>0.5377339456060668</v>
      </c>
      <c r="L56" s="274">
        <f>IFERROR(INDEX('[25]AFA-E_ANTC'!$J$5:$O$48,MATCH($B56,'[25]AFA-E_ANTC'!$A$5:$A$48,0),MATCH(L$5,'[25]AFA-E_ANTC'!$J$3:$O$3,0)),"")</f>
        <v>0.40097131317651941</v>
      </c>
      <c r="M56" s="274">
        <f>IFERROR(INDEX('[25]AFA-E_ANTC'!$J$5:$O$48,MATCH($B56,'[25]AFA-E_ANTC'!$A$5:$A$48,0),MATCH(M$5,'[25]AFA-E_ANTC'!$J$3:$O$3,0)),"")</f>
        <v>0.17515402018271126</v>
      </c>
      <c r="N56" s="274">
        <f>IFERROR(INDEX('[25]AFA-E_ANTC'!$J$5:$O$48,MATCH($B56,'[25]AFA-E_ANTC'!$A$5:$A$48,0),MATCH(N$5,'[25]AFA-E_ANTC'!$J$3:$O$3,0)),"")</f>
        <v>7.6221070320468751E-2</v>
      </c>
      <c r="O56" s="274">
        <f>IFERROR(INDEX('[25]AFA-E_ANTC'!$J$5:$O$48,MATCH($B56,'[25]AFA-E_ANTC'!$A$5:$A$48,0),MATCH(O$5,'[25]AFA-E_ANTC'!$J$3:$O$3,0)),"")</f>
        <v>3.2008878592661688E-2</v>
      </c>
      <c r="P56" s="274">
        <f>IFERROR(INDEX('[25]AFA-E_ANTC'!$P$5:$P$48,MATCH($B56,'[25]AFA-E_ANTC'!$A$5:$A$48,0)),"")</f>
        <v>0.16</v>
      </c>
      <c r="Q56" s="276">
        <f>IFERROR(INDEX('[25]RESID-E_ANTC'!$M$5:$T$48,MATCH($B56,'[25]RESID-E_ANTC'!$A$5:$A$48,0),MATCH(Q$5,'[25]RESID-E_ANTC'!$M$3:$T$3,0)),"")</f>
        <v>25.874280497520701</v>
      </c>
      <c r="R56" s="276">
        <f>IFERROR(INDEX('[25]RESID-E_ANTC'!$M$5:$T$48,MATCH($B56,'[25]RESID-E_ANTC'!$A$5:$A$48,0),MATCH(R$5,'[25]RESID-E_ANTC'!$M$3:$T$3,0)),"")</f>
        <v>26.4741570116765</v>
      </c>
      <c r="S56" s="276">
        <f>IFERROR(INDEX('[25]RESID-E_ANTC'!$M$5:$T$48,MATCH($B56,'[25]RESID-E_ANTC'!$A$5:$A$48,0),MATCH(S$5,'[25]RESID-E_ANTC'!$M$3:$T$3,0)),"")</f>
        <v>14.5024186740093</v>
      </c>
      <c r="T56" s="276">
        <f>IFERROR(INDEX('[25]RESID-E_ANTC'!$M$5:$T$48,MATCH($B56,'[25]RESID-E_ANTC'!$A$5:$A$48,0),MATCH(T$5,'[25]RESID-E_ANTC'!$M$3:$T$3,0)),"")</f>
        <v>0</v>
      </c>
      <c r="U56" s="276">
        <f>IFERROR(INDEX('[25]RESID-E_ANTC'!$M$5:$T$48,MATCH($B56,'[25]RESID-E_ANTC'!$A$5:$A$48,0),MATCH(U$5,'[25]RESID-E_ANTC'!$M$3:$T$3,0)),"")</f>
        <v>0</v>
      </c>
      <c r="V56" s="279">
        <v>3</v>
      </c>
      <c r="W56" s="279">
        <v>0</v>
      </c>
    </row>
    <row r="57" spans="2:23">
      <c r="B57" s="270" t="str">
        <f>IF([25]ITEMS_Tech_E!D57="","",[25]ITEMS_Tech_E!D57)</f>
        <v>TFHCV8ODS-E</v>
      </c>
      <c r="C57" s="271" t="str">
        <f>IF([25]ITEMS_Tech_E!E57="","",[25]ITEMS_Tech_E!E57)</f>
        <v>Transport Freight - HCV8 Oil Diesel-E</v>
      </c>
      <c r="D57" s="277" t="s">
        <v>741</v>
      </c>
      <c r="E57" s="277" t="s">
        <v>759</v>
      </c>
      <c r="F57" s="278">
        <f>IFERROR(INDEX('[25]EFF-E_ANTC'!$C$4:$H$47,MATCH($B57,'[25]EFF-E_ANTC'!$A$4:$A$47,0),MATCH(F$5,'[25]EFF-E_ANTC'!$C$3:$H$3,0)),"")</f>
        <v>6.9193607941341495E-2</v>
      </c>
      <c r="G57" s="278">
        <f>IFERROR(INDEX('[25]EFF-E_ANTC'!$C$4:$H$47,MATCH($B57,'[25]EFF-E_ANTC'!$A$4:$A$47,0),MATCH(G$5,'[25]EFF-E_ANTC'!$C$3:$H$3,0)),"")</f>
        <v>6.9134613553873694E-2</v>
      </c>
      <c r="H57" s="278">
        <f>IFERROR(INDEX('[25]EFF-E_ANTC'!$C$4:$H$47,MATCH($B57,'[25]EFF-E_ANTC'!$A$4:$A$47,0),MATCH(H$5,'[25]EFF-E_ANTC'!$C$3:$H$3,0)),"")</f>
        <v>6.9756638806478602E-2</v>
      </c>
      <c r="I57" s="278">
        <f>IFERROR(INDEX('[25]EFF-E_ANTC'!$C$4:$H$47,MATCH($B57,'[25]EFF-E_ANTC'!$A$4:$A$47,0),MATCH(I$5,'[25]EFF-E_ANTC'!$C$3:$H$3,0)),"")</f>
        <v>7.0539322337285895E-2</v>
      </c>
      <c r="J57" s="278">
        <f>IFERROR(INDEX('[25]EFF-E_ANTC'!$C$4:$H$47,MATCH($B57,'[25]EFF-E_ANTC'!$A$4:$A$47,0),MATCH(J$5,'[25]EFF-E_ANTC'!$C$3:$H$3,0)),"")</f>
        <v>7.1239826934415704E-2</v>
      </c>
      <c r="K57" s="274">
        <f>IFERROR(INDEX('[25]AFA-E_ANTC'!$J$5:$O$48,MATCH($B57,'[25]AFA-E_ANTC'!$A$5:$A$48,0),MATCH(K$5,'[25]AFA-E_ANTC'!$J$3:$O$3,0)),"")</f>
        <v>0.67700715609301876</v>
      </c>
      <c r="L57" s="274">
        <f>IFERROR(INDEX('[25]AFA-E_ANTC'!$J$5:$O$48,MATCH($B57,'[25]AFA-E_ANTC'!$A$5:$A$48,0),MATCH(L$5,'[25]AFA-E_ANTC'!$J$3:$O$3,0)),"")</f>
        <v>0.50325549202134368</v>
      </c>
      <c r="M57" s="274">
        <f>IFERROR(INDEX('[25]AFA-E_ANTC'!$J$5:$O$48,MATCH($B57,'[25]AFA-E_ANTC'!$A$5:$A$48,0),MATCH(M$5,'[25]AFA-E_ANTC'!$J$3:$O$3,0)),"")</f>
        <v>0.20297641470000749</v>
      </c>
      <c r="N57" s="274">
        <f>IFERROR(INDEX('[25]AFA-E_ANTC'!$J$5:$O$48,MATCH($B57,'[25]AFA-E_ANTC'!$A$5:$A$48,0),MATCH(N$5,'[25]AFA-E_ANTC'!$J$3:$O$3,0)),"")</f>
        <v>8.2989891398502505E-2</v>
      </c>
      <c r="O57" s="274">
        <f>IFERROR(INDEX('[25]AFA-E_ANTC'!$J$5:$O$48,MATCH($B57,'[25]AFA-E_ANTC'!$A$5:$A$48,0),MATCH(O$5,'[25]AFA-E_ANTC'!$J$3:$O$3,0)),"")</f>
        <v>3.3595291432656688E-2</v>
      </c>
      <c r="P57" s="274">
        <f>IFERROR(INDEX('[25]AFA-E_ANTC'!$P$5:$P$48,MATCH($B57,'[25]AFA-E_ANTC'!$A$5:$A$48,0)),"")</f>
        <v>0.16</v>
      </c>
      <c r="Q57" s="276">
        <f>IFERROR(INDEX('[25]RESID-E_ANTC'!$M$5:$T$48,MATCH($B57,'[25]RESID-E_ANTC'!$A$5:$A$48,0),MATCH(Q$5,'[25]RESID-E_ANTC'!$M$3:$T$3,0)),"")</f>
        <v>1.1282532037320601</v>
      </c>
      <c r="R57" s="276">
        <f>IFERROR(INDEX('[25]RESID-E_ANTC'!$M$5:$T$48,MATCH($B57,'[25]RESID-E_ANTC'!$A$5:$A$48,0),MATCH(R$5,'[25]RESID-E_ANTC'!$M$3:$T$3,0)),"")</f>
        <v>1.1464635873024001</v>
      </c>
      <c r="S57" s="276">
        <f>IFERROR(INDEX('[25]RESID-E_ANTC'!$M$5:$T$48,MATCH($B57,'[25]RESID-E_ANTC'!$A$5:$A$48,0),MATCH(S$5,'[25]RESID-E_ANTC'!$M$3:$T$3,0)),"")</f>
        <v>0.75373569008702301</v>
      </c>
      <c r="T57" s="276">
        <f>IFERROR(INDEX('[25]RESID-E_ANTC'!$M$5:$T$48,MATCH($B57,'[25]RESID-E_ANTC'!$A$5:$A$48,0),MATCH(T$5,'[25]RESID-E_ANTC'!$M$3:$T$3,0)),"")</f>
        <v>0</v>
      </c>
      <c r="U57" s="276">
        <f>IFERROR(INDEX('[25]RESID-E_ANTC'!$M$5:$T$48,MATCH($B57,'[25]RESID-E_ANTC'!$A$5:$A$48,0),MATCH(U$5,'[25]RESID-E_ANTC'!$M$3:$T$3,0)),"")</f>
        <v>0</v>
      </c>
      <c r="V57" s="279">
        <v>3</v>
      </c>
      <c r="W57" s="279">
        <v>0</v>
      </c>
    </row>
    <row r="58" spans="2:23">
      <c r="B58" s="270" t="str">
        <f>IF([25]ITEMS_Tech_E!D58="","",[25]ITEMS_Tech_E!D58)</f>
        <v>TFHCV9ODS-E</v>
      </c>
      <c r="C58" s="271" t="str">
        <f>IF([25]ITEMS_Tech_E!E58="","",[25]ITEMS_Tech_E!E58)</f>
        <v>Transport Freight - HCV9 Oil Diesel-E</v>
      </c>
      <c r="D58" s="277" t="s">
        <v>741</v>
      </c>
      <c r="E58" s="277" t="s">
        <v>760</v>
      </c>
      <c r="F58" s="278">
        <f>IFERROR(INDEX('[25]EFF-E_ANTC'!$C$4:$H$47,MATCH($B58,'[25]EFF-E_ANTC'!$A$4:$A$47,0),MATCH(F$5,'[25]EFF-E_ANTC'!$C$3:$H$3,0)),"")</f>
        <v>5.4371364101907703E-2</v>
      </c>
      <c r="G58" s="278">
        <f>IFERROR(INDEX('[25]EFF-E_ANTC'!$C$4:$H$47,MATCH($B58,'[25]EFF-E_ANTC'!$A$4:$A$47,0),MATCH(G$5,'[25]EFF-E_ANTC'!$C$3:$H$3,0)),"")</f>
        <v>5.4374543331148002E-2</v>
      </c>
      <c r="H58" s="278">
        <f>IFERROR(INDEX('[25]EFF-E_ANTC'!$C$4:$H$47,MATCH($B58,'[25]EFF-E_ANTC'!$A$4:$A$47,0),MATCH(H$5,'[25]EFF-E_ANTC'!$C$3:$H$3,0)),"")</f>
        <v>5.4895435674524602E-2</v>
      </c>
      <c r="I58" s="278">
        <f>IFERROR(INDEX('[25]EFF-E_ANTC'!$C$4:$H$47,MATCH($B58,'[25]EFF-E_ANTC'!$A$4:$A$47,0),MATCH(I$5,'[25]EFF-E_ANTC'!$C$3:$H$3,0)),"")</f>
        <v>5.5820318048132901E-2</v>
      </c>
      <c r="J58" s="278">
        <f>IFERROR(INDEX('[25]EFF-E_ANTC'!$C$4:$H$47,MATCH($B58,'[25]EFF-E_ANTC'!$A$4:$A$47,0),MATCH(J$5,'[25]EFF-E_ANTC'!$C$3:$H$3,0)),"")</f>
        <v>5.7192352651667E-2</v>
      </c>
      <c r="K58" s="274">
        <f>IFERROR(INDEX('[25]AFA-E_ANTC'!$J$5:$O$48,MATCH($B58,'[25]AFA-E_ANTC'!$A$5:$A$48,0),MATCH(K$5,'[25]AFA-E_ANTC'!$J$3:$O$3,0)),"")</f>
        <v>0.3854073688786</v>
      </c>
      <c r="L58" s="274">
        <f>IFERROR(INDEX('[25]AFA-E_ANTC'!$J$5:$O$48,MATCH($B58,'[25]AFA-E_ANTC'!$A$5:$A$48,0),MATCH(L$5,'[25]AFA-E_ANTC'!$J$3:$O$3,0)),"")</f>
        <v>0.29044833906206613</v>
      </c>
      <c r="M58" s="274">
        <f>IFERROR(INDEX('[25]AFA-E_ANTC'!$J$5:$O$48,MATCH($B58,'[25]AFA-E_ANTC'!$A$5:$A$48,0),MATCH(M$5,'[25]AFA-E_ANTC'!$J$3:$O$3,0)),"")</f>
        <v>0.11637498864141833</v>
      </c>
      <c r="N58" s="274">
        <f>IFERROR(INDEX('[25]AFA-E_ANTC'!$J$5:$O$48,MATCH($B58,'[25]AFA-E_ANTC'!$A$5:$A$48,0),MATCH(N$5,'[25]AFA-E_ANTC'!$J$3:$O$3,0)),"")</f>
        <v>4.8355376514288277E-2</v>
      </c>
      <c r="O58" s="274">
        <f>IFERROR(INDEX('[25]AFA-E_ANTC'!$J$5:$O$48,MATCH($B58,'[25]AFA-E_ANTC'!$A$5:$A$48,0),MATCH(O$5,'[25]AFA-E_ANTC'!$J$3:$O$3,0)),"")</f>
        <v>2.1275930948661221E-2</v>
      </c>
      <c r="P58" s="274">
        <f>IFERROR(INDEX('[25]AFA-E_ANTC'!$P$5:$P$48,MATCH($B58,'[25]AFA-E_ANTC'!$A$5:$A$48,0)),"")</f>
        <v>0.18</v>
      </c>
      <c r="Q58" s="276">
        <f>IFERROR(INDEX('[25]RESID-E_ANTC'!$M$5:$T$48,MATCH($B58,'[25]RESID-E_ANTC'!$A$5:$A$48,0),MATCH(Q$5,'[25]RESID-E_ANTC'!$M$3:$T$3,0)),"")</f>
        <v>0.42396796687300597</v>
      </c>
      <c r="R58" s="276">
        <f>IFERROR(INDEX('[25]RESID-E_ANTC'!$M$5:$T$48,MATCH($B58,'[25]RESID-E_ANTC'!$A$5:$A$48,0),MATCH(R$5,'[25]RESID-E_ANTC'!$M$3:$T$3,0)),"")</f>
        <v>0.44340231551193199</v>
      </c>
      <c r="S58" s="276">
        <f>IFERROR(INDEX('[25]RESID-E_ANTC'!$M$5:$T$48,MATCH($B58,'[25]RESID-E_ANTC'!$A$5:$A$48,0),MATCH(S$5,'[25]RESID-E_ANTC'!$M$3:$T$3,0)),"")</f>
        <v>0.19789597907123299</v>
      </c>
      <c r="T58" s="276">
        <f>IFERROR(INDEX('[25]RESID-E_ANTC'!$M$5:$T$48,MATCH($B58,'[25]RESID-E_ANTC'!$A$5:$A$48,0),MATCH(T$5,'[25]RESID-E_ANTC'!$M$3:$T$3,0)),"")</f>
        <v>0</v>
      </c>
      <c r="U58" s="276">
        <f>IFERROR(INDEX('[25]RESID-E_ANTC'!$M$5:$T$48,MATCH($B58,'[25]RESID-E_ANTC'!$A$5:$A$48,0),MATCH(U$5,'[25]RESID-E_ANTC'!$M$3:$T$3,0)),"")</f>
        <v>0</v>
      </c>
      <c r="V58" s="279">
        <v>3</v>
      </c>
      <c r="W58" s="279">
        <v>0</v>
      </c>
    </row>
    <row r="59" spans="2:23">
      <c r="B59" s="270" t="str">
        <f>IF([25]ITEMS_Tech_E!D59="","",[25]ITEMS_Tech_E!D59)</f>
        <v>TFHCV1GAS-E</v>
      </c>
      <c r="C59" s="271" t="str">
        <f>IF([25]ITEMS_Tech_E!E59="","",[25]ITEMS_Tech_E!E59)</f>
        <v>Transport Freight - HCV1 Gas-E</v>
      </c>
      <c r="D59" s="277" t="s">
        <v>745</v>
      </c>
      <c r="E59" s="277" t="s">
        <v>752</v>
      </c>
      <c r="F59" s="278">
        <f>IFERROR(INDEX('[25]EFF-E_ANTC'!$C$4:$H$47,MATCH($B59,'[25]EFF-E_ANTC'!$A$4:$A$47,0),MATCH(F$5,'[25]EFF-E_ANTC'!$C$3:$H$3,0)),"")</f>
        <v>0.15980018435060239</v>
      </c>
      <c r="G59" s="278">
        <f>IFERROR(INDEX('[25]EFF-E_ANTC'!$C$4:$H$47,MATCH($B59,'[25]EFF-E_ANTC'!$A$4:$A$47,0),MATCH(G$5,'[25]EFF-E_ANTC'!$C$3:$H$3,0)),"")</f>
        <v>0.15980018435060239</v>
      </c>
      <c r="H59" s="278">
        <f>IFERROR(INDEX('[25]EFF-E_ANTC'!$C$4:$H$47,MATCH($B59,'[25]EFF-E_ANTC'!$A$4:$A$47,0),MATCH(H$5,'[25]EFF-E_ANTC'!$C$3:$H$3,0)),"")</f>
        <v>0.15980018435060239</v>
      </c>
      <c r="I59" s="278">
        <f>IFERROR(INDEX('[25]EFF-E_ANTC'!$C$4:$H$47,MATCH($B59,'[25]EFF-E_ANTC'!$A$4:$A$47,0),MATCH(I$5,'[25]EFF-E_ANTC'!$C$3:$H$3,0)),"")</f>
        <v>0.15980018435060239</v>
      </c>
      <c r="J59" s="278">
        <f>IFERROR(INDEX('[25]EFF-E_ANTC'!$C$4:$H$47,MATCH($B59,'[25]EFF-E_ANTC'!$A$4:$A$47,0),MATCH(J$5,'[25]EFF-E_ANTC'!$C$3:$H$3,0)),"")</f>
        <v>0.15980018435060239</v>
      </c>
      <c r="K59" s="274">
        <f>IFERROR(INDEX('[25]AFA-E_ANTC'!$J$5:$O$48,MATCH($B59,'[25]AFA-E_ANTC'!$A$5:$A$48,0),MATCH(K$5,'[25]AFA-E_ANTC'!$J$3:$O$3,0)),"")</f>
        <v>0</v>
      </c>
      <c r="L59" s="274">
        <f>IFERROR(INDEX('[25]AFA-E_ANTC'!$J$5:$O$48,MATCH($B59,'[25]AFA-E_ANTC'!$A$5:$A$48,0),MATCH(L$5,'[25]AFA-E_ANTC'!$J$3:$O$3,0)),"")</f>
        <v>0.74830699328737704</v>
      </c>
      <c r="M59" s="274">
        <f>IFERROR(INDEX('[25]AFA-E_ANTC'!$J$5:$O$48,MATCH($B59,'[25]AFA-E_ANTC'!$A$5:$A$48,0),MATCH(M$5,'[25]AFA-E_ANTC'!$J$3:$O$3,0)),"")</f>
        <v>0.5933854311374448</v>
      </c>
      <c r="N59" s="274">
        <f>IFERROR(INDEX('[25]AFA-E_ANTC'!$J$5:$O$48,MATCH($B59,'[25]AFA-E_ANTC'!$A$5:$A$48,0),MATCH(N$5,'[25]AFA-E_ANTC'!$J$3:$O$3,0)),"")</f>
        <v>0.3851571021202902</v>
      </c>
      <c r="O59" s="274">
        <f>IFERROR(INDEX('[25]AFA-E_ANTC'!$J$5:$O$48,MATCH($B59,'[25]AFA-E_ANTC'!$A$5:$A$48,0),MATCH(O$5,'[25]AFA-E_ANTC'!$J$3:$O$3,0)),"")</f>
        <v>0.21874867832947617</v>
      </c>
      <c r="P59" s="274">
        <f>IFERROR(INDEX('[25]AFA-E_ANTC'!$P$5:$P$48,MATCH($B59,'[25]AFA-E_ANTC'!$A$5:$A$48,0)),"")</f>
        <v>1.71002801251579E-2</v>
      </c>
      <c r="Q59" s="276">
        <f>IFERROR(INDEX('[25]RESID-E_ANTC'!$M$5:$T$48,MATCH($B59,'[25]RESID-E_ANTC'!$A$5:$A$48,0),MATCH(Q$5,'[25]RESID-E_ANTC'!$M$3:$T$3,0)),"")</f>
        <v>0.116677774299976</v>
      </c>
      <c r="R59" s="276">
        <f>IFERROR(INDEX('[25]RESID-E_ANTC'!$M$5:$T$48,MATCH($B59,'[25]RESID-E_ANTC'!$A$5:$A$48,0),MATCH(R$5,'[25]RESID-E_ANTC'!$M$3:$T$3,0)),"")</f>
        <v>9.3964709007464009E-2</v>
      </c>
      <c r="S59" s="276">
        <f>IFERROR(INDEX('[25]RESID-E_ANTC'!$M$5:$T$48,MATCH($B59,'[25]RESID-E_ANTC'!$A$5:$A$48,0),MATCH(S$5,'[25]RESID-E_ANTC'!$M$3:$T$3,0)),"")</f>
        <v>1.7932784706102999E-2</v>
      </c>
      <c r="T59" s="276">
        <f>IFERROR(INDEX('[25]RESID-E_ANTC'!$M$5:$T$48,MATCH($B59,'[25]RESID-E_ANTC'!$A$5:$A$48,0),MATCH(T$5,'[25]RESID-E_ANTC'!$M$3:$T$3,0)),"")</f>
        <v>0</v>
      </c>
      <c r="U59" s="276">
        <f>IFERROR(INDEX('[25]RESID-E_ANTC'!$M$5:$T$48,MATCH($B59,'[25]RESID-E_ANTC'!$A$5:$A$48,0),MATCH(U$5,'[25]RESID-E_ANTC'!$M$3:$T$3,0)),"")</f>
        <v>0</v>
      </c>
      <c r="V59" s="279">
        <v>3</v>
      </c>
      <c r="W59" s="279">
        <v>0</v>
      </c>
    </row>
    <row r="60" spans="2:23">
      <c r="B60" s="270" t="str">
        <f>IF([25]ITEMS_Tech_E!D60="","",[25]ITEMS_Tech_E!D60)</f>
        <v>*</v>
      </c>
      <c r="C60" s="271" t="str">
        <f>IF([25]ITEMS_Tech_E!E60="","",[25]ITEMS_Tech_E!E60)</f>
        <v/>
      </c>
      <c r="D60" s="272"/>
      <c r="E60" s="272"/>
      <c r="F60" s="278">
        <f>IFERROR(INDEX('[25]EFF-E_ANTC'!$C$4:$H$47,MATCH($B60,'[25]EFF-E_ANTC'!$A$4:$A$47,0),MATCH(F$5,'[25]EFF-E_ANTC'!$C$3:$H$3,0)),"")</f>
        <v>6.4348339348895098E-2</v>
      </c>
      <c r="G60" s="278">
        <f>IFERROR(INDEX('[25]EFF-E_ANTC'!$C$4:$H$47,MATCH($B60,'[25]EFF-E_ANTC'!$A$4:$A$47,0),MATCH(G$5,'[25]EFF-E_ANTC'!$C$3:$H$3,0)),"")</f>
        <v>6.4532835825940396E-2</v>
      </c>
      <c r="H60" s="278">
        <f>IFERROR(INDEX('[25]EFF-E_ANTC'!$C$4:$H$47,MATCH($B60,'[25]EFF-E_ANTC'!$A$4:$A$47,0),MATCH(H$5,'[25]EFF-E_ANTC'!$C$3:$H$3,0)),"")</f>
        <v>6.5227894002483106E-2</v>
      </c>
      <c r="I60" s="278">
        <f>IFERROR(INDEX('[25]EFF-E_ANTC'!$C$4:$H$47,MATCH($B60,'[25]EFF-E_ANTC'!$A$4:$A$47,0),MATCH(I$5,'[25]EFF-E_ANTC'!$C$3:$H$3,0)),"")</f>
        <v>6.6011283101863896E-2</v>
      </c>
      <c r="J60" s="278">
        <f>IFERROR(INDEX('[25]EFF-E_ANTC'!$C$4:$H$47,MATCH($B60,'[25]EFF-E_ANTC'!$A$4:$A$47,0),MATCH(J$5,'[25]EFF-E_ANTC'!$C$3:$H$3,0)),"")</f>
        <v>6.6777008175099004E-2</v>
      </c>
      <c r="K60" s="274">
        <f>IFERROR(INDEX('[25]AFA-E_ANTC'!$J$5:$O$48,MATCH($B60,'[25]AFA-E_ANTC'!$A$5:$A$48,0),MATCH(K$5,'[25]AFA-E_ANTC'!$J$3:$O$3,0)),"")</f>
        <v>0.42532283795650333</v>
      </c>
      <c r="L60" s="274">
        <f>IFERROR(INDEX('[25]AFA-E_ANTC'!$J$5:$O$48,MATCH($B60,'[25]AFA-E_ANTC'!$A$5:$A$48,0),MATCH(L$5,'[25]AFA-E_ANTC'!$J$3:$O$3,0)),"")</f>
        <v>0.33706878442068333</v>
      </c>
      <c r="M60" s="274">
        <f>IFERROR(INDEX('[25]AFA-E_ANTC'!$J$5:$O$48,MATCH($B60,'[25]AFA-E_ANTC'!$A$5:$A$48,0),MATCH(M$5,'[25]AFA-E_ANTC'!$J$3:$O$3,0)),"")</f>
        <v>0.15171434294469499</v>
      </c>
      <c r="N60" s="274">
        <f>IFERROR(INDEX('[25]AFA-E_ANTC'!$J$5:$O$48,MATCH($B60,'[25]AFA-E_ANTC'!$A$5:$A$48,0),MATCH(N$5,'[25]AFA-E_ANTC'!$J$3:$O$3,0)),"")</f>
        <v>6.6477490540613332E-2</v>
      </c>
      <c r="O60" s="274">
        <f>IFERROR(INDEX('[25]AFA-E_ANTC'!$J$5:$O$48,MATCH($B60,'[25]AFA-E_ANTC'!$A$5:$A$48,0),MATCH(O$5,'[25]AFA-E_ANTC'!$J$3:$O$3,0)),"")</f>
        <v>2.8637041139474666E-2</v>
      </c>
      <c r="P60" s="274">
        <f>IFERROR(INDEX('[25]AFA-E_ANTC'!$P$5:$P$48,MATCH($B60,'[25]AFA-E_ANTC'!$A$5:$A$48,0)),"")</f>
        <v>0.06</v>
      </c>
      <c r="Q60" s="276">
        <f>IFERROR(INDEX('[25]RESID-E_ANTC'!$M$5:$T$48,MATCH($B60,'[25]RESID-E_ANTC'!$A$5:$A$48,0),MATCH(Q$5,'[25]RESID-E_ANTC'!$M$3:$T$3,0)),"")</f>
        <v>25.1952522652347</v>
      </c>
      <c r="R60" s="276">
        <f>IFERROR(INDEX('[25]RESID-E_ANTC'!$M$5:$T$48,MATCH($B60,'[25]RESID-E_ANTC'!$A$5:$A$48,0),MATCH(R$5,'[25]RESID-E_ANTC'!$M$3:$T$3,0)),"")</f>
        <v>23.083651962362801</v>
      </c>
      <c r="S60" s="276">
        <f>IFERROR(INDEX('[25]RESID-E_ANTC'!$M$5:$T$48,MATCH($B60,'[25]RESID-E_ANTC'!$A$5:$A$48,0),MATCH(S$5,'[25]RESID-E_ANTC'!$M$3:$T$3,0)),"")</f>
        <v>15.5161252325553</v>
      </c>
      <c r="T60" s="276">
        <f>IFERROR(INDEX('[25]RESID-E_ANTC'!$M$5:$T$48,MATCH($B60,'[25]RESID-E_ANTC'!$A$5:$A$48,0),MATCH(T$5,'[25]RESID-E_ANTC'!$M$3:$T$3,0)),"")</f>
        <v>0</v>
      </c>
      <c r="U60" s="276">
        <f>IFERROR(INDEX('[25]RESID-E_ANTC'!$M$5:$T$48,MATCH($B60,'[25]RESID-E_ANTC'!$A$5:$A$48,0),MATCH(U$5,'[25]RESID-E_ANTC'!$M$3:$T$3,0)),"")</f>
        <v>0</v>
      </c>
      <c r="V60" s="279"/>
      <c r="W60" s="279"/>
    </row>
    <row r="61" spans="2:23">
      <c r="B61" s="270" t="str">
        <f>IF([25]ITEMS_Tech_E!D61="","",[25]ITEMS_Tech_E!D61)</f>
        <v>*</v>
      </c>
      <c r="C61" s="271" t="str">
        <f>IF([25]ITEMS_Tech_E!E61="","",[25]ITEMS_Tech_E!E61)</f>
        <v/>
      </c>
      <c r="D61" s="272"/>
      <c r="E61" s="272"/>
      <c r="F61" s="278">
        <f>IFERROR(INDEX('[25]EFF-E_ANTC'!$C$4:$H$47,MATCH($B61,'[25]EFF-E_ANTC'!$A$4:$A$47,0),MATCH(F$5,'[25]EFF-E_ANTC'!$C$3:$H$3,0)),"")</f>
        <v>6.4348339348895098E-2</v>
      </c>
      <c r="G61" s="278">
        <f>IFERROR(INDEX('[25]EFF-E_ANTC'!$C$4:$H$47,MATCH($B61,'[25]EFF-E_ANTC'!$A$4:$A$47,0),MATCH(G$5,'[25]EFF-E_ANTC'!$C$3:$H$3,0)),"")</f>
        <v>6.4532835825940396E-2</v>
      </c>
      <c r="H61" s="278">
        <f>IFERROR(INDEX('[25]EFF-E_ANTC'!$C$4:$H$47,MATCH($B61,'[25]EFF-E_ANTC'!$A$4:$A$47,0),MATCH(H$5,'[25]EFF-E_ANTC'!$C$3:$H$3,0)),"")</f>
        <v>6.5227894002483106E-2</v>
      </c>
      <c r="I61" s="278">
        <f>IFERROR(INDEX('[25]EFF-E_ANTC'!$C$4:$H$47,MATCH($B61,'[25]EFF-E_ANTC'!$A$4:$A$47,0),MATCH(I$5,'[25]EFF-E_ANTC'!$C$3:$H$3,0)),"")</f>
        <v>6.6011283101863896E-2</v>
      </c>
      <c r="J61" s="278">
        <f>IFERROR(INDEX('[25]EFF-E_ANTC'!$C$4:$H$47,MATCH($B61,'[25]EFF-E_ANTC'!$A$4:$A$47,0),MATCH(J$5,'[25]EFF-E_ANTC'!$C$3:$H$3,0)),"")</f>
        <v>6.6777008175099004E-2</v>
      </c>
      <c r="K61" s="274">
        <f>IFERROR(INDEX('[25]AFA-E_ANTC'!$J$5:$O$48,MATCH($B61,'[25]AFA-E_ANTC'!$A$5:$A$48,0),MATCH(K$5,'[25]AFA-E_ANTC'!$J$3:$O$3,0)),"")</f>
        <v>0.42532283795650333</v>
      </c>
      <c r="L61" s="274">
        <f>IFERROR(INDEX('[25]AFA-E_ANTC'!$J$5:$O$48,MATCH($B61,'[25]AFA-E_ANTC'!$A$5:$A$48,0),MATCH(L$5,'[25]AFA-E_ANTC'!$J$3:$O$3,0)),"")</f>
        <v>0.33706878442068333</v>
      </c>
      <c r="M61" s="274">
        <f>IFERROR(INDEX('[25]AFA-E_ANTC'!$J$5:$O$48,MATCH($B61,'[25]AFA-E_ANTC'!$A$5:$A$48,0),MATCH(M$5,'[25]AFA-E_ANTC'!$J$3:$O$3,0)),"")</f>
        <v>0.15171434294469499</v>
      </c>
      <c r="N61" s="274">
        <f>IFERROR(INDEX('[25]AFA-E_ANTC'!$J$5:$O$48,MATCH($B61,'[25]AFA-E_ANTC'!$A$5:$A$48,0),MATCH(N$5,'[25]AFA-E_ANTC'!$J$3:$O$3,0)),"")</f>
        <v>6.6477490540613332E-2</v>
      </c>
      <c r="O61" s="274">
        <f>IFERROR(INDEX('[25]AFA-E_ANTC'!$J$5:$O$48,MATCH($B61,'[25]AFA-E_ANTC'!$A$5:$A$48,0),MATCH(O$5,'[25]AFA-E_ANTC'!$J$3:$O$3,0)),"")</f>
        <v>2.8637041139474666E-2</v>
      </c>
      <c r="P61" s="274">
        <f>IFERROR(INDEX('[25]AFA-E_ANTC'!$P$5:$P$48,MATCH($B61,'[25]AFA-E_ANTC'!$A$5:$A$48,0)),"")</f>
        <v>0.06</v>
      </c>
      <c r="Q61" s="276">
        <f>IFERROR(INDEX('[25]RESID-E_ANTC'!$M$5:$T$48,MATCH($B61,'[25]RESID-E_ANTC'!$A$5:$A$48,0),MATCH(Q$5,'[25]RESID-E_ANTC'!$M$3:$T$3,0)),"")</f>
        <v>25.1952522652347</v>
      </c>
      <c r="R61" s="276">
        <f>IFERROR(INDEX('[25]RESID-E_ANTC'!$M$5:$T$48,MATCH($B61,'[25]RESID-E_ANTC'!$A$5:$A$48,0),MATCH(R$5,'[25]RESID-E_ANTC'!$M$3:$T$3,0)),"")</f>
        <v>23.083651962362801</v>
      </c>
      <c r="S61" s="276">
        <f>IFERROR(INDEX('[25]RESID-E_ANTC'!$M$5:$T$48,MATCH($B61,'[25]RESID-E_ANTC'!$A$5:$A$48,0),MATCH(S$5,'[25]RESID-E_ANTC'!$M$3:$T$3,0)),"")</f>
        <v>15.5161252325553</v>
      </c>
      <c r="T61" s="276">
        <f>IFERROR(INDEX('[25]RESID-E_ANTC'!$M$5:$T$48,MATCH($B61,'[25]RESID-E_ANTC'!$A$5:$A$48,0),MATCH(T$5,'[25]RESID-E_ANTC'!$M$3:$T$3,0)),"")</f>
        <v>0</v>
      </c>
      <c r="U61" s="276">
        <f>IFERROR(INDEX('[25]RESID-E_ANTC'!$M$5:$T$48,MATCH($B61,'[25]RESID-E_ANTC'!$A$5:$A$48,0),MATCH(U$5,'[25]RESID-E_ANTC'!$M$3:$T$3,0)),"")</f>
        <v>0</v>
      </c>
      <c r="V61" s="279"/>
      <c r="W61" s="279"/>
    </row>
    <row r="62" spans="2:23">
      <c r="B62" s="270" t="str">
        <f>IF([25]ITEMS_Tech_E!D62="","",[25]ITEMS_Tech_E!D62)</f>
        <v>*</v>
      </c>
      <c r="C62" s="271" t="str">
        <f>IF([25]ITEMS_Tech_E!E62="","",[25]ITEMS_Tech_E!E62)</f>
        <v>Freight Rail</v>
      </c>
      <c r="D62" s="272"/>
      <c r="E62" s="272"/>
      <c r="F62" s="278">
        <f>IFERROR(INDEX('[25]EFF-E_ANTC'!$C$4:$H$47,MATCH($B62,'[25]EFF-E_ANTC'!$A$4:$A$47,0),MATCH(F$5,'[25]EFF-E_ANTC'!$C$3:$H$3,0)),"")</f>
        <v>6.4348339348895098E-2</v>
      </c>
      <c r="G62" s="278">
        <f>IFERROR(INDEX('[25]EFF-E_ANTC'!$C$4:$H$47,MATCH($B62,'[25]EFF-E_ANTC'!$A$4:$A$47,0),MATCH(G$5,'[25]EFF-E_ANTC'!$C$3:$H$3,0)),"")</f>
        <v>6.4532835825940396E-2</v>
      </c>
      <c r="H62" s="278">
        <f>IFERROR(INDEX('[25]EFF-E_ANTC'!$C$4:$H$47,MATCH($B62,'[25]EFF-E_ANTC'!$A$4:$A$47,0),MATCH(H$5,'[25]EFF-E_ANTC'!$C$3:$H$3,0)),"")</f>
        <v>6.5227894002483106E-2</v>
      </c>
      <c r="I62" s="278">
        <f>IFERROR(INDEX('[25]EFF-E_ANTC'!$C$4:$H$47,MATCH($B62,'[25]EFF-E_ANTC'!$A$4:$A$47,0),MATCH(I$5,'[25]EFF-E_ANTC'!$C$3:$H$3,0)),"")</f>
        <v>6.6011283101863896E-2</v>
      </c>
      <c r="J62" s="278">
        <f>IFERROR(INDEX('[25]EFF-E_ANTC'!$C$4:$H$47,MATCH($B62,'[25]EFF-E_ANTC'!$A$4:$A$47,0),MATCH(J$5,'[25]EFF-E_ANTC'!$C$3:$H$3,0)),"")</f>
        <v>6.6777008175099004E-2</v>
      </c>
      <c r="K62" s="274">
        <f>IFERROR(INDEX('[25]AFA-E_ANTC'!$J$5:$O$48,MATCH($B62,'[25]AFA-E_ANTC'!$A$5:$A$48,0),MATCH(K$5,'[25]AFA-E_ANTC'!$J$3:$O$3,0)),"")</f>
        <v>0.42532283795650333</v>
      </c>
      <c r="L62" s="274">
        <f>IFERROR(INDEX('[25]AFA-E_ANTC'!$J$5:$O$48,MATCH($B62,'[25]AFA-E_ANTC'!$A$5:$A$48,0),MATCH(L$5,'[25]AFA-E_ANTC'!$J$3:$O$3,0)),"")</f>
        <v>0.33706878442068333</v>
      </c>
      <c r="M62" s="274">
        <f>IFERROR(INDEX('[25]AFA-E_ANTC'!$J$5:$O$48,MATCH($B62,'[25]AFA-E_ANTC'!$A$5:$A$48,0),MATCH(M$5,'[25]AFA-E_ANTC'!$J$3:$O$3,0)),"")</f>
        <v>0.15171434294469499</v>
      </c>
      <c r="N62" s="274">
        <f>IFERROR(INDEX('[25]AFA-E_ANTC'!$J$5:$O$48,MATCH($B62,'[25]AFA-E_ANTC'!$A$5:$A$48,0),MATCH(N$5,'[25]AFA-E_ANTC'!$J$3:$O$3,0)),"")</f>
        <v>6.6477490540613332E-2</v>
      </c>
      <c r="O62" s="274">
        <f>IFERROR(INDEX('[25]AFA-E_ANTC'!$J$5:$O$48,MATCH($B62,'[25]AFA-E_ANTC'!$A$5:$A$48,0),MATCH(O$5,'[25]AFA-E_ANTC'!$J$3:$O$3,0)),"")</f>
        <v>2.8637041139474666E-2</v>
      </c>
      <c r="P62" s="274">
        <f>IFERROR(INDEX('[25]AFA-E_ANTC'!$P$5:$P$48,MATCH($B62,'[25]AFA-E_ANTC'!$A$5:$A$48,0)),"")</f>
        <v>0.06</v>
      </c>
      <c r="Q62" s="276">
        <f>IFERROR(INDEX('[25]RESID-E_ANTC'!$M$5:$T$48,MATCH($B62,'[25]RESID-E_ANTC'!$A$5:$A$48,0),MATCH(Q$5,'[25]RESID-E_ANTC'!$M$3:$T$3,0)),"")</f>
        <v>25.1952522652347</v>
      </c>
      <c r="R62" s="276">
        <f>IFERROR(INDEX('[25]RESID-E_ANTC'!$M$5:$T$48,MATCH($B62,'[25]RESID-E_ANTC'!$A$5:$A$48,0),MATCH(R$5,'[25]RESID-E_ANTC'!$M$3:$T$3,0)),"")</f>
        <v>23.083651962362801</v>
      </c>
      <c r="S62" s="276">
        <f>IFERROR(INDEX('[25]RESID-E_ANTC'!$M$5:$T$48,MATCH($B62,'[25]RESID-E_ANTC'!$A$5:$A$48,0),MATCH(S$5,'[25]RESID-E_ANTC'!$M$3:$T$3,0)),"")</f>
        <v>15.5161252325553</v>
      </c>
      <c r="T62" s="276">
        <f>IFERROR(INDEX('[25]RESID-E_ANTC'!$M$5:$T$48,MATCH($B62,'[25]RESID-E_ANTC'!$A$5:$A$48,0),MATCH(T$5,'[25]RESID-E_ANTC'!$M$3:$T$3,0)),"")</f>
        <v>0</v>
      </c>
      <c r="U62" s="276">
        <f>IFERROR(INDEX('[25]RESID-E_ANTC'!$M$5:$T$48,MATCH($B62,'[25]RESID-E_ANTC'!$A$5:$A$48,0),MATCH(U$5,'[25]RESID-E_ANTC'!$M$3:$T$3,0)),"")</f>
        <v>0</v>
      </c>
      <c r="V62" s="279"/>
      <c r="W62" s="279"/>
    </row>
    <row r="63" spans="2:23">
      <c r="B63" s="270" t="str">
        <f>IF([25]ITEMS_Tech_E!D63="","",[25]ITEMS_Tech_E!D63)</f>
        <v>TFRCOODS-E</v>
      </c>
      <c r="C63" s="271" t="str">
        <f>IF([25]ITEMS_Tech_E!E63="","",[25]ITEMS_Tech_E!E63)</f>
        <v>Transport Freight - Rail Corridor Oil Diesel-E</v>
      </c>
      <c r="D63" s="277" t="s">
        <v>741</v>
      </c>
      <c r="E63" s="277" t="s">
        <v>761</v>
      </c>
      <c r="F63" s="278">
        <f>IFERROR(INDEX('[25]EFF-E_ANTC'!$C$4:$H$47,MATCH($B63,'[25]EFF-E_ANTC'!$A$4:$A$47,0),MATCH(F$5,'[25]EFF-E_ANTC'!$C$3:$H$3,0)),"")</f>
        <v>2.8040417913534488</v>
      </c>
      <c r="G63" s="278">
        <f>IFERROR(INDEX('[25]EFF-E_ANTC'!$C$4:$H$47,MATCH($B63,'[25]EFF-E_ANTC'!$A$4:$A$47,0),MATCH(G$5,'[25]EFF-E_ANTC'!$C$3:$H$3,0)),"")</f>
        <v>2.8040417913534488</v>
      </c>
      <c r="H63" s="278">
        <f>IFERROR(INDEX('[25]EFF-E_ANTC'!$C$4:$H$47,MATCH($B63,'[25]EFF-E_ANTC'!$A$4:$A$47,0),MATCH(H$5,'[25]EFF-E_ANTC'!$C$3:$H$3,0)),"")</f>
        <v>2.8040417913534488</v>
      </c>
      <c r="I63" s="278">
        <f>IFERROR(INDEX('[25]EFF-E_ANTC'!$C$4:$H$47,MATCH($B63,'[25]EFF-E_ANTC'!$A$4:$A$47,0),MATCH(I$5,'[25]EFF-E_ANTC'!$C$3:$H$3,0)),"")</f>
        <v>2.8040417913534488</v>
      </c>
      <c r="J63" s="278">
        <f>IFERROR(INDEX('[25]EFF-E_ANTC'!$C$4:$H$47,MATCH($B63,'[25]EFF-E_ANTC'!$A$4:$A$47,0),MATCH(J$5,'[25]EFF-E_ANTC'!$C$3:$H$3,0)),"")</f>
        <v>2.8040417913534488</v>
      </c>
      <c r="K63" s="274">
        <f>IFERROR(INDEX('[25]AFA-E_ANTC'!$J$5:$O$48,MATCH($B63,'[25]AFA-E_ANTC'!$A$5:$A$48,0),MATCH(K$5,'[25]AFA-E_ANTC'!$J$3:$O$3,0)),"")</f>
        <v>1</v>
      </c>
      <c r="L63" s="274">
        <f>IFERROR(INDEX('[25]AFA-E_ANTC'!$J$5:$O$48,MATCH($B63,'[25]AFA-E_ANTC'!$A$5:$A$48,0),MATCH(L$5,'[25]AFA-E_ANTC'!$J$3:$O$3,0)),"")</f>
        <v>1</v>
      </c>
      <c r="M63" s="274">
        <f>IFERROR(INDEX('[25]AFA-E_ANTC'!$J$5:$O$48,MATCH($B63,'[25]AFA-E_ANTC'!$A$5:$A$48,0),MATCH(M$5,'[25]AFA-E_ANTC'!$J$3:$O$3,0)),"")</f>
        <v>1</v>
      </c>
      <c r="N63" s="274">
        <f>IFERROR(INDEX('[25]AFA-E_ANTC'!$J$5:$O$48,MATCH($B63,'[25]AFA-E_ANTC'!$A$5:$A$48,0),MATCH(N$5,'[25]AFA-E_ANTC'!$J$3:$O$3,0)),"")</f>
        <v>1</v>
      </c>
      <c r="O63" s="274">
        <f>IFERROR(INDEX('[25]AFA-E_ANTC'!$J$5:$O$48,MATCH($B63,'[25]AFA-E_ANTC'!$A$5:$A$48,0),MATCH(O$5,'[25]AFA-E_ANTC'!$J$3:$O$3,0)),"")</f>
        <v>1</v>
      </c>
      <c r="P63" s="274">
        <f>IFERROR(INDEX('[25]AFA-E_ANTC'!$P$5:$P$48,MATCH($B63,'[25]AFA-E_ANTC'!$A$5:$A$48,0)),"")</f>
        <v>1</v>
      </c>
      <c r="Q63" s="276">
        <f>IFERROR(INDEX('[25]RESID-E_ANTC'!$M$5:$T$48,MATCH($B63,'[25]RESID-E_ANTC'!$A$5:$A$48,0),MATCH(Q$5,'[25]RESID-E_ANTC'!$M$3:$T$3,0)),"")</f>
        <v>7.1799653230224925</v>
      </c>
      <c r="R63" s="276">
        <f>IFERROR(INDEX('[25]RESID-E_ANTC'!$M$5:$T$48,MATCH($B63,'[25]RESID-E_ANTC'!$A$5:$A$48,0),MATCH(R$5,'[25]RESID-E_ANTC'!$M$3:$T$3,0)),"")</f>
        <v>7.1799653230224925</v>
      </c>
      <c r="S63" s="276">
        <f>IFERROR(INDEX('[25]RESID-E_ANTC'!$M$5:$T$48,MATCH($B63,'[25]RESID-E_ANTC'!$A$5:$A$48,0),MATCH(S$5,'[25]RESID-E_ANTC'!$M$3:$T$3,0)),"")</f>
        <v>7.1799653230224925</v>
      </c>
      <c r="T63" s="276">
        <f>IFERROR(INDEX('[25]RESID-E_ANTC'!$M$5:$T$48,MATCH($B63,'[25]RESID-E_ANTC'!$A$5:$A$48,0),MATCH(T$5,'[25]RESID-E_ANTC'!$M$3:$T$3,0)),"")</f>
        <v>0</v>
      </c>
      <c r="U63" s="276">
        <f>IFERROR(INDEX('[25]RESID-E_ANTC'!$M$5:$T$48,MATCH($B63,'[25]RESID-E_ANTC'!$A$5:$A$48,0),MATCH(U$5,'[25]RESID-E_ANTC'!$M$3:$T$3,0)),"")</f>
        <v>0</v>
      </c>
      <c r="V63" s="279">
        <v>3</v>
      </c>
      <c r="W63" s="279">
        <v>0</v>
      </c>
    </row>
    <row r="64" spans="2:23">
      <c r="B64" s="270" t="str">
        <f>IF([25]ITEMS_Tech_E!D64="","",[25]ITEMS_Tech_E!D64)</f>
        <v>TFRCOELC-E</v>
      </c>
      <c r="C64" s="271" t="str">
        <f>IF([25]ITEMS_Tech_E!E64="","",[25]ITEMS_Tech_E!E64)</f>
        <v>Transport Freight - Rail Corridor Electricity-E</v>
      </c>
      <c r="D64" s="277" t="s">
        <v>744</v>
      </c>
      <c r="E64" s="277" t="s">
        <v>761</v>
      </c>
      <c r="F64" s="278">
        <f>IFERROR(INDEX('[25]EFF-E_ANTC'!$C$4:$H$47,MATCH($B64,'[25]EFF-E_ANTC'!$A$4:$A$47,0),MATCH(F$5,'[25]EFF-E_ANTC'!$C$3:$H$3,0)),"")</f>
        <v>4.0285422116338081</v>
      </c>
      <c r="G64" s="278">
        <f>IFERROR(INDEX('[25]EFF-E_ANTC'!$C$4:$H$47,MATCH($B64,'[25]EFF-E_ANTC'!$A$4:$A$47,0),MATCH(G$5,'[25]EFF-E_ANTC'!$C$3:$H$3,0)),"")</f>
        <v>4.0285422116338081</v>
      </c>
      <c r="H64" s="278">
        <f>IFERROR(INDEX('[25]EFF-E_ANTC'!$C$4:$H$47,MATCH($B64,'[25]EFF-E_ANTC'!$A$4:$A$47,0),MATCH(H$5,'[25]EFF-E_ANTC'!$C$3:$H$3,0)),"")</f>
        <v>4.0285422116338081</v>
      </c>
      <c r="I64" s="278">
        <f>IFERROR(INDEX('[25]EFF-E_ANTC'!$C$4:$H$47,MATCH($B64,'[25]EFF-E_ANTC'!$A$4:$A$47,0),MATCH(I$5,'[25]EFF-E_ANTC'!$C$3:$H$3,0)),"")</f>
        <v>4.0285422116338081</v>
      </c>
      <c r="J64" s="278">
        <f>IFERROR(INDEX('[25]EFF-E_ANTC'!$C$4:$H$47,MATCH($B64,'[25]EFF-E_ANTC'!$A$4:$A$47,0),MATCH(J$5,'[25]EFF-E_ANTC'!$C$3:$H$3,0)),"")</f>
        <v>4.0285422116338081</v>
      </c>
      <c r="K64" s="274">
        <f>IFERROR(INDEX('[25]AFA-E_ANTC'!$J$5:$O$48,MATCH($B64,'[25]AFA-E_ANTC'!$A$5:$A$48,0),MATCH(K$5,'[25]AFA-E_ANTC'!$J$3:$O$3,0)),"")</f>
        <v>1</v>
      </c>
      <c r="L64" s="274">
        <f>IFERROR(INDEX('[25]AFA-E_ANTC'!$J$5:$O$48,MATCH($B64,'[25]AFA-E_ANTC'!$A$5:$A$48,0),MATCH(L$5,'[25]AFA-E_ANTC'!$J$3:$O$3,0)),"")</f>
        <v>1</v>
      </c>
      <c r="M64" s="274">
        <f>IFERROR(INDEX('[25]AFA-E_ANTC'!$J$5:$O$48,MATCH($B64,'[25]AFA-E_ANTC'!$A$5:$A$48,0),MATCH(M$5,'[25]AFA-E_ANTC'!$J$3:$O$3,0)),"")</f>
        <v>1</v>
      </c>
      <c r="N64" s="274">
        <f>IFERROR(INDEX('[25]AFA-E_ANTC'!$J$5:$O$48,MATCH($B64,'[25]AFA-E_ANTC'!$A$5:$A$48,0),MATCH(N$5,'[25]AFA-E_ANTC'!$J$3:$O$3,0)),"")</f>
        <v>1</v>
      </c>
      <c r="O64" s="274">
        <f>IFERROR(INDEX('[25]AFA-E_ANTC'!$J$5:$O$48,MATCH($B64,'[25]AFA-E_ANTC'!$A$5:$A$48,0),MATCH(O$5,'[25]AFA-E_ANTC'!$J$3:$O$3,0)),"")</f>
        <v>1</v>
      </c>
      <c r="P64" s="274">
        <f>IFERROR(INDEX('[25]AFA-E_ANTC'!$P$5:$P$48,MATCH($B64,'[25]AFA-E_ANTC'!$A$5:$A$48,0)),"")</f>
        <v>1</v>
      </c>
      <c r="Q64" s="276">
        <f>IFERROR(INDEX('[25]RESID-E_ANTC'!$M$5:$T$48,MATCH($B64,'[25]RESID-E_ANTC'!$A$5:$A$48,0),MATCH(Q$5,'[25]RESID-E_ANTC'!$M$3:$T$3,0)),"")</f>
        <v>14.820034676977507</v>
      </c>
      <c r="R64" s="276">
        <f>IFERROR(INDEX('[25]RESID-E_ANTC'!$M$5:$T$48,MATCH($B64,'[25]RESID-E_ANTC'!$A$5:$A$48,0),MATCH(R$5,'[25]RESID-E_ANTC'!$M$3:$T$3,0)),"")</f>
        <v>14.820034676977507</v>
      </c>
      <c r="S64" s="276">
        <f>IFERROR(INDEX('[25]RESID-E_ANTC'!$M$5:$T$48,MATCH($B64,'[25]RESID-E_ANTC'!$A$5:$A$48,0),MATCH(S$5,'[25]RESID-E_ANTC'!$M$3:$T$3,0)),"")</f>
        <v>14.820034676977507</v>
      </c>
      <c r="T64" s="276">
        <f>IFERROR(INDEX('[25]RESID-E_ANTC'!$M$5:$T$48,MATCH($B64,'[25]RESID-E_ANTC'!$A$5:$A$48,0),MATCH(T$5,'[25]RESID-E_ANTC'!$M$3:$T$3,0)),"")</f>
        <v>14.820034676977507</v>
      </c>
      <c r="U64" s="276">
        <f>IFERROR(INDEX('[25]RESID-E_ANTC'!$M$5:$T$48,MATCH($B64,'[25]RESID-E_ANTC'!$A$5:$A$48,0),MATCH(U$5,'[25]RESID-E_ANTC'!$M$3:$T$3,0)),"")</f>
        <v>14.820034676977507</v>
      </c>
      <c r="V64" s="279">
        <v>3</v>
      </c>
      <c r="W64" s="279">
        <v>0</v>
      </c>
    </row>
    <row r="65" spans="2:23">
      <c r="B65" s="270" t="str">
        <f>IF([25]ITEMS_Tech_E!D65="","",[25]ITEMS_Tech_E!D65)</f>
        <v>TFROTODS-E</v>
      </c>
      <c r="C65" s="271" t="str">
        <f>IF([25]ITEMS_Tech_E!E65="","",[25]ITEMS_Tech_E!E65)</f>
        <v>Transport Freight - Rail Other Oil Diesel-E</v>
      </c>
      <c r="D65" s="277" t="s">
        <v>741</v>
      </c>
      <c r="E65" s="277" t="s">
        <v>762</v>
      </c>
      <c r="F65" s="278">
        <f>IFERROR(INDEX('[25]EFF-E_ANTC'!$C$4:$H$47,MATCH($B65,'[25]EFF-E_ANTC'!$A$4:$A$47,0),MATCH(F$5,'[25]EFF-E_ANTC'!$C$3:$H$3,0)),"")</f>
        <v>4.2248786996646812</v>
      </c>
      <c r="G65" s="278">
        <f>IFERROR(INDEX('[25]EFF-E_ANTC'!$C$4:$H$47,MATCH($B65,'[25]EFF-E_ANTC'!$A$4:$A$47,0),MATCH(G$5,'[25]EFF-E_ANTC'!$C$3:$H$3,0)),"")</f>
        <v>4.2248786996646812</v>
      </c>
      <c r="H65" s="278">
        <f>IFERROR(INDEX('[25]EFF-E_ANTC'!$C$4:$H$47,MATCH($B65,'[25]EFF-E_ANTC'!$A$4:$A$47,0),MATCH(H$5,'[25]EFF-E_ANTC'!$C$3:$H$3,0)),"")</f>
        <v>4.2248786996646812</v>
      </c>
      <c r="I65" s="278">
        <f>IFERROR(INDEX('[25]EFF-E_ANTC'!$C$4:$H$47,MATCH($B65,'[25]EFF-E_ANTC'!$A$4:$A$47,0),MATCH(I$5,'[25]EFF-E_ANTC'!$C$3:$H$3,0)),"")</f>
        <v>4.2248786996646812</v>
      </c>
      <c r="J65" s="278">
        <f>IFERROR(INDEX('[25]EFF-E_ANTC'!$C$4:$H$47,MATCH($B65,'[25]EFF-E_ANTC'!$A$4:$A$47,0),MATCH(J$5,'[25]EFF-E_ANTC'!$C$3:$H$3,0)),"")</f>
        <v>4.2248786996646812</v>
      </c>
      <c r="K65" s="274">
        <f>IFERROR(INDEX('[25]AFA-E_ANTC'!$J$5:$O$48,MATCH($B65,'[25]AFA-E_ANTC'!$A$5:$A$48,0),MATCH(K$5,'[25]AFA-E_ANTC'!$J$3:$O$3,0)),"")</f>
        <v>1</v>
      </c>
      <c r="L65" s="274">
        <f>IFERROR(INDEX('[25]AFA-E_ANTC'!$J$5:$O$48,MATCH($B65,'[25]AFA-E_ANTC'!$A$5:$A$48,0),MATCH(L$5,'[25]AFA-E_ANTC'!$J$3:$O$3,0)),"")</f>
        <v>1</v>
      </c>
      <c r="M65" s="274">
        <f>IFERROR(INDEX('[25]AFA-E_ANTC'!$J$5:$O$48,MATCH($B65,'[25]AFA-E_ANTC'!$A$5:$A$48,0),MATCH(M$5,'[25]AFA-E_ANTC'!$J$3:$O$3,0)),"")</f>
        <v>1</v>
      </c>
      <c r="N65" s="274">
        <f>IFERROR(INDEX('[25]AFA-E_ANTC'!$J$5:$O$48,MATCH($B65,'[25]AFA-E_ANTC'!$A$5:$A$48,0),MATCH(N$5,'[25]AFA-E_ANTC'!$J$3:$O$3,0)),"")</f>
        <v>1</v>
      </c>
      <c r="O65" s="274">
        <f>IFERROR(INDEX('[25]AFA-E_ANTC'!$J$5:$O$48,MATCH($B65,'[25]AFA-E_ANTC'!$A$5:$A$48,0),MATCH(O$5,'[25]AFA-E_ANTC'!$J$3:$O$3,0)),"")</f>
        <v>1</v>
      </c>
      <c r="P65" s="274">
        <f>IFERROR(INDEX('[25]AFA-E_ANTC'!$P$5:$P$48,MATCH($B65,'[25]AFA-E_ANTC'!$A$5:$A$48,0)),"")</f>
        <v>1</v>
      </c>
      <c r="Q65" s="276">
        <f>IFERROR(INDEX('[25]RESID-E_ANTC'!$M$5:$T$48,MATCH($B65,'[25]RESID-E_ANTC'!$A$5:$A$48,0),MATCH(Q$5,'[25]RESID-E_ANTC'!$M$3:$T$3,0)),"")</f>
        <v>5.3170222384328483</v>
      </c>
      <c r="R65" s="276">
        <f>IFERROR(INDEX('[25]RESID-E_ANTC'!$M$5:$T$48,MATCH($B65,'[25]RESID-E_ANTC'!$A$5:$A$48,0),MATCH(R$5,'[25]RESID-E_ANTC'!$M$3:$T$3,0)),"")</f>
        <v>5.3170222384328483</v>
      </c>
      <c r="S65" s="276">
        <f>IFERROR(INDEX('[25]RESID-E_ANTC'!$M$5:$T$48,MATCH($B65,'[25]RESID-E_ANTC'!$A$5:$A$48,0),MATCH(S$5,'[25]RESID-E_ANTC'!$M$3:$T$3,0)),"")</f>
        <v>5.3170222384328483</v>
      </c>
      <c r="T65" s="276">
        <f>IFERROR(INDEX('[25]RESID-E_ANTC'!$M$5:$T$48,MATCH($B65,'[25]RESID-E_ANTC'!$A$5:$A$48,0),MATCH(T$5,'[25]RESID-E_ANTC'!$M$3:$T$3,0)),"")</f>
        <v>0</v>
      </c>
      <c r="U65" s="276">
        <f>IFERROR(INDEX('[25]RESID-E_ANTC'!$M$5:$T$48,MATCH($B65,'[25]RESID-E_ANTC'!$A$5:$A$48,0),MATCH(U$5,'[25]RESID-E_ANTC'!$M$3:$T$3,0)),"")</f>
        <v>0</v>
      </c>
      <c r="V65" s="279">
        <v>3</v>
      </c>
      <c r="W65" s="279">
        <v>0</v>
      </c>
    </row>
    <row r="66" spans="2:23">
      <c r="B66" s="270" t="str">
        <f>IF([25]ITEMS_Tech_E!D66="","",[25]ITEMS_Tech_E!D66)</f>
        <v>TFROTELC-E</v>
      </c>
      <c r="C66" s="271" t="str">
        <f>IF([25]ITEMS_Tech_E!E66="","",[25]ITEMS_Tech_E!E66)</f>
        <v>Transport Freight - Rail Other Electricity-E</v>
      </c>
      <c r="D66" s="277" t="s">
        <v>744</v>
      </c>
      <c r="E66" s="277" t="s">
        <v>762</v>
      </c>
      <c r="F66" s="278">
        <f>IFERROR(INDEX('[25]EFF-E_ANTC'!$C$4:$H$47,MATCH($B66,'[25]EFF-E_ANTC'!$A$4:$A$47,0),MATCH(F$5,'[25]EFF-E_ANTC'!$C$3:$H$3,0)),"")</f>
        <v>12.071081999041946</v>
      </c>
      <c r="G66" s="278">
        <f>IFERROR(INDEX('[25]EFF-E_ANTC'!$C$4:$H$47,MATCH($B66,'[25]EFF-E_ANTC'!$A$4:$A$47,0),MATCH(G$5,'[25]EFF-E_ANTC'!$C$3:$H$3,0)),"")</f>
        <v>12.071081999041946</v>
      </c>
      <c r="H66" s="278">
        <f>IFERROR(INDEX('[25]EFF-E_ANTC'!$C$4:$H$47,MATCH($B66,'[25]EFF-E_ANTC'!$A$4:$A$47,0),MATCH(H$5,'[25]EFF-E_ANTC'!$C$3:$H$3,0)),"")</f>
        <v>12.071081999041946</v>
      </c>
      <c r="I66" s="278">
        <f>IFERROR(INDEX('[25]EFF-E_ANTC'!$C$4:$H$47,MATCH($B66,'[25]EFF-E_ANTC'!$A$4:$A$47,0),MATCH(I$5,'[25]EFF-E_ANTC'!$C$3:$H$3,0)),"")</f>
        <v>12.071081999041946</v>
      </c>
      <c r="J66" s="278">
        <f>IFERROR(INDEX('[25]EFF-E_ANTC'!$C$4:$H$47,MATCH($B66,'[25]EFF-E_ANTC'!$A$4:$A$47,0),MATCH(J$5,'[25]EFF-E_ANTC'!$C$3:$H$3,0)),"")</f>
        <v>12.071081999041946</v>
      </c>
      <c r="K66" s="274">
        <f>IFERROR(INDEX('[25]AFA-E_ANTC'!$J$5:$O$48,MATCH($B66,'[25]AFA-E_ANTC'!$A$5:$A$48,0),MATCH(K$5,'[25]AFA-E_ANTC'!$J$3:$O$3,0)),"")</f>
        <v>1</v>
      </c>
      <c r="L66" s="274">
        <f>IFERROR(INDEX('[25]AFA-E_ANTC'!$J$5:$O$48,MATCH($B66,'[25]AFA-E_ANTC'!$A$5:$A$48,0),MATCH(L$5,'[25]AFA-E_ANTC'!$J$3:$O$3,0)),"")</f>
        <v>1</v>
      </c>
      <c r="M66" s="274">
        <f>IFERROR(INDEX('[25]AFA-E_ANTC'!$J$5:$O$48,MATCH($B66,'[25]AFA-E_ANTC'!$A$5:$A$48,0),MATCH(M$5,'[25]AFA-E_ANTC'!$J$3:$O$3,0)),"")</f>
        <v>1</v>
      </c>
      <c r="N66" s="274">
        <f>IFERROR(INDEX('[25]AFA-E_ANTC'!$J$5:$O$48,MATCH($B66,'[25]AFA-E_ANTC'!$A$5:$A$48,0),MATCH(N$5,'[25]AFA-E_ANTC'!$J$3:$O$3,0)),"")</f>
        <v>1</v>
      </c>
      <c r="O66" s="274">
        <f>IFERROR(INDEX('[25]AFA-E_ANTC'!$J$5:$O$48,MATCH($B66,'[25]AFA-E_ANTC'!$A$5:$A$48,0),MATCH(O$5,'[25]AFA-E_ANTC'!$J$3:$O$3,0)),"")</f>
        <v>1</v>
      </c>
      <c r="P66" s="274">
        <f>IFERROR(INDEX('[25]AFA-E_ANTC'!$P$5:$P$48,MATCH($B66,'[25]AFA-E_ANTC'!$A$5:$A$48,0)),"")</f>
        <v>1</v>
      </c>
      <c r="Q66" s="276">
        <f>IFERROR(INDEX('[25]RESID-E_ANTC'!$M$5:$T$48,MATCH($B66,'[25]RESID-E_ANTC'!$A$5:$A$48,0),MATCH(Q$5,'[25]RESID-E_ANTC'!$M$3:$T$3,0)),"")</f>
        <v>21.825483275883826</v>
      </c>
      <c r="R66" s="276">
        <f>IFERROR(INDEX('[25]RESID-E_ANTC'!$M$5:$T$48,MATCH($B66,'[25]RESID-E_ANTC'!$A$5:$A$48,0),MATCH(R$5,'[25]RESID-E_ANTC'!$M$3:$T$3,0)),"")</f>
        <v>21.825483275883826</v>
      </c>
      <c r="S66" s="276">
        <f>IFERROR(INDEX('[25]RESID-E_ANTC'!$M$5:$T$48,MATCH($B66,'[25]RESID-E_ANTC'!$A$5:$A$48,0),MATCH(S$5,'[25]RESID-E_ANTC'!$M$3:$T$3,0)),"")</f>
        <v>21.825483275883826</v>
      </c>
      <c r="T66" s="276">
        <f>IFERROR(INDEX('[25]RESID-E_ANTC'!$M$5:$T$48,MATCH($B66,'[25]RESID-E_ANTC'!$A$5:$A$48,0),MATCH(T$5,'[25]RESID-E_ANTC'!$M$3:$T$3,0)),"")</f>
        <v>21.825483275883826</v>
      </c>
      <c r="U66" s="276">
        <f>IFERROR(INDEX('[25]RESID-E_ANTC'!$M$5:$T$48,MATCH($B66,'[25]RESID-E_ANTC'!$A$5:$A$48,0),MATCH(U$5,'[25]RESID-E_ANTC'!$M$3:$T$3,0)),"")</f>
        <v>21.825483275883826</v>
      </c>
      <c r="V66" s="279">
        <v>3</v>
      </c>
      <c r="W66" s="279">
        <v>0</v>
      </c>
    </row>
    <row r="67" spans="2:23">
      <c r="B67" s="270" t="str">
        <f>IF([25]ITEMS_Tech_E!D67="","",[25]ITEMS_Tech_E!D67)</f>
        <v>TFREXODSR-E</v>
      </c>
      <c r="C67" s="271" t="str">
        <f>IF([25]ITEMS_Tech_E!E67="","",[25]ITEMS_Tech_E!E67)</f>
        <v>Transport Freight - Rail Export (bulk mining) Oil Diesel-E</v>
      </c>
      <c r="D67" s="277" t="s">
        <v>741</v>
      </c>
      <c r="E67" s="277" t="s">
        <v>763</v>
      </c>
      <c r="F67" s="278">
        <f>IFERROR(INDEX('[25]EFF-E_ANTC'!$C$4:$H$47,MATCH($B67,'[25]EFF-E_ANTC'!$A$4:$A$47,0),MATCH(F$5,'[25]EFF-E_ANTC'!$C$3:$H$3,0)),"")</f>
        <v>6.545125793438701</v>
      </c>
      <c r="G67" s="278">
        <f>IFERROR(INDEX('[25]EFF-E_ANTC'!$C$4:$H$47,MATCH($B67,'[25]EFF-E_ANTC'!$A$4:$A$47,0),MATCH(G$5,'[25]EFF-E_ANTC'!$C$3:$H$3,0)),"")</f>
        <v>6.545125793438701</v>
      </c>
      <c r="H67" s="278">
        <f>IFERROR(INDEX('[25]EFF-E_ANTC'!$C$4:$H$47,MATCH($B67,'[25]EFF-E_ANTC'!$A$4:$A$47,0),MATCH(H$5,'[25]EFF-E_ANTC'!$C$3:$H$3,0)),"")</f>
        <v>6.545125793438701</v>
      </c>
      <c r="I67" s="278">
        <f>IFERROR(INDEX('[25]EFF-E_ANTC'!$C$4:$H$47,MATCH($B67,'[25]EFF-E_ANTC'!$A$4:$A$47,0),MATCH(I$5,'[25]EFF-E_ANTC'!$C$3:$H$3,0)),"")</f>
        <v>6.545125793438701</v>
      </c>
      <c r="J67" s="278">
        <f>IFERROR(INDEX('[25]EFF-E_ANTC'!$C$4:$H$47,MATCH($B67,'[25]EFF-E_ANTC'!$A$4:$A$47,0),MATCH(J$5,'[25]EFF-E_ANTC'!$C$3:$H$3,0)),"")</f>
        <v>6.545125793438701</v>
      </c>
      <c r="K67" s="274">
        <f>IFERROR(INDEX('[25]AFA-E_ANTC'!$J$5:$O$48,MATCH($B67,'[25]AFA-E_ANTC'!$A$5:$A$48,0),MATCH(K$5,'[25]AFA-E_ANTC'!$J$3:$O$3,0)),"")</f>
        <v>1</v>
      </c>
      <c r="L67" s="274">
        <f>IFERROR(INDEX('[25]AFA-E_ANTC'!$J$5:$O$48,MATCH($B67,'[25]AFA-E_ANTC'!$A$5:$A$48,0),MATCH(L$5,'[25]AFA-E_ANTC'!$J$3:$O$3,0)),"")</f>
        <v>1</v>
      </c>
      <c r="M67" s="274">
        <f>IFERROR(INDEX('[25]AFA-E_ANTC'!$J$5:$O$48,MATCH($B67,'[25]AFA-E_ANTC'!$A$5:$A$48,0),MATCH(M$5,'[25]AFA-E_ANTC'!$J$3:$O$3,0)),"")</f>
        <v>1</v>
      </c>
      <c r="N67" s="274">
        <f>IFERROR(INDEX('[25]AFA-E_ANTC'!$J$5:$O$48,MATCH($B67,'[25]AFA-E_ANTC'!$A$5:$A$48,0),MATCH(N$5,'[25]AFA-E_ANTC'!$J$3:$O$3,0)),"")</f>
        <v>1</v>
      </c>
      <c r="O67" s="274">
        <f>IFERROR(INDEX('[25]AFA-E_ANTC'!$J$5:$O$48,MATCH($B67,'[25]AFA-E_ANTC'!$A$5:$A$48,0),MATCH(O$5,'[25]AFA-E_ANTC'!$J$3:$O$3,0)),"")</f>
        <v>1</v>
      </c>
      <c r="P67" s="274">
        <f>IFERROR(INDEX('[25]AFA-E_ANTC'!$P$5:$P$48,MATCH($B67,'[25]AFA-E_ANTC'!$A$5:$A$48,0)),"")</f>
        <v>1</v>
      </c>
      <c r="Q67" s="276">
        <f>IFERROR(INDEX('[25]RESID-E_ANTC'!$M$5:$T$48,MATCH($B67,'[25]RESID-E_ANTC'!$A$5:$A$48,0),MATCH(Q$5,'[25]RESID-E_ANTC'!$M$3:$T$3,0)),"")</f>
        <v>17.370351535916075</v>
      </c>
      <c r="R67" s="276">
        <f>IFERROR(INDEX('[25]RESID-E_ANTC'!$M$5:$T$48,MATCH($B67,'[25]RESID-E_ANTC'!$A$5:$A$48,0),MATCH(R$5,'[25]RESID-E_ANTC'!$M$3:$T$3,0)),"")</f>
        <v>17.370351535916075</v>
      </c>
      <c r="S67" s="276">
        <f>IFERROR(INDEX('[25]RESID-E_ANTC'!$M$5:$T$48,MATCH($B67,'[25]RESID-E_ANTC'!$A$5:$A$48,0),MATCH(S$5,'[25]RESID-E_ANTC'!$M$3:$T$3,0)),"")</f>
        <v>17.370351535916075</v>
      </c>
      <c r="T67" s="276">
        <f>IFERROR(INDEX('[25]RESID-E_ANTC'!$M$5:$T$48,MATCH($B67,'[25]RESID-E_ANTC'!$A$5:$A$48,0),MATCH(T$5,'[25]RESID-E_ANTC'!$M$3:$T$3,0)),"")</f>
        <v>0</v>
      </c>
      <c r="U67" s="276">
        <f>IFERROR(INDEX('[25]RESID-E_ANTC'!$M$5:$T$48,MATCH($B67,'[25]RESID-E_ANTC'!$A$5:$A$48,0),MATCH(U$5,'[25]RESID-E_ANTC'!$M$3:$T$3,0)),"")</f>
        <v>0</v>
      </c>
      <c r="V67" s="279">
        <v>3</v>
      </c>
      <c r="W67" s="279">
        <v>0</v>
      </c>
    </row>
    <row r="68" spans="2:23">
      <c r="B68" s="270" t="str">
        <f>IF([25]ITEMS_Tech_E!D68="","",[25]ITEMS_Tech_E!D68)</f>
        <v>TFREXELCR-E</v>
      </c>
      <c r="C68" s="271" t="str">
        <f>IF([25]ITEMS_Tech_E!E68="","",[25]ITEMS_Tech_E!E68)</f>
        <v>Transport Freight - Rail Export (bulk mining) Electricity-E</v>
      </c>
      <c r="D68" s="277" t="s">
        <v>744</v>
      </c>
      <c r="E68" s="277" t="s">
        <v>763</v>
      </c>
      <c r="F68" s="278">
        <f>IFERROR(INDEX('[25]EFF-E_ANTC'!$C$4:$H$47,MATCH($B68,'[25]EFF-E_ANTC'!$A$4:$A$47,0),MATCH(F$5,'[25]EFF-E_ANTC'!$C$3:$H$3,0)),"")</f>
        <v>18.700359409824859</v>
      </c>
      <c r="G68" s="278">
        <f>IFERROR(INDEX('[25]EFF-E_ANTC'!$C$4:$H$47,MATCH($B68,'[25]EFF-E_ANTC'!$A$4:$A$47,0),MATCH(G$5,'[25]EFF-E_ANTC'!$C$3:$H$3,0)),"")</f>
        <v>18.700359409824859</v>
      </c>
      <c r="H68" s="278">
        <f>IFERROR(INDEX('[25]EFF-E_ANTC'!$C$4:$H$47,MATCH($B68,'[25]EFF-E_ANTC'!$A$4:$A$47,0),MATCH(H$5,'[25]EFF-E_ANTC'!$C$3:$H$3,0)),"")</f>
        <v>18.700359409824859</v>
      </c>
      <c r="I68" s="278">
        <f>IFERROR(INDEX('[25]EFF-E_ANTC'!$C$4:$H$47,MATCH($B68,'[25]EFF-E_ANTC'!$A$4:$A$47,0),MATCH(I$5,'[25]EFF-E_ANTC'!$C$3:$H$3,0)),"")</f>
        <v>18.700359409824859</v>
      </c>
      <c r="J68" s="278">
        <f>IFERROR(INDEX('[25]EFF-E_ANTC'!$C$4:$H$47,MATCH($B68,'[25]EFF-E_ANTC'!$A$4:$A$47,0),MATCH(J$5,'[25]EFF-E_ANTC'!$C$3:$H$3,0)),"")</f>
        <v>18.700359409824859</v>
      </c>
      <c r="K68" s="274">
        <f>IFERROR(INDEX('[25]AFA-E_ANTC'!$J$5:$O$48,MATCH($B68,'[25]AFA-E_ANTC'!$A$5:$A$48,0),MATCH(K$5,'[25]AFA-E_ANTC'!$J$3:$O$3,0)),"")</f>
        <v>1</v>
      </c>
      <c r="L68" s="274">
        <f>IFERROR(INDEX('[25]AFA-E_ANTC'!$J$5:$O$48,MATCH($B68,'[25]AFA-E_ANTC'!$A$5:$A$48,0),MATCH(L$5,'[25]AFA-E_ANTC'!$J$3:$O$3,0)),"")</f>
        <v>1</v>
      </c>
      <c r="M68" s="274">
        <f>IFERROR(INDEX('[25]AFA-E_ANTC'!$J$5:$O$48,MATCH($B68,'[25]AFA-E_ANTC'!$A$5:$A$48,0),MATCH(M$5,'[25]AFA-E_ANTC'!$J$3:$O$3,0)),"")</f>
        <v>1</v>
      </c>
      <c r="N68" s="274">
        <f>IFERROR(INDEX('[25]AFA-E_ANTC'!$J$5:$O$48,MATCH($B68,'[25]AFA-E_ANTC'!$A$5:$A$48,0),MATCH(N$5,'[25]AFA-E_ANTC'!$J$3:$O$3,0)),"")</f>
        <v>1</v>
      </c>
      <c r="O68" s="274">
        <f>IFERROR(INDEX('[25]AFA-E_ANTC'!$J$5:$O$48,MATCH($B68,'[25]AFA-E_ANTC'!$A$5:$A$48,0),MATCH(O$5,'[25]AFA-E_ANTC'!$J$3:$O$3,0)),"")</f>
        <v>1</v>
      </c>
      <c r="P68" s="274">
        <f>IFERROR(INDEX('[25]AFA-E_ANTC'!$P$5:$P$48,MATCH($B68,'[25]AFA-E_ANTC'!$A$5:$A$48,0)),"")</f>
        <v>1</v>
      </c>
      <c r="Q68" s="276">
        <f>IFERROR(INDEX('[25]RESID-E_ANTC'!$M$5:$T$48,MATCH($B68,'[25]RESID-E_ANTC'!$A$5:$A$48,0),MATCH(Q$5,'[25]RESID-E_ANTC'!$M$3:$T$3,0)),"")</f>
        <v>71.302375642329608</v>
      </c>
      <c r="R68" s="276">
        <f>IFERROR(INDEX('[25]RESID-E_ANTC'!$M$5:$T$48,MATCH($B68,'[25]RESID-E_ANTC'!$A$5:$A$48,0),MATCH(R$5,'[25]RESID-E_ANTC'!$M$3:$T$3,0)),"")</f>
        <v>71.302375642329608</v>
      </c>
      <c r="S68" s="276">
        <f>IFERROR(INDEX('[25]RESID-E_ANTC'!$M$5:$T$48,MATCH($B68,'[25]RESID-E_ANTC'!$A$5:$A$48,0),MATCH(S$5,'[25]RESID-E_ANTC'!$M$3:$T$3,0)),"")</f>
        <v>71.302375642329608</v>
      </c>
      <c r="T68" s="276">
        <f>IFERROR(INDEX('[25]RESID-E_ANTC'!$M$5:$T$48,MATCH($B68,'[25]RESID-E_ANTC'!$A$5:$A$48,0),MATCH(T$5,'[25]RESID-E_ANTC'!$M$3:$T$3,0)),"")</f>
        <v>71.302375642329608</v>
      </c>
      <c r="U68" s="276">
        <f>IFERROR(INDEX('[25]RESID-E_ANTC'!$M$5:$T$48,MATCH($B68,'[25]RESID-E_ANTC'!$A$5:$A$48,0),MATCH(U$5,'[25]RESID-E_ANTC'!$M$3:$T$3,0)),"")</f>
        <v>71.302375642329608</v>
      </c>
      <c r="V68" s="279">
        <v>3</v>
      </c>
      <c r="W68" s="279">
        <v>0</v>
      </c>
    </row>
    <row r="69" spans="2:23">
      <c r="B69" s="270" t="str">
        <f>IF([25]ITEMS_Tech_E!D69="","",[25]ITEMS_Tech_E!D69)</f>
        <v>*</v>
      </c>
      <c r="C69" s="271" t="str">
        <f>IF([25]ITEMS_Tech_E!E69="","",[25]ITEMS_Tech_E!E69)</f>
        <v/>
      </c>
      <c r="D69" s="272"/>
      <c r="E69" s="272"/>
      <c r="F69" s="278">
        <f>IFERROR(INDEX('[25]EFF-E_ANTC'!$C$4:$H$47,MATCH($B69,'[25]EFF-E_ANTC'!$A$4:$A$47,0),MATCH(F$5,'[25]EFF-E_ANTC'!$C$3:$H$3,0)),"")</f>
        <v>6.4348339348895098E-2</v>
      </c>
      <c r="G69" s="278">
        <f>IFERROR(INDEX('[25]EFF-E_ANTC'!$C$4:$H$47,MATCH($B69,'[25]EFF-E_ANTC'!$A$4:$A$47,0),MATCH(G$5,'[25]EFF-E_ANTC'!$C$3:$H$3,0)),"")</f>
        <v>6.4532835825940396E-2</v>
      </c>
      <c r="H69" s="278">
        <f>IFERROR(INDEX('[25]EFF-E_ANTC'!$C$4:$H$47,MATCH($B69,'[25]EFF-E_ANTC'!$A$4:$A$47,0),MATCH(H$5,'[25]EFF-E_ANTC'!$C$3:$H$3,0)),"")</f>
        <v>6.5227894002483106E-2</v>
      </c>
      <c r="I69" s="278">
        <f>IFERROR(INDEX('[25]EFF-E_ANTC'!$C$4:$H$47,MATCH($B69,'[25]EFF-E_ANTC'!$A$4:$A$47,0),MATCH(I$5,'[25]EFF-E_ANTC'!$C$3:$H$3,0)),"")</f>
        <v>6.6011283101863896E-2</v>
      </c>
      <c r="J69" s="278">
        <f>IFERROR(INDEX('[25]EFF-E_ANTC'!$C$4:$H$47,MATCH($B69,'[25]EFF-E_ANTC'!$A$4:$A$47,0),MATCH(J$5,'[25]EFF-E_ANTC'!$C$3:$H$3,0)),"")</f>
        <v>6.6777008175099004E-2</v>
      </c>
      <c r="K69" s="274">
        <f>IFERROR(INDEX('[25]AFA-E_ANTC'!$J$5:$O$48,MATCH($B69,'[25]AFA-E_ANTC'!$A$5:$A$48,0),MATCH(K$5,'[25]AFA-E_ANTC'!$J$3:$O$3,0)),"")</f>
        <v>0.42532283795650333</v>
      </c>
      <c r="L69" s="274">
        <f>IFERROR(INDEX('[25]AFA-E_ANTC'!$J$5:$O$48,MATCH($B69,'[25]AFA-E_ANTC'!$A$5:$A$48,0),MATCH(L$5,'[25]AFA-E_ANTC'!$J$3:$O$3,0)),"")</f>
        <v>0.33706878442068333</v>
      </c>
      <c r="M69" s="274">
        <f>IFERROR(INDEX('[25]AFA-E_ANTC'!$J$5:$O$48,MATCH($B69,'[25]AFA-E_ANTC'!$A$5:$A$48,0),MATCH(M$5,'[25]AFA-E_ANTC'!$J$3:$O$3,0)),"")</f>
        <v>0.15171434294469499</v>
      </c>
      <c r="N69" s="274">
        <f>IFERROR(INDEX('[25]AFA-E_ANTC'!$J$5:$O$48,MATCH($B69,'[25]AFA-E_ANTC'!$A$5:$A$48,0),MATCH(N$5,'[25]AFA-E_ANTC'!$J$3:$O$3,0)),"")</f>
        <v>6.6477490540613332E-2</v>
      </c>
      <c r="O69" s="274">
        <f>IFERROR(INDEX('[25]AFA-E_ANTC'!$J$5:$O$48,MATCH($B69,'[25]AFA-E_ANTC'!$A$5:$A$48,0),MATCH(O$5,'[25]AFA-E_ANTC'!$J$3:$O$3,0)),"")</f>
        <v>2.8637041139474666E-2</v>
      </c>
      <c r="P69" s="274">
        <f>IFERROR(INDEX('[25]AFA-E_ANTC'!$P$5:$P$48,MATCH($B69,'[25]AFA-E_ANTC'!$A$5:$A$48,0)),"")</f>
        <v>0.06</v>
      </c>
      <c r="Q69" s="276">
        <f>IFERROR(INDEX('[25]RESID-E_ANTC'!$M$5:$T$48,MATCH($B69,'[25]RESID-E_ANTC'!$A$5:$A$48,0),MATCH(Q$5,'[25]RESID-E_ANTC'!$M$3:$T$3,0)),"")</f>
        <v>25.1952522652347</v>
      </c>
      <c r="R69" s="276">
        <f>IFERROR(INDEX('[25]RESID-E_ANTC'!$M$5:$T$48,MATCH($B69,'[25]RESID-E_ANTC'!$A$5:$A$48,0),MATCH(R$5,'[25]RESID-E_ANTC'!$M$3:$T$3,0)),"")</f>
        <v>23.083651962362801</v>
      </c>
      <c r="S69" s="276">
        <f>IFERROR(INDEX('[25]RESID-E_ANTC'!$M$5:$T$48,MATCH($B69,'[25]RESID-E_ANTC'!$A$5:$A$48,0),MATCH(S$5,'[25]RESID-E_ANTC'!$M$3:$T$3,0)),"")</f>
        <v>15.5161252325553</v>
      </c>
      <c r="T69" s="276">
        <f>IFERROR(INDEX('[25]RESID-E_ANTC'!$M$5:$T$48,MATCH($B69,'[25]RESID-E_ANTC'!$A$5:$A$48,0),MATCH(T$5,'[25]RESID-E_ANTC'!$M$3:$T$3,0)),"")</f>
        <v>0</v>
      </c>
      <c r="U69" s="276">
        <f>IFERROR(INDEX('[25]RESID-E_ANTC'!$M$5:$T$48,MATCH($B69,'[25]RESID-E_ANTC'!$A$5:$A$48,0),MATCH(U$5,'[25]RESID-E_ANTC'!$M$3:$T$3,0)),"")</f>
        <v>0</v>
      </c>
      <c r="V69" s="279"/>
      <c r="W69" s="279"/>
    </row>
    <row r="70" spans="2:23">
      <c r="B70" s="270" t="str">
        <f>IF([25]ITEMS_Tech_E!D70="","",[25]ITEMS_Tech_E!D70)</f>
        <v>*</v>
      </c>
      <c r="C70" s="271" t="str">
        <f>IF([25]ITEMS_Tech_E!E70="","",[25]ITEMS_Tech_E!E70)</f>
        <v/>
      </c>
      <c r="D70" s="272"/>
      <c r="E70" s="272"/>
      <c r="F70" s="278">
        <f>IFERROR(INDEX('[25]EFF-E_ANTC'!$C$4:$H$47,MATCH($B70,'[25]EFF-E_ANTC'!$A$4:$A$47,0),MATCH(F$5,'[25]EFF-E_ANTC'!$C$3:$H$3,0)),"")</f>
        <v>6.4348339348895098E-2</v>
      </c>
      <c r="G70" s="278">
        <f>IFERROR(INDEX('[25]EFF-E_ANTC'!$C$4:$H$47,MATCH($B70,'[25]EFF-E_ANTC'!$A$4:$A$47,0),MATCH(G$5,'[25]EFF-E_ANTC'!$C$3:$H$3,0)),"")</f>
        <v>6.4532835825940396E-2</v>
      </c>
      <c r="H70" s="278">
        <f>IFERROR(INDEX('[25]EFF-E_ANTC'!$C$4:$H$47,MATCH($B70,'[25]EFF-E_ANTC'!$A$4:$A$47,0),MATCH(H$5,'[25]EFF-E_ANTC'!$C$3:$H$3,0)),"")</f>
        <v>6.5227894002483106E-2</v>
      </c>
      <c r="I70" s="278">
        <f>IFERROR(INDEX('[25]EFF-E_ANTC'!$C$4:$H$47,MATCH($B70,'[25]EFF-E_ANTC'!$A$4:$A$47,0),MATCH(I$5,'[25]EFF-E_ANTC'!$C$3:$H$3,0)),"")</f>
        <v>6.6011283101863896E-2</v>
      </c>
      <c r="J70" s="278">
        <f>IFERROR(INDEX('[25]EFF-E_ANTC'!$C$4:$H$47,MATCH($B70,'[25]EFF-E_ANTC'!$A$4:$A$47,0),MATCH(J$5,'[25]EFF-E_ANTC'!$C$3:$H$3,0)),"")</f>
        <v>6.6777008175099004E-2</v>
      </c>
      <c r="K70" s="274">
        <f>IFERROR(INDEX('[25]AFA-E_ANTC'!$J$5:$O$48,MATCH($B70,'[25]AFA-E_ANTC'!$A$5:$A$48,0),MATCH(K$5,'[25]AFA-E_ANTC'!$J$3:$O$3,0)),"")</f>
        <v>0.42532283795650333</v>
      </c>
      <c r="L70" s="274">
        <f>IFERROR(INDEX('[25]AFA-E_ANTC'!$J$5:$O$48,MATCH($B70,'[25]AFA-E_ANTC'!$A$5:$A$48,0),MATCH(L$5,'[25]AFA-E_ANTC'!$J$3:$O$3,0)),"")</f>
        <v>0.33706878442068333</v>
      </c>
      <c r="M70" s="274">
        <f>IFERROR(INDEX('[25]AFA-E_ANTC'!$J$5:$O$48,MATCH($B70,'[25]AFA-E_ANTC'!$A$5:$A$48,0),MATCH(M$5,'[25]AFA-E_ANTC'!$J$3:$O$3,0)),"")</f>
        <v>0.15171434294469499</v>
      </c>
      <c r="N70" s="274">
        <f>IFERROR(INDEX('[25]AFA-E_ANTC'!$J$5:$O$48,MATCH($B70,'[25]AFA-E_ANTC'!$A$5:$A$48,0),MATCH(N$5,'[25]AFA-E_ANTC'!$J$3:$O$3,0)),"")</f>
        <v>6.6477490540613332E-2</v>
      </c>
      <c r="O70" s="274">
        <f>IFERROR(INDEX('[25]AFA-E_ANTC'!$J$5:$O$48,MATCH($B70,'[25]AFA-E_ANTC'!$A$5:$A$48,0),MATCH(O$5,'[25]AFA-E_ANTC'!$J$3:$O$3,0)),"")</f>
        <v>2.8637041139474666E-2</v>
      </c>
      <c r="P70" s="274">
        <f>IFERROR(INDEX('[25]AFA-E_ANTC'!$P$5:$P$48,MATCH($B70,'[25]AFA-E_ANTC'!$A$5:$A$48,0)),"")</f>
        <v>0.06</v>
      </c>
      <c r="Q70" s="276">
        <f>IFERROR(INDEX('[25]RESID-E_ANTC'!$M$5:$T$48,MATCH($B70,'[25]RESID-E_ANTC'!$A$5:$A$48,0),MATCH(Q$5,'[25]RESID-E_ANTC'!$M$3:$T$3,0)),"")</f>
        <v>25.1952522652347</v>
      </c>
      <c r="R70" s="276">
        <f>IFERROR(INDEX('[25]RESID-E_ANTC'!$M$5:$T$48,MATCH($B70,'[25]RESID-E_ANTC'!$A$5:$A$48,0),MATCH(R$5,'[25]RESID-E_ANTC'!$M$3:$T$3,0)),"")</f>
        <v>23.083651962362801</v>
      </c>
      <c r="S70" s="276">
        <f>IFERROR(INDEX('[25]RESID-E_ANTC'!$M$5:$T$48,MATCH($B70,'[25]RESID-E_ANTC'!$A$5:$A$48,0),MATCH(S$5,'[25]RESID-E_ANTC'!$M$3:$T$3,0)),"")</f>
        <v>15.5161252325553</v>
      </c>
      <c r="T70" s="276">
        <f>IFERROR(INDEX('[25]RESID-E_ANTC'!$M$5:$T$48,MATCH($B70,'[25]RESID-E_ANTC'!$A$5:$A$48,0),MATCH(T$5,'[25]RESID-E_ANTC'!$M$3:$T$3,0)),"")</f>
        <v>0</v>
      </c>
      <c r="U70" s="276">
        <f>IFERROR(INDEX('[25]RESID-E_ANTC'!$M$5:$T$48,MATCH($B70,'[25]RESID-E_ANTC'!$A$5:$A$48,0),MATCH(U$5,'[25]RESID-E_ANTC'!$M$3:$T$3,0)),"")</f>
        <v>0</v>
      </c>
      <c r="V70" s="279"/>
      <c r="W70" s="279"/>
    </row>
    <row r="71" spans="2:23">
      <c r="B71" s="270" t="str">
        <f>IF([25]ITEMS_Tech_E!D71="","",[25]ITEMS_Tech_E!D71)</f>
        <v>*</v>
      </c>
      <c r="C71" s="271" t="str">
        <f>IF([25]ITEMS_Tech_E!E71="","",[25]ITEMS_Tech_E!E71)</f>
        <v/>
      </c>
      <c r="D71" s="272"/>
      <c r="E71" s="272"/>
      <c r="F71" s="278">
        <f>IFERROR(INDEX('[25]EFF-E_ANTC'!$C$4:$H$47,MATCH($B71,'[25]EFF-E_ANTC'!$A$4:$A$47,0),MATCH(F$5,'[25]EFF-E_ANTC'!$C$3:$H$3,0)),"")</f>
        <v>6.4348339348895098E-2</v>
      </c>
      <c r="G71" s="278">
        <f>IFERROR(INDEX('[25]EFF-E_ANTC'!$C$4:$H$47,MATCH($B71,'[25]EFF-E_ANTC'!$A$4:$A$47,0),MATCH(G$5,'[25]EFF-E_ANTC'!$C$3:$H$3,0)),"")</f>
        <v>6.4532835825940396E-2</v>
      </c>
      <c r="H71" s="278">
        <f>IFERROR(INDEX('[25]EFF-E_ANTC'!$C$4:$H$47,MATCH($B71,'[25]EFF-E_ANTC'!$A$4:$A$47,0),MATCH(H$5,'[25]EFF-E_ANTC'!$C$3:$H$3,0)),"")</f>
        <v>6.5227894002483106E-2</v>
      </c>
      <c r="I71" s="278">
        <f>IFERROR(INDEX('[25]EFF-E_ANTC'!$C$4:$H$47,MATCH($B71,'[25]EFF-E_ANTC'!$A$4:$A$47,0),MATCH(I$5,'[25]EFF-E_ANTC'!$C$3:$H$3,0)),"")</f>
        <v>6.6011283101863896E-2</v>
      </c>
      <c r="J71" s="278">
        <f>IFERROR(INDEX('[25]EFF-E_ANTC'!$C$4:$H$47,MATCH($B71,'[25]EFF-E_ANTC'!$A$4:$A$47,0),MATCH(J$5,'[25]EFF-E_ANTC'!$C$3:$H$3,0)),"")</f>
        <v>6.6777008175099004E-2</v>
      </c>
      <c r="K71" s="274">
        <f>IFERROR(INDEX('[25]AFA-E_ANTC'!$J$5:$O$48,MATCH($B71,'[25]AFA-E_ANTC'!$A$5:$A$48,0),MATCH(K$5,'[25]AFA-E_ANTC'!$J$3:$O$3,0)),"")</f>
        <v>0.42532283795650333</v>
      </c>
      <c r="L71" s="274">
        <f>IFERROR(INDEX('[25]AFA-E_ANTC'!$J$5:$O$48,MATCH($B71,'[25]AFA-E_ANTC'!$A$5:$A$48,0),MATCH(L$5,'[25]AFA-E_ANTC'!$J$3:$O$3,0)),"")</f>
        <v>0.33706878442068333</v>
      </c>
      <c r="M71" s="274">
        <f>IFERROR(INDEX('[25]AFA-E_ANTC'!$J$5:$O$48,MATCH($B71,'[25]AFA-E_ANTC'!$A$5:$A$48,0),MATCH(M$5,'[25]AFA-E_ANTC'!$J$3:$O$3,0)),"")</f>
        <v>0.15171434294469499</v>
      </c>
      <c r="N71" s="274">
        <f>IFERROR(INDEX('[25]AFA-E_ANTC'!$J$5:$O$48,MATCH($B71,'[25]AFA-E_ANTC'!$A$5:$A$48,0),MATCH(N$5,'[25]AFA-E_ANTC'!$J$3:$O$3,0)),"")</f>
        <v>6.6477490540613332E-2</v>
      </c>
      <c r="O71" s="274">
        <f>IFERROR(INDEX('[25]AFA-E_ANTC'!$J$5:$O$48,MATCH($B71,'[25]AFA-E_ANTC'!$A$5:$A$48,0),MATCH(O$5,'[25]AFA-E_ANTC'!$J$3:$O$3,0)),"")</f>
        <v>2.8637041139474666E-2</v>
      </c>
      <c r="P71" s="274">
        <f>IFERROR(INDEX('[25]AFA-E_ANTC'!$P$5:$P$48,MATCH($B71,'[25]AFA-E_ANTC'!$A$5:$A$48,0)),"")</f>
        <v>0.06</v>
      </c>
      <c r="Q71" s="276">
        <f>IFERROR(INDEX('[25]RESID-E_ANTC'!$M$5:$T$48,MATCH($B71,'[25]RESID-E_ANTC'!$A$5:$A$48,0),MATCH(Q$5,'[25]RESID-E_ANTC'!$M$3:$T$3,0)),"")</f>
        <v>25.1952522652347</v>
      </c>
      <c r="R71" s="276">
        <f>IFERROR(INDEX('[25]RESID-E_ANTC'!$M$5:$T$48,MATCH($B71,'[25]RESID-E_ANTC'!$A$5:$A$48,0),MATCH(R$5,'[25]RESID-E_ANTC'!$M$3:$T$3,0)),"")</f>
        <v>23.083651962362801</v>
      </c>
      <c r="S71" s="276">
        <f>IFERROR(INDEX('[25]RESID-E_ANTC'!$M$5:$T$48,MATCH($B71,'[25]RESID-E_ANTC'!$A$5:$A$48,0),MATCH(S$5,'[25]RESID-E_ANTC'!$M$3:$T$3,0)),"")</f>
        <v>15.5161252325553</v>
      </c>
      <c r="T71" s="276">
        <f>IFERROR(INDEX('[25]RESID-E_ANTC'!$M$5:$T$48,MATCH($B71,'[25]RESID-E_ANTC'!$A$5:$A$48,0),MATCH(T$5,'[25]RESID-E_ANTC'!$M$3:$T$3,0)),"")</f>
        <v>0</v>
      </c>
      <c r="U71" s="276">
        <f>IFERROR(INDEX('[25]RESID-E_ANTC'!$M$5:$T$48,MATCH($B71,'[25]RESID-E_ANTC'!$A$5:$A$48,0),MATCH(U$5,'[25]RESID-E_ANTC'!$M$3:$T$3,0)),"")</f>
        <v>0</v>
      </c>
      <c r="V71" s="279"/>
      <c r="W71" s="279"/>
    </row>
    <row r="72" spans="2:23">
      <c r="B72" s="270" t="str">
        <f>IF([25]ITEMS_Tech_E!D72="","",[25]ITEMS_Tech_E!D72)</f>
        <v>*</v>
      </c>
      <c r="C72" s="271" t="str">
        <f>IF([25]ITEMS_Tech_E!E72="","",[25]ITEMS_Tech_E!E72)</f>
        <v>Transport Other</v>
      </c>
      <c r="D72" s="272"/>
      <c r="E72" s="272"/>
      <c r="F72" s="278">
        <f>IFERROR(INDEX('[25]EFF-E_ANTC'!$C$4:$H$47,MATCH($B72,'[25]EFF-E_ANTC'!$A$4:$A$47,0),MATCH(F$5,'[25]EFF-E_ANTC'!$C$3:$H$3,0)),"")</f>
        <v>6.4348339348895098E-2</v>
      </c>
      <c r="G72" s="278">
        <f>IFERROR(INDEX('[25]EFF-E_ANTC'!$C$4:$H$47,MATCH($B72,'[25]EFF-E_ANTC'!$A$4:$A$47,0),MATCH(G$5,'[25]EFF-E_ANTC'!$C$3:$H$3,0)),"")</f>
        <v>6.4532835825940396E-2</v>
      </c>
      <c r="H72" s="278">
        <f>IFERROR(INDEX('[25]EFF-E_ANTC'!$C$4:$H$47,MATCH($B72,'[25]EFF-E_ANTC'!$A$4:$A$47,0),MATCH(H$5,'[25]EFF-E_ANTC'!$C$3:$H$3,0)),"")</f>
        <v>6.5227894002483106E-2</v>
      </c>
      <c r="I72" s="278">
        <f>IFERROR(INDEX('[25]EFF-E_ANTC'!$C$4:$H$47,MATCH($B72,'[25]EFF-E_ANTC'!$A$4:$A$47,0),MATCH(I$5,'[25]EFF-E_ANTC'!$C$3:$H$3,0)),"")</f>
        <v>6.6011283101863896E-2</v>
      </c>
      <c r="J72" s="278">
        <f>IFERROR(INDEX('[25]EFF-E_ANTC'!$C$4:$H$47,MATCH($B72,'[25]EFF-E_ANTC'!$A$4:$A$47,0),MATCH(J$5,'[25]EFF-E_ANTC'!$C$3:$H$3,0)),"")</f>
        <v>6.6777008175099004E-2</v>
      </c>
      <c r="K72" s="274">
        <f>IFERROR(INDEX('[25]AFA-E_ANTC'!$J$5:$O$48,MATCH($B72,'[25]AFA-E_ANTC'!$A$5:$A$48,0),MATCH(K$5,'[25]AFA-E_ANTC'!$J$3:$O$3,0)),"")</f>
        <v>0.42532283795650333</v>
      </c>
      <c r="L72" s="274">
        <f>IFERROR(INDEX('[25]AFA-E_ANTC'!$J$5:$O$48,MATCH($B72,'[25]AFA-E_ANTC'!$A$5:$A$48,0),MATCH(L$5,'[25]AFA-E_ANTC'!$J$3:$O$3,0)),"")</f>
        <v>0.33706878442068333</v>
      </c>
      <c r="M72" s="274">
        <f>IFERROR(INDEX('[25]AFA-E_ANTC'!$J$5:$O$48,MATCH($B72,'[25]AFA-E_ANTC'!$A$5:$A$48,0),MATCH(M$5,'[25]AFA-E_ANTC'!$J$3:$O$3,0)),"")</f>
        <v>0.15171434294469499</v>
      </c>
      <c r="N72" s="274">
        <f>IFERROR(INDEX('[25]AFA-E_ANTC'!$J$5:$O$48,MATCH($B72,'[25]AFA-E_ANTC'!$A$5:$A$48,0),MATCH(N$5,'[25]AFA-E_ANTC'!$J$3:$O$3,0)),"")</f>
        <v>6.6477490540613332E-2</v>
      </c>
      <c r="O72" s="274">
        <f>IFERROR(INDEX('[25]AFA-E_ANTC'!$J$5:$O$48,MATCH($B72,'[25]AFA-E_ANTC'!$A$5:$A$48,0),MATCH(O$5,'[25]AFA-E_ANTC'!$J$3:$O$3,0)),"")</f>
        <v>2.8637041139474666E-2</v>
      </c>
      <c r="P72" s="274">
        <f>IFERROR(INDEX('[25]AFA-E_ANTC'!$P$5:$P$48,MATCH($B72,'[25]AFA-E_ANTC'!$A$5:$A$48,0)),"")</f>
        <v>0.06</v>
      </c>
      <c r="Q72" s="276">
        <f>IFERROR(INDEX('[25]RESID-E_ANTC'!$M$5:$T$48,MATCH($B72,'[25]RESID-E_ANTC'!$A$5:$A$48,0),MATCH(Q$5,'[25]RESID-E_ANTC'!$M$3:$T$3,0)),"")</f>
        <v>25.1952522652347</v>
      </c>
      <c r="R72" s="276">
        <f>IFERROR(INDEX('[25]RESID-E_ANTC'!$M$5:$T$48,MATCH($B72,'[25]RESID-E_ANTC'!$A$5:$A$48,0),MATCH(R$5,'[25]RESID-E_ANTC'!$M$3:$T$3,0)),"")</f>
        <v>23.083651962362801</v>
      </c>
      <c r="S72" s="276">
        <f>IFERROR(INDEX('[25]RESID-E_ANTC'!$M$5:$T$48,MATCH($B72,'[25]RESID-E_ANTC'!$A$5:$A$48,0),MATCH(S$5,'[25]RESID-E_ANTC'!$M$3:$T$3,0)),"")</f>
        <v>15.5161252325553</v>
      </c>
      <c r="T72" s="276">
        <f>IFERROR(INDEX('[25]RESID-E_ANTC'!$M$5:$T$48,MATCH($B72,'[25]RESID-E_ANTC'!$A$5:$A$48,0),MATCH(T$5,'[25]RESID-E_ANTC'!$M$3:$T$3,0)),"")</f>
        <v>0</v>
      </c>
      <c r="U72" s="276">
        <f>IFERROR(INDEX('[25]RESID-E_ANTC'!$M$5:$T$48,MATCH($B72,'[25]RESID-E_ANTC'!$A$5:$A$48,0),MATCH(U$5,'[25]RESID-E_ANTC'!$M$3:$T$3,0)),"")</f>
        <v>0</v>
      </c>
      <c r="V72" s="279"/>
      <c r="W72" s="279"/>
    </row>
    <row r="73" spans="2:23">
      <c r="B73" s="270" t="str">
        <f>IF([25]ITEMS_Tech_E!D73="","",[25]ITEMS_Tech_E!D73)</f>
        <v>TFPIPELC-E</v>
      </c>
      <c r="C73" s="271" t="str">
        <f>IF([25]ITEMS_Tech_E!E73="","",[25]ITEMS_Tech_E!E73)</f>
        <v>Transport Other - Pipeline Electricity-E</v>
      </c>
      <c r="D73" s="277" t="s">
        <v>744</v>
      </c>
      <c r="E73" s="277" t="s">
        <v>764</v>
      </c>
      <c r="F73" s="278">
        <f>IFERROR(INDEX('[25]EFF-E_ANTC'!$C$4:$H$47,MATCH($B73,'[25]EFF-E_ANTC'!$A$4:$A$47,0),MATCH(F$5,'[25]EFF-E_ANTC'!$C$3:$H$3,0)),"")</f>
        <v>1</v>
      </c>
      <c r="G73" s="278">
        <f>IFERROR(INDEX('[25]EFF-E_ANTC'!$C$4:$H$47,MATCH($B73,'[25]EFF-E_ANTC'!$A$4:$A$47,0),MATCH(G$5,'[25]EFF-E_ANTC'!$C$3:$H$3,0)),"")</f>
        <v>1</v>
      </c>
      <c r="H73" s="278">
        <f>IFERROR(INDEX('[25]EFF-E_ANTC'!$C$4:$H$47,MATCH($B73,'[25]EFF-E_ANTC'!$A$4:$A$47,0),MATCH(H$5,'[25]EFF-E_ANTC'!$C$3:$H$3,0)),"")</f>
        <v>1</v>
      </c>
      <c r="I73" s="278">
        <f>IFERROR(INDEX('[25]EFF-E_ANTC'!$C$4:$H$47,MATCH($B73,'[25]EFF-E_ANTC'!$A$4:$A$47,0),MATCH(I$5,'[25]EFF-E_ANTC'!$C$3:$H$3,0)),"")</f>
        <v>1</v>
      </c>
      <c r="J73" s="278">
        <f>IFERROR(INDEX('[25]EFF-E_ANTC'!$C$4:$H$47,MATCH($B73,'[25]EFF-E_ANTC'!$A$4:$A$47,0),MATCH(J$5,'[25]EFF-E_ANTC'!$C$3:$H$3,0)),"")</f>
        <v>1</v>
      </c>
      <c r="K73" s="274">
        <f>IFERROR(INDEX('[25]AFA-E_ANTC'!$J$5:$O$48,MATCH($B73,'[25]AFA-E_ANTC'!$A$5:$A$48,0),MATCH(K$5,'[25]AFA-E_ANTC'!$J$3:$O$3,0)),"")</f>
        <v>1</v>
      </c>
      <c r="L73" s="274">
        <f>IFERROR(INDEX('[25]AFA-E_ANTC'!$J$5:$O$48,MATCH($B73,'[25]AFA-E_ANTC'!$A$5:$A$48,0),MATCH(L$5,'[25]AFA-E_ANTC'!$J$3:$O$3,0)),"")</f>
        <v>1</v>
      </c>
      <c r="M73" s="274">
        <f>IFERROR(INDEX('[25]AFA-E_ANTC'!$J$5:$O$48,MATCH($B73,'[25]AFA-E_ANTC'!$A$5:$A$48,0),MATCH(M$5,'[25]AFA-E_ANTC'!$J$3:$O$3,0)),"")</f>
        <v>1</v>
      </c>
      <c r="N73" s="274">
        <f>IFERROR(INDEX('[25]AFA-E_ANTC'!$J$5:$O$48,MATCH($B73,'[25]AFA-E_ANTC'!$A$5:$A$48,0),MATCH(N$5,'[25]AFA-E_ANTC'!$J$3:$O$3,0)),"")</f>
        <v>1</v>
      </c>
      <c r="O73" s="274">
        <f>IFERROR(INDEX('[25]AFA-E_ANTC'!$J$5:$O$48,MATCH($B73,'[25]AFA-E_ANTC'!$A$5:$A$48,0),MATCH(O$5,'[25]AFA-E_ANTC'!$J$3:$O$3,0)),"")</f>
        <v>1</v>
      </c>
      <c r="P73" s="274">
        <f>IFERROR(INDEX('[25]AFA-E_ANTC'!$P$5:$P$48,MATCH($B73,'[25]AFA-E_ANTC'!$A$5:$A$48,0)),"")</f>
        <v>1</v>
      </c>
      <c r="Q73" s="276">
        <f>IFERROR(INDEX('[25]RESID-E_ANTC'!$M$5:$T$48,MATCH($B73,'[25]RESID-E_ANTC'!$A$5:$A$48,0),MATCH(Q$5,'[25]RESID-E_ANTC'!$M$3:$T$3,0)),"")</f>
        <v>1.641128256</v>
      </c>
      <c r="R73" s="276">
        <f>IFERROR(INDEX('[25]RESID-E_ANTC'!$M$5:$T$48,MATCH($B73,'[25]RESID-E_ANTC'!$A$5:$A$48,0),MATCH(R$5,'[25]RESID-E_ANTC'!$M$3:$T$3,0)),"")</f>
        <v>1.641128256</v>
      </c>
      <c r="S73" s="276">
        <f>IFERROR(INDEX('[25]RESID-E_ANTC'!$M$5:$T$48,MATCH($B73,'[25]RESID-E_ANTC'!$A$5:$A$48,0),MATCH(S$5,'[25]RESID-E_ANTC'!$M$3:$T$3,0)),"")</f>
        <v>1.641128256</v>
      </c>
      <c r="T73" s="276">
        <f>IFERROR(INDEX('[25]RESID-E_ANTC'!$M$5:$T$48,MATCH($B73,'[25]RESID-E_ANTC'!$A$5:$A$48,0),MATCH(T$5,'[25]RESID-E_ANTC'!$M$3:$T$3,0)),"")</f>
        <v>1.641128256</v>
      </c>
      <c r="U73" s="276">
        <f>IFERROR(INDEX('[25]RESID-E_ANTC'!$M$5:$T$48,MATCH($B73,'[25]RESID-E_ANTC'!$A$5:$A$48,0),MATCH(U$5,'[25]RESID-E_ANTC'!$M$3:$T$3,0)),"")</f>
        <v>1.641128256</v>
      </c>
      <c r="V73" s="279">
        <v>3</v>
      </c>
      <c r="W73" s="279">
        <v>0</v>
      </c>
    </row>
    <row r="74" spans="2:23">
      <c r="B74" s="270" t="str">
        <f>IF([25]ITEMS_Tech_E!D74="","",[25]ITEMS_Tech_E!D74)</f>
        <v>TAIJETOKE-E</v>
      </c>
      <c r="C74" s="271" t="str">
        <f>IF([25]ITEMS_Tech_E!E74="","",[25]ITEMS_Tech_E!E74)</f>
        <v>Transport Other -  Aviation Int Jet Fuel -E</v>
      </c>
      <c r="D74" s="277" t="s">
        <v>765</v>
      </c>
      <c r="E74" s="277" t="s">
        <v>766</v>
      </c>
      <c r="F74" s="278">
        <f>IFERROR(INDEX('[25]EFF-E_ANTC'!$C$4:$H$47,MATCH($B74,'[25]EFF-E_ANTC'!$A$4:$A$47,0),MATCH(F$5,'[25]EFF-E_ANTC'!$C$3:$H$3,0)),"")</f>
        <v>1</v>
      </c>
      <c r="G74" s="278">
        <f>IFERROR(INDEX('[25]EFF-E_ANTC'!$C$4:$H$47,MATCH($B74,'[25]EFF-E_ANTC'!$A$4:$A$47,0),MATCH(G$5,'[25]EFF-E_ANTC'!$C$3:$H$3,0)),"")</f>
        <v>1</v>
      </c>
      <c r="H74" s="278">
        <f>IFERROR(INDEX('[25]EFF-E_ANTC'!$C$4:$H$47,MATCH($B74,'[25]EFF-E_ANTC'!$A$4:$A$47,0),MATCH(H$5,'[25]EFF-E_ANTC'!$C$3:$H$3,0)),"")</f>
        <v>1</v>
      </c>
      <c r="I74" s="278">
        <f>IFERROR(INDEX('[25]EFF-E_ANTC'!$C$4:$H$47,MATCH($B74,'[25]EFF-E_ANTC'!$A$4:$A$47,0),MATCH(I$5,'[25]EFF-E_ANTC'!$C$3:$H$3,0)),"")</f>
        <v>1</v>
      </c>
      <c r="J74" s="278">
        <f>IFERROR(INDEX('[25]EFF-E_ANTC'!$C$4:$H$47,MATCH($B74,'[25]EFF-E_ANTC'!$A$4:$A$47,0),MATCH(J$5,'[25]EFF-E_ANTC'!$C$3:$H$3,0)),"")</f>
        <v>1</v>
      </c>
      <c r="K74" s="274">
        <f>IFERROR(INDEX('[25]AFA-E_ANTC'!$J$5:$O$48,MATCH($B74,'[25]AFA-E_ANTC'!$A$5:$A$48,0),MATCH(K$5,'[25]AFA-E_ANTC'!$J$3:$O$3,0)),"")</f>
        <v>1</v>
      </c>
      <c r="L74" s="274">
        <f>IFERROR(INDEX('[25]AFA-E_ANTC'!$J$5:$O$48,MATCH($B74,'[25]AFA-E_ANTC'!$A$5:$A$48,0),MATCH(L$5,'[25]AFA-E_ANTC'!$J$3:$O$3,0)),"")</f>
        <v>1</v>
      </c>
      <c r="M74" s="274">
        <f>IFERROR(INDEX('[25]AFA-E_ANTC'!$J$5:$O$48,MATCH($B74,'[25]AFA-E_ANTC'!$A$5:$A$48,0),MATCH(M$5,'[25]AFA-E_ANTC'!$J$3:$O$3,0)),"")</f>
        <v>1</v>
      </c>
      <c r="N74" s="274">
        <f>IFERROR(INDEX('[25]AFA-E_ANTC'!$J$5:$O$48,MATCH($B74,'[25]AFA-E_ANTC'!$A$5:$A$48,0),MATCH(N$5,'[25]AFA-E_ANTC'!$J$3:$O$3,0)),"")</f>
        <v>1</v>
      </c>
      <c r="O74" s="274">
        <f>IFERROR(INDEX('[25]AFA-E_ANTC'!$J$5:$O$48,MATCH($B74,'[25]AFA-E_ANTC'!$A$5:$A$48,0),MATCH(O$5,'[25]AFA-E_ANTC'!$J$3:$O$3,0)),"")</f>
        <v>1</v>
      </c>
      <c r="P74" s="274">
        <f>IFERROR(INDEX('[25]AFA-E_ANTC'!$P$5:$P$48,MATCH($B74,'[25]AFA-E_ANTC'!$A$5:$A$48,0)),"")</f>
        <v>1</v>
      </c>
      <c r="Q74" s="276">
        <f>IFERROR(INDEX('[25]RESID-E_ANTC'!$M$5:$T$48,MATCH($B74,'[25]RESID-E_ANTC'!$A$5:$A$48,0),MATCH(Q$5,'[25]RESID-E_ANTC'!$M$3:$T$3,0)),"")</f>
        <v>68.938999999999993</v>
      </c>
      <c r="R74" s="276">
        <f>IFERROR(INDEX('[25]RESID-E_ANTC'!$M$5:$T$48,MATCH($B74,'[25]RESID-E_ANTC'!$A$5:$A$48,0),MATCH(R$5,'[25]RESID-E_ANTC'!$M$3:$T$3,0)),"")</f>
        <v>68.938999999999993</v>
      </c>
      <c r="S74" s="276">
        <f>IFERROR(INDEX('[25]RESID-E_ANTC'!$M$5:$T$48,MATCH($B74,'[25]RESID-E_ANTC'!$A$5:$A$48,0),MATCH(S$5,'[25]RESID-E_ANTC'!$M$3:$T$3,0)),"")</f>
        <v>68.938999999999993</v>
      </c>
      <c r="T74" s="276">
        <f>IFERROR(INDEX('[25]RESID-E_ANTC'!$M$5:$T$48,MATCH($B74,'[25]RESID-E_ANTC'!$A$5:$A$48,0),MATCH(T$5,'[25]RESID-E_ANTC'!$M$3:$T$3,0)),"")</f>
        <v>0</v>
      </c>
      <c r="U74" s="276">
        <f>IFERROR(INDEX('[25]RESID-E_ANTC'!$M$5:$T$48,MATCH($B74,'[25]RESID-E_ANTC'!$A$5:$A$48,0),MATCH(U$5,'[25]RESID-E_ANTC'!$M$3:$T$3,0)),"")</f>
        <v>0</v>
      </c>
      <c r="V74" s="279">
        <v>3</v>
      </c>
      <c r="W74" s="279">
        <v>0</v>
      </c>
    </row>
    <row r="75" spans="2:23">
      <c r="B75" s="270" t="str">
        <f>IF([25]ITEMS_Tech_E!D75="","",[25]ITEMS_Tech_E!D75)</f>
        <v>TADJETOKE-E</v>
      </c>
      <c r="C75" s="271" t="str">
        <f>IF([25]ITEMS_Tech_E!E75="","",[25]ITEMS_Tech_E!E75)</f>
        <v>Transport Other -  Aviation Dom Jet Fuel -E</v>
      </c>
      <c r="D75" s="277" t="s">
        <v>765</v>
      </c>
      <c r="E75" s="277" t="s">
        <v>767</v>
      </c>
      <c r="F75" s="278">
        <f>IFERROR(INDEX('[25]EFF-E_ANTC'!$C$4:$H$47,MATCH($B75,'[25]EFF-E_ANTC'!$A$4:$A$47,0),MATCH(F$5,'[25]EFF-E_ANTC'!$C$3:$H$3,0)),"")</f>
        <v>1</v>
      </c>
      <c r="G75" s="278">
        <f>IFERROR(INDEX('[25]EFF-E_ANTC'!$C$4:$H$47,MATCH($B75,'[25]EFF-E_ANTC'!$A$4:$A$47,0),MATCH(G$5,'[25]EFF-E_ANTC'!$C$3:$H$3,0)),"")</f>
        <v>1</v>
      </c>
      <c r="H75" s="278">
        <f>IFERROR(INDEX('[25]EFF-E_ANTC'!$C$4:$H$47,MATCH($B75,'[25]EFF-E_ANTC'!$A$4:$A$47,0),MATCH(H$5,'[25]EFF-E_ANTC'!$C$3:$H$3,0)),"")</f>
        <v>1</v>
      </c>
      <c r="I75" s="278">
        <f>IFERROR(INDEX('[25]EFF-E_ANTC'!$C$4:$H$47,MATCH($B75,'[25]EFF-E_ANTC'!$A$4:$A$47,0),MATCH(I$5,'[25]EFF-E_ANTC'!$C$3:$H$3,0)),"")</f>
        <v>1</v>
      </c>
      <c r="J75" s="278">
        <f>IFERROR(INDEX('[25]EFF-E_ANTC'!$C$4:$H$47,MATCH($B75,'[25]EFF-E_ANTC'!$A$4:$A$47,0),MATCH(J$5,'[25]EFF-E_ANTC'!$C$3:$H$3,0)),"")</f>
        <v>1</v>
      </c>
      <c r="K75" s="274">
        <f>IFERROR(INDEX('[25]AFA-E_ANTC'!$J$5:$O$48,MATCH($B75,'[25]AFA-E_ANTC'!$A$5:$A$48,0),MATCH(K$5,'[25]AFA-E_ANTC'!$J$3:$O$3,0)),"")</f>
        <v>1</v>
      </c>
      <c r="L75" s="274">
        <f>IFERROR(INDEX('[25]AFA-E_ANTC'!$J$5:$O$48,MATCH($B75,'[25]AFA-E_ANTC'!$A$5:$A$48,0),MATCH(L$5,'[25]AFA-E_ANTC'!$J$3:$O$3,0)),"")</f>
        <v>1</v>
      </c>
      <c r="M75" s="274">
        <f>IFERROR(INDEX('[25]AFA-E_ANTC'!$J$5:$O$48,MATCH($B75,'[25]AFA-E_ANTC'!$A$5:$A$48,0),MATCH(M$5,'[25]AFA-E_ANTC'!$J$3:$O$3,0)),"")</f>
        <v>1</v>
      </c>
      <c r="N75" s="274">
        <f>IFERROR(INDEX('[25]AFA-E_ANTC'!$J$5:$O$48,MATCH($B75,'[25]AFA-E_ANTC'!$A$5:$A$48,0),MATCH(N$5,'[25]AFA-E_ANTC'!$J$3:$O$3,0)),"")</f>
        <v>1</v>
      </c>
      <c r="O75" s="274">
        <f>IFERROR(INDEX('[25]AFA-E_ANTC'!$J$5:$O$48,MATCH($B75,'[25]AFA-E_ANTC'!$A$5:$A$48,0),MATCH(O$5,'[25]AFA-E_ANTC'!$J$3:$O$3,0)),"")</f>
        <v>1</v>
      </c>
      <c r="P75" s="274">
        <f>IFERROR(INDEX('[25]AFA-E_ANTC'!$P$5:$P$48,MATCH($B75,'[25]AFA-E_ANTC'!$A$5:$A$48,0)),"")</f>
        <v>1</v>
      </c>
      <c r="Q75" s="276">
        <f>IFERROR(INDEX('[25]RESID-E_ANTC'!$M$5:$T$48,MATCH($B75,'[25]RESID-E_ANTC'!$A$5:$A$48,0),MATCH(Q$5,'[25]RESID-E_ANTC'!$M$3:$T$3,0)),"")</f>
        <v>20.483000000000001</v>
      </c>
      <c r="R75" s="276">
        <f>IFERROR(INDEX('[25]RESID-E_ANTC'!$M$5:$T$48,MATCH($B75,'[25]RESID-E_ANTC'!$A$5:$A$48,0),MATCH(R$5,'[25]RESID-E_ANTC'!$M$3:$T$3,0)),"")</f>
        <v>20.483000000000001</v>
      </c>
      <c r="S75" s="276">
        <f>IFERROR(INDEX('[25]RESID-E_ANTC'!$M$5:$T$48,MATCH($B75,'[25]RESID-E_ANTC'!$A$5:$A$48,0),MATCH(S$5,'[25]RESID-E_ANTC'!$M$3:$T$3,0)),"")</f>
        <v>20.483000000000001</v>
      </c>
      <c r="T75" s="276">
        <f>IFERROR(INDEX('[25]RESID-E_ANTC'!$M$5:$T$48,MATCH($B75,'[25]RESID-E_ANTC'!$A$5:$A$48,0),MATCH(T$5,'[25]RESID-E_ANTC'!$M$3:$T$3,0)),"")</f>
        <v>0</v>
      </c>
      <c r="U75" s="276">
        <f>IFERROR(INDEX('[25]RESID-E_ANTC'!$M$5:$T$48,MATCH($B75,'[25]RESID-E_ANTC'!$A$5:$A$48,0),MATCH(U$5,'[25]RESID-E_ANTC'!$M$3:$T$3,0)),"")</f>
        <v>0</v>
      </c>
      <c r="V75" s="279">
        <v>3</v>
      </c>
      <c r="W75" s="279">
        <v>0</v>
      </c>
    </row>
    <row r="76" spans="2:23">
      <c r="B76" s="270" t="str">
        <f>IF([25]ITEMS_Tech_E!D76="","",[25]ITEMS_Tech_E!D76)</f>
        <v>TAOAGOAG-E</v>
      </c>
      <c r="C76" s="271" t="str">
        <f>IF([25]ITEMS_Tech_E!E76="","",[25]ITEMS_Tech_E!E76)</f>
        <v>Transport Other - Aviation Gasoline-E</v>
      </c>
      <c r="D76" s="277" t="s">
        <v>768</v>
      </c>
      <c r="E76" s="277" t="s">
        <v>769</v>
      </c>
      <c r="F76" s="278">
        <f>IFERROR(INDEX('[25]EFF-E_ANTC'!$C$4:$H$47,MATCH($B76,'[25]EFF-E_ANTC'!$A$4:$A$47,0),MATCH(F$5,'[25]EFF-E_ANTC'!$C$3:$H$3,0)),"")</f>
        <v>1</v>
      </c>
      <c r="G76" s="278">
        <f>IFERROR(INDEX('[25]EFF-E_ANTC'!$C$4:$H$47,MATCH($B76,'[25]EFF-E_ANTC'!$A$4:$A$47,0),MATCH(G$5,'[25]EFF-E_ANTC'!$C$3:$H$3,0)),"")</f>
        <v>1</v>
      </c>
      <c r="H76" s="278">
        <f>IFERROR(INDEX('[25]EFF-E_ANTC'!$C$4:$H$47,MATCH($B76,'[25]EFF-E_ANTC'!$A$4:$A$47,0),MATCH(H$5,'[25]EFF-E_ANTC'!$C$3:$H$3,0)),"")</f>
        <v>1</v>
      </c>
      <c r="I76" s="278">
        <f>IFERROR(INDEX('[25]EFF-E_ANTC'!$C$4:$H$47,MATCH($B76,'[25]EFF-E_ANTC'!$A$4:$A$47,0),MATCH(I$5,'[25]EFF-E_ANTC'!$C$3:$H$3,0)),"")</f>
        <v>1</v>
      </c>
      <c r="J76" s="278">
        <f>IFERROR(INDEX('[25]EFF-E_ANTC'!$C$4:$H$47,MATCH($B76,'[25]EFF-E_ANTC'!$A$4:$A$47,0),MATCH(J$5,'[25]EFF-E_ANTC'!$C$3:$H$3,0)),"")</f>
        <v>1</v>
      </c>
      <c r="K76" s="274">
        <f>IFERROR(INDEX('[25]AFA-E_ANTC'!$J$5:$O$48,MATCH($B76,'[25]AFA-E_ANTC'!$A$5:$A$48,0),MATCH(K$5,'[25]AFA-E_ANTC'!$J$3:$O$3,0)),"")</f>
        <v>1</v>
      </c>
      <c r="L76" s="274">
        <f>IFERROR(INDEX('[25]AFA-E_ANTC'!$J$5:$O$48,MATCH($B76,'[25]AFA-E_ANTC'!$A$5:$A$48,0),MATCH(L$5,'[25]AFA-E_ANTC'!$J$3:$O$3,0)),"")</f>
        <v>1</v>
      </c>
      <c r="M76" s="274">
        <f>IFERROR(INDEX('[25]AFA-E_ANTC'!$J$5:$O$48,MATCH($B76,'[25]AFA-E_ANTC'!$A$5:$A$48,0),MATCH(M$5,'[25]AFA-E_ANTC'!$J$3:$O$3,0)),"")</f>
        <v>1</v>
      </c>
      <c r="N76" s="274">
        <f>IFERROR(INDEX('[25]AFA-E_ANTC'!$J$5:$O$48,MATCH($B76,'[25]AFA-E_ANTC'!$A$5:$A$48,0),MATCH(N$5,'[25]AFA-E_ANTC'!$J$3:$O$3,0)),"")</f>
        <v>1</v>
      </c>
      <c r="O76" s="274">
        <f>IFERROR(INDEX('[25]AFA-E_ANTC'!$J$5:$O$48,MATCH($B76,'[25]AFA-E_ANTC'!$A$5:$A$48,0),MATCH(O$5,'[25]AFA-E_ANTC'!$J$3:$O$3,0)),"")</f>
        <v>1</v>
      </c>
      <c r="P76" s="274">
        <f>IFERROR(INDEX('[25]AFA-E_ANTC'!$P$5:$P$48,MATCH($B76,'[25]AFA-E_ANTC'!$A$5:$A$48,0)),"")</f>
        <v>1</v>
      </c>
      <c r="Q76" s="276">
        <f>IFERROR(INDEX('[25]RESID-E_ANTC'!$M$5:$T$48,MATCH($B76,'[25]RESID-E_ANTC'!$A$5:$A$48,0),MATCH(Q$5,'[25]RESID-E_ANTC'!$M$3:$T$3,0)),"")</f>
        <v>0.82200000000000006</v>
      </c>
      <c r="R76" s="276">
        <f>IFERROR(INDEX('[25]RESID-E_ANTC'!$M$5:$T$48,MATCH($B76,'[25]RESID-E_ANTC'!$A$5:$A$48,0),MATCH(R$5,'[25]RESID-E_ANTC'!$M$3:$T$3,0)),"")</f>
        <v>0.82200000000000006</v>
      </c>
      <c r="S76" s="276">
        <f>IFERROR(INDEX('[25]RESID-E_ANTC'!$M$5:$T$48,MATCH($B76,'[25]RESID-E_ANTC'!$A$5:$A$48,0),MATCH(S$5,'[25]RESID-E_ANTC'!$M$3:$T$3,0)),"")</f>
        <v>0.82200000000000006</v>
      </c>
      <c r="T76" s="276">
        <f>IFERROR(INDEX('[25]RESID-E_ANTC'!$M$5:$T$48,MATCH($B76,'[25]RESID-E_ANTC'!$A$5:$A$48,0),MATCH(T$5,'[25]RESID-E_ANTC'!$M$3:$T$3,0)),"")</f>
        <v>0</v>
      </c>
      <c r="U76" s="276">
        <f>IFERROR(INDEX('[25]RESID-E_ANTC'!$M$5:$T$48,MATCH($B76,'[25]RESID-E_ANTC'!$A$5:$A$48,0),MATCH(U$5,'[25]RESID-E_ANTC'!$M$3:$T$3,0)),"")</f>
        <v>0</v>
      </c>
      <c r="V76" s="279">
        <v>3</v>
      </c>
      <c r="W76" s="279">
        <v>0</v>
      </c>
    </row>
    <row r="77" spans="2:23">
      <c r="B77" s="270" t="str">
        <f>IF([25]ITEMS_Tech_E!D77="","",[25]ITEMS_Tech_E!D77)</f>
        <v>TSHFOOHF-E</v>
      </c>
      <c r="C77" s="271" t="str">
        <f>IF([25]ITEMS_Tech_E!E77="","",[25]ITEMS_Tech_E!E77)</f>
        <v>Transport Other - HFO-E</v>
      </c>
      <c r="D77" s="277" t="s">
        <v>770</v>
      </c>
      <c r="E77" s="277" t="s">
        <v>771</v>
      </c>
      <c r="F77" s="278">
        <f>IFERROR(INDEX('[25]EFF-E_ANTC'!$C$4:$H$47,MATCH($B77,'[25]EFF-E_ANTC'!$A$4:$A$47,0),MATCH(F$5,'[25]EFF-E_ANTC'!$C$3:$H$3,0)),"")</f>
        <v>1</v>
      </c>
      <c r="G77" s="278">
        <f>IFERROR(INDEX('[25]EFF-E_ANTC'!$C$4:$H$47,MATCH($B77,'[25]EFF-E_ANTC'!$A$4:$A$47,0),MATCH(G$5,'[25]EFF-E_ANTC'!$C$3:$H$3,0)),"")</f>
        <v>1</v>
      </c>
      <c r="H77" s="278">
        <f>IFERROR(INDEX('[25]EFF-E_ANTC'!$C$4:$H$47,MATCH($B77,'[25]EFF-E_ANTC'!$A$4:$A$47,0),MATCH(H$5,'[25]EFF-E_ANTC'!$C$3:$H$3,0)),"")</f>
        <v>1</v>
      </c>
      <c r="I77" s="278">
        <f>IFERROR(INDEX('[25]EFF-E_ANTC'!$C$4:$H$47,MATCH($B77,'[25]EFF-E_ANTC'!$A$4:$A$47,0),MATCH(I$5,'[25]EFF-E_ANTC'!$C$3:$H$3,0)),"")</f>
        <v>1</v>
      </c>
      <c r="J77" s="278">
        <f>IFERROR(INDEX('[25]EFF-E_ANTC'!$C$4:$H$47,MATCH($B77,'[25]EFF-E_ANTC'!$A$4:$A$47,0),MATCH(J$5,'[25]EFF-E_ANTC'!$C$3:$H$3,0)),"")</f>
        <v>1</v>
      </c>
      <c r="K77" s="274">
        <f>IFERROR(INDEX('[25]AFA-E_ANTC'!$J$5:$O$48,MATCH($B77,'[25]AFA-E_ANTC'!$A$5:$A$48,0),MATCH(K$5,'[25]AFA-E_ANTC'!$J$3:$O$3,0)),"")</f>
        <v>1</v>
      </c>
      <c r="L77" s="274">
        <f>IFERROR(INDEX('[25]AFA-E_ANTC'!$J$5:$O$48,MATCH($B77,'[25]AFA-E_ANTC'!$A$5:$A$48,0),MATCH(L$5,'[25]AFA-E_ANTC'!$J$3:$O$3,0)),"")</f>
        <v>1</v>
      </c>
      <c r="M77" s="274">
        <f>IFERROR(INDEX('[25]AFA-E_ANTC'!$J$5:$O$48,MATCH($B77,'[25]AFA-E_ANTC'!$A$5:$A$48,0),MATCH(M$5,'[25]AFA-E_ANTC'!$J$3:$O$3,0)),"")</f>
        <v>1</v>
      </c>
      <c r="N77" s="274">
        <f>IFERROR(INDEX('[25]AFA-E_ANTC'!$J$5:$O$48,MATCH($B77,'[25]AFA-E_ANTC'!$A$5:$A$48,0),MATCH(N$5,'[25]AFA-E_ANTC'!$J$3:$O$3,0)),"")</f>
        <v>1</v>
      </c>
      <c r="O77" s="274">
        <f>IFERROR(INDEX('[25]AFA-E_ANTC'!$J$5:$O$48,MATCH($B77,'[25]AFA-E_ANTC'!$A$5:$A$48,0),MATCH(O$5,'[25]AFA-E_ANTC'!$J$3:$O$3,0)),"")</f>
        <v>1</v>
      </c>
      <c r="P77" s="274">
        <f>IFERROR(INDEX('[25]AFA-E_ANTC'!$P$5:$P$48,MATCH($B77,'[25]AFA-E_ANTC'!$A$5:$A$48,0)),"")</f>
        <v>1</v>
      </c>
      <c r="Q77" s="276">
        <f>IFERROR(INDEX('[25]RESID-E_ANTC'!$M$5:$T$48,MATCH($B77,'[25]RESID-E_ANTC'!$A$5:$A$48,0),MATCH(Q$5,'[25]RESID-E_ANTC'!$M$3:$T$3,0)),"")</f>
        <v>2.77</v>
      </c>
      <c r="R77" s="276">
        <f>IFERROR(INDEX('[25]RESID-E_ANTC'!$M$5:$T$48,MATCH($B77,'[25]RESID-E_ANTC'!$A$5:$A$48,0),MATCH(R$5,'[25]RESID-E_ANTC'!$M$3:$T$3,0)),"")</f>
        <v>2.77</v>
      </c>
      <c r="S77" s="276">
        <f>IFERROR(INDEX('[25]RESID-E_ANTC'!$M$5:$T$48,MATCH($B77,'[25]RESID-E_ANTC'!$A$5:$A$48,0),MATCH(S$5,'[25]RESID-E_ANTC'!$M$3:$T$3,0)),"")</f>
        <v>2.77</v>
      </c>
      <c r="T77" s="276">
        <f>IFERROR(INDEX('[25]RESID-E_ANTC'!$M$5:$T$48,MATCH($B77,'[25]RESID-E_ANTC'!$A$5:$A$48,0),MATCH(T$5,'[25]RESID-E_ANTC'!$M$3:$T$3,0)),"")</f>
        <v>0</v>
      </c>
      <c r="U77" s="276">
        <f>IFERROR(INDEX('[25]RESID-E_ANTC'!$M$5:$T$48,MATCH($B77,'[25]RESID-E_ANTC'!$A$5:$A$48,0),MATCH(U$5,'[25]RESID-E_ANTC'!$M$3:$T$3,0)),"")</f>
        <v>0</v>
      </c>
      <c r="V77" s="279">
        <v>3</v>
      </c>
      <c r="W77" s="279">
        <v>0</v>
      </c>
    </row>
    <row r="78" spans="2:23">
      <c r="B78" s="270" t="str">
        <f>IF([25]ITEMS_Tech_E!D78="","",[25]ITEMS_Tech_E!D78)</f>
        <v>*</v>
      </c>
      <c r="C78" s="271" t="str">
        <f>IF([25]ITEMS_Tech_E!E78="","",[25]ITEMS_Tech_E!E78)</f>
        <v/>
      </c>
      <c r="D78" s="272"/>
      <c r="E78" s="272"/>
      <c r="F78" s="278">
        <f>IFERROR(INDEX('[25]EFF-E_ANTC'!$C$4:$H$47,MATCH($B78,'[25]EFF-E_ANTC'!$A$4:$A$47,0),MATCH(F$5,'[25]EFF-E_ANTC'!$C$3:$H$3,0)),"")</f>
        <v>6.4348339348895098E-2</v>
      </c>
      <c r="G78" s="278">
        <f>IFERROR(INDEX('[25]EFF-E_ANTC'!$C$4:$H$47,MATCH($B78,'[25]EFF-E_ANTC'!$A$4:$A$47,0),MATCH(G$5,'[25]EFF-E_ANTC'!$C$3:$H$3,0)),"")</f>
        <v>6.4532835825940396E-2</v>
      </c>
      <c r="H78" s="278">
        <f>IFERROR(INDEX('[25]EFF-E_ANTC'!$C$4:$H$47,MATCH($B78,'[25]EFF-E_ANTC'!$A$4:$A$47,0),MATCH(H$5,'[25]EFF-E_ANTC'!$C$3:$H$3,0)),"")</f>
        <v>6.5227894002483106E-2</v>
      </c>
      <c r="I78" s="278">
        <f>IFERROR(INDEX('[25]EFF-E_ANTC'!$C$4:$H$47,MATCH($B78,'[25]EFF-E_ANTC'!$A$4:$A$47,0),MATCH(I$5,'[25]EFF-E_ANTC'!$C$3:$H$3,0)),"")</f>
        <v>6.6011283101863896E-2</v>
      </c>
      <c r="J78" s="278">
        <f>IFERROR(INDEX('[25]EFF-E_ANTC'!$C$4:$H$47,MATCH($B78,'[25]EFF-E_ANTC'!$A$4:$A$47,0),MATCH(J$5,'[25]EFF-E_ANTC'!$C$3:$H$3,0)),"")</f>
        <v>6.6777008175099004E-2</v>
      </c>
      <c r="K78" s="274">
        <f>IFERROR(INDEX('[25]AFA-E_ANTC'!$J$5:$O$48,MATCH($B78,'[25]AFA-E_ANTC'!$A$5:$A$48,0),MATCH(K$5,'[25]AFA-E_ANTC'!$J$3:$O$3,0)),"")</f>
        <v>0.42532283795650333</v>
      </c>
      <c r="L78" s="274">
        <f>IFERROR(INDEX('[25]AFA-E_ANTC'!$J$5:$O$48,MATCH($B78,'[25]AFA-E_ANTC'!$A$5:$A$48,0),MATCH(L$5,'[25]AFA-E_ANTC'!$J$3:$O$3,0)),"")</f>
        <v>0.33706878442068333</v>
      </c>
      <c r="M78" s="274">
        <f>IFERROR(INDEX('[25]AFA-E_ANTC'!$J$5:$O$48,MATCH($B78,'[25]AFA-E_ANTC'!$A$5:$A$48,0),MATCH(M$5,'[25]AFA-E_ANTC'!$J$3:$O$3,0)),"")</f>
        <v>0.15171434294469499</v>
      </c>
      <c r="N78" s="274">
        <f>IFERROR(INDEX('[25]AFA-E_ANTC'!$J$5:$O$48,MATCH($B78,'[25]AFA-E_ANTC'!$A$5:$A$48,0),MATCH(N$5,'[25]AFA-E_ANTC'!$J$3:$O$3,0)),"")</f>
        <v>6.6477490540613332E-2</v>
      </c>
      <c r="O78" s="274">
        <f>IFERROR(INDEX('[25]AFA-E_ANTC'!$J$5:$O$48,MATCH($B78,'[25]AFA-E_ANTC'!$A$5:$A$48,0),MATCH(O$5,'[25]AFA-E_ANTC'!$J$3:$O$3,0)),"")</f>
        <v>2.8637041139474666E-2</v>
      </c>
      <c r="P78" s="274">
        <f>IFERROR(INDEX('[25]AFA-E_ANTC'!$P$5:$P$48,MATCH($B78,'[25]AFA-E_ANTC'!$A$5:$A$48,0)),"")</f>
        <v>0.06</v>
      </c>
      <c r="Q78" s="276">
        <f>IFERROR(INDEX('[25]RESID-E_ANTC'!$M$5:$T$48,MATCH($B78,'[25]RESID-E_ANTC'!$A$5:$A$48,0),MATCH(Q$5,'[25]RESID-E_ANTC'!$M$3:$T$3,0)),"")</f>
        <v>25.1952522652347</v>
      </c>
      <c r="R78" s="276">
        <f>IFERROR(INDEX('[25]RESID-E_ANTC'!$M$5:$T$48,MATCH($B78,'[25]RESID-E_ANTC'!$A$5:$A$48,0),MATCH(R$5,'[25]RESID-E_ANTC'!$M$3:$T$3,0)),"")</f>
        <v>23.083651962362801</v>
      </c>
      <c r="S78" s="276">
        <f>IFERROR(INDEX('[25]RESID-E_ANTC'!$M$5:$T$48,MATCH($B78,'[25]RESID-E_ANTC'!$A$5:$A$48,0),MATCH(S$5,'[25]RESID-E_ANTC'!$M$3:$T$3,0)),"")</f>
        <v>15.5161252325553</v>
      </c>
      <c r="T78" s="276">
        <f>IFERROR(INDEX('[25]RESID-E_ANTC'!$M$5:$T$48,MATCH($B78,'[25]RESID-E_ANTC'!$A$5:$A$48,0),MATCH(T$5,'[25]RESID-E_ANTC'!$M$3:$T$3,0)),"")</f>
        <v>0</v>
      </c>
      <c r="U78" s="276">
        <f>IFERROR(INDEX('[25]RESID-E_ANTC'!$M$5:$T$48,MATCH($B78,'[25]RESID-E_ANTC'!$A$5:$A$48,0),MATCH(U$5,'[25]RESID-E_ANTC'!$M$3:$T$3,0)),"")</f>
        <v>0</v>
      </c>
      <c r="V78" s="279"/>
      <c r="W78" s="279"/>
    </row>
    <row r="79" spans="2:23">
      <c r="B79" s="270" t="str">
        <f>IF([25]ITEMS_Tech_E!D78="","",[25]ITEMS_Tech_E!D78)</f>
        <v>*</v>
      </c>
      <c r="C79" s="271" t="str">
        <f>IF([25]ITEMS_Tech_E!E78="","",[25]ITEMS_Tech_E!E78)</f>
        <v/>
      </c>
      <c r="D79" s="272"/>
      <c r="E79" s="272"/>
      <c r="F79" s="278">
        <f>IFERROR(INDEX('[25]EFF-E_ANTC'!$C$4:$H$47,MATCH($B79,'[25]EFF-E_ANTC'!$A$4:$A$47,0),MATCH(F$5,'[25]EFF-E_ANTC'!$C$3:$H$3,0)),"")</f>
        <v>6.4348339348895098E-2</v>
      </c>
      <c r="G79" s="278">
        <f>IFERROR(INDEX('[25]EFF-E_ANTC'!$C$4:$H$47,MATCH($B79,'[25]EFF-E_ANTC'!$A$4:$A$47,0),MATCH(G$5,'[25]EFF-E_ANTC'!$C$3:$H$3,0)),"")</f>
        <v>6.4532835825940396E-2</v>
      </c>
      <c r="H79" s="278">
        <f>IFERROR(INDEX('[25]EFF-E_ANTC'!$C$4:$H$47,MATCH($B79,'[25]EFF-E_ANTC'!$A$4:$A$47,0),MATCH(H$5,'[25]EFF-E_ANTC'!$C$3:$H$3,0)),"")</f>
        <v>6.5227894002483106E-2</v>
      </c>
      <c r="I79" s="278">
        <f>IFERROR(INDEX('[25]EFF-E_ANTC'!$C$4:$H$47,MATCH($B79,'[25]EFF-E_ANTC'!$A$4:$A$47,0),MATCH(I$5,'[25]EFF-E_ANTC'!$C$3:$H$3,0)),"")</f>
        <v>6.6011283101863896E-2</v>
      </c>
      <c r="J79" s="278">
        <f>IFERROR(INDEX('[25]EFF-E_ANTC'!$C$4:$H$47,MATCH($B79,'[25]EFF-E_ANTC'!$A$4:$A$47,0),MATCH(J$5,'[25]EFF-E_ANTC'!$C$3:$H$3,0)),"")</f>
        <v>6.6777008175099004E-2</v>
      </c>
      <c r="K79" s="274">
        <f>IFERROR(INDEX('[25]AFA-E_ANTC'!$J$5:$O$48,MATCH($B79,'[25]AFA-E_ANTC'!$A$5:$A$48,0),MATCH(K$5,'[25]AFA-E_ANTC'!$J$3:$O$3,0)),"")</f>
        <v>0.42532283795650333</v>
      </c>
      <c r="L79" s="274">
        <f>IFERROR(INDEX('[25]AFA-E_ANTC'!$J$5:$O$48,MATCH($B79,'[25]AFA-E_ANTC'!$A$5:$A$48,0),MATCH(L$5,'[25]AFA-E_ANTC'!$J$3:$O$3,0)),"")</f>
        <v>0.33706878442068333</v>
      </c>
      <c r="M79" s="274">
        <f>IFERROR(INDEX('[25]AFA-E_ANTC'!$J$5:$O$48,MATCH($B79,'[25]AFA-E_ANTC'!$A$5:$A$48,0),MATCH(M$5,'[25]AFA-E_ANTC'!$J$3:$O$3,0)),"")</f>
        <v>0.15171434294469499</v>
      </c>
      <c r="N79" s="274">
        <f>IFERROR(INDEX('[25]AFA-E_ANTC'!$J$5:$O$48,MATCH($B79,'[25]AFA-E_ANTC'!$A$5:$A$48,0),MATCH(N$5,'[25]AFA-E_ANTC'!$J$3:$O$3,0)),"")</f>
        <v>6.6477490540613332E-2</v>
      </c>
      <c r="O79" s="274">
        <f>IFERROR(INDEX('[25]AFA-E_ANTC'!$J$5:$O$48,MATCH($B79,'[25]AFA-E_ANTC'!$A$5:$A$48,0),MATCH(O$5,'[25]AFA-E_ANTC'!$J$3:$O$3,0)),"")</f>
        <v>2.8637041139474666E-2</v>
      </c>
      <c r="P79" s="274">
        <f>IFERROR(INDEX('[25]AFA-E_ANTC'!$P$5:$P$48,MATCH($B79,'[25]AFA-E_ANTC'!$A$5:$A$48,0)),"")</f>
        <v>0.06</v>
      </c>
      <c r="Q79" s="276">
        <f>IFERROR(INDEX('[25]RESID-E_ANTC'!$M$5:$T$48,MATCH($B79,'[25]RESID-E_ANTC'!$A$5:$A$48,0),MATCH(Q$5,'[25]RESID-E_ANTC'!$M$3:$T$3,0)),"")</f>
        <v>25.1952522652347</v>
      </c>
      <c r="R79" s="276">
        <f>IFERROR(INDEX('[25]RESID-E_ANTC'!$M$5:$T$48,MATCH($B79,'[25]RESID-E_ANTC'!$A$5:$A$48,0),MATCH(R$5,'[25]RESID-E_ANTC'!$M$3:$T$3,0)),"")</f>
        <v>23.083651962362801</v>
      </c>
      <c r="S79" s="276">
        <f>IFERROR(INDEX('[25]RESID-E_ANTC'!$M$5:$T$48,MATCH($B79,'[25]RESID-E_ANTC'!$A$5:$A$48,0),MATCH(S$5,'[25]RESID-E_ANTC'!$M$3:$T$3,0)),"")</f>
        <v>15.5161252325553</v>
      </c>
      <c r="T79" s="276">
        <f>IFERROR(INDEX('[25]RESID-E_ANTC'!$M$5:$T$48,MATCH($B79,'[25]RESID-E_ANTC'!$A$5:$A$48,0),MATCH(T$5,'[25]RESID-E_ANTC'!$M$3:$T$3,0)),"")</f>
        <v>0</v>
      </c>
      <c r="U79" s="276">
        <f>IFERROR(INDEX('[25]RESID-E_ANTC'!$M$5:$T$48,MATCH($B79,'[25]RESID-E_ANTC'!$A$5:$A$48,0),MATCH(U$5,'[25]RESID-E_ANTC'!$M$3:$T$3,0)),"")</f>
        <v>0</v>
      </c>
      <c r="V79" s="279"/>
      <c r="W79" s="279"/>
    </row>
    <row r="80" spans="2:23">
      <c r="B80" s="270" t="str">
        <f>IF([25]ITEMS_Tech_E!D79="","",[25]ITEMS_Tech_E!D79)</f>
        <v>*</v>
      </c>
      <c r="C80" s="271" t="str">
        <f>IF([25]ITEMS_Tech_E!E79="","",[25]ITEMS_Tech_E!E79)</f>
        <v/>
      </c>
      <c r="D80" s="272"/>
      <c r="E80" s="272"/>
      <c r="F80" s="278">
        <f>IFERROR(INDEX('[25]EFF-E_ANTC'!$C$4:$H$47,MATCH($B80,'[25]EFF-E_ANTC'!$A$4:$A$47,0),MATCH(F$5,'[25]EFF-E_ANTC'!$C$3:$H$3,0)),"")</f>
        <v>6.4348339348895098E-2</v>
      </c>
      <c r="G80" s="278">
        <f>IFERROR(INDEX('[25]EFF-E_ANTC'!$C$4:$H$47,MATCH($B80,'[25]EFF-E_ANTC'!$A$4:$A$47,0),MATCH(G$5,'[25]EFF-E_ANTC'!$C$3:$H$3,0)),"")</f>
        <v>6.4532835825940396E-2</v>
      </c>
      <c r="H80" s="278">
        <f>IFERROR(INDEX('[25]EFF-E_ANTC'!$C$4:$H$47,MATCH($B80,'[25]EFF-E_ANTC'!$A$4:$A$47,0),MATCH(H$5,'[25]EFF-E_ANTC'!$C$3:$H$3,0)),"")</f>
        <v>6.5227894002483106E-2</v>
      </c>
      <c r="I80" s="278">
        <f>IFERROR(INDEX('[25]EFF-E_ANTC'!$C$4:$H$47,MATCH($B80,'[25]EFF-E_ANTC'!$A$4:$A$47,0),MATCH(I$5,'[25]EFF-E_ANTC'!$C$3:$H$3,0)),"")</f>
        <v>6.6011283101863896E-2</v>
      </c>
      <c r="J80" s="278">
        <f>IFERROR(INDEX('[25]EFF-E_ANTC'!$C$4:$H$47,MATCH($B80,'[25]EFF-E_ANTC'!$A$4:$A$47,0),MATCH(J$5,'[25]EFF-E_ANTC'!$C$3:$H$3,0)),"")</f>
        <v>6.6777008175099004E-2</v>
      </c>
      <c r="K80" s="274">
        <f>IFERROR(INDEX('[25]AFA-E_ANTC'!$J$5:$O$48,MATCH($B80,'[25]AFA-E_ANTC'!$A$5:$A$48,0),MATCH(K$5,'[25]AFA-E_ANTC'!$J$3:$O$3,0)),"")</f>
        <v>0.42532283795650333</v>
      </c>
      <c r="L80" s="274">
        <f>IFERROR(INDEX('[25]AFA-E_ANTC'!$J$5:$O$48,MATCH($B80,'[25]AFA-E_ANTC'!$A$5:$A$48,0),MATCH(L$5,'[25]AFA-E_ANTC'!$J$3:$O$3,0)),"")</f>
        <v>0.33706878442068333</v>
      </c>
      <c r="M80" s="274">
        <f>IFERROR(INDEX('[25]AFA-E_ANTC'!$J$5:$O$48,MATCH($B80,'[25]AFA-E_ANTC'!$A$5:$A$48,0),MATCH(M$5,'[25]AFA-E_ANTC'!$J$3:$O$3,0)),"")</f>
        <v>0.15171434294469499</v>
      </c>
      <c r="N80" s="274">
        <f>IFERROR(INDEX('[25]AFA-E_ANTC'!$J$5:$O$48,MATCH($B80,'[25]AFA-E_ANTC'!$A$5:$A$48,0),MATCH(N$5,'[25]AFA-E_ANTC'!$J$3:$O$3,0)),"")</f>
        <v>6.6477490540613332E-2</v>
      </c>
      <c r="O80" s="274">
        <f>IFERROR(INDEX('[25]AFA-E_ANTC'!$J$5:$O$48,MATCH($B80,'[25]AFA-E_ANTC'!$A$5:$A$48,0),MATCH(O$5,'[25]AFA-E_ANTC'!$J$3:$O$3,0)),"")</f>
        <v>2.8637041139474666E-2</v>
      </c>
      <c r="P80" s="274">
        <f>IFERROR(INDEX('[25]AFA-E_ANTC'!$P$5:$P$48,MATCH($B80,'[25]AFA-E_ANTC'!$A$5:$A$48,0)),"")</f>
        <v>0.06</v>
      </c>
      <c r="Q80" s="276">
        <f>IFERROR(INDEX('[25]RESID-E_ANTC'!$M$5:$T$48,MATCH($B80,'[25]RESID-E_ANTC'!$A$5:$A$48,0),MATCH(Q$5,'[25]RESID-E_ANTC'!$M$3:$T$3,0)),"")</f>
        <v>25.1952522652347</v>
      </c>
      <c r="R80" s="276">
        <f>IFERROR(INDEX('[25]RESID-E_ANTC'!$M$5:$T$48,MATCH($B80,'[25]RESID-E_ANTC'!$A$5:$A$48,0),MATCH(R$5,'[25]RESID-E_ANTC'!$M$3:$T$3,0)),"")</f>
        <v>23.083651962362801</v>
      </c>
      <c r="S80" s="276">
        <f>IFERROR(INDEX('[25]RESID-E_ANTC'!$M$5:$T$48,MATCH($B80,'[25]RESID-E_ANTC'!$A$5:$A$48,0),MATCH(S$5,'[25]RESID-E_ANTC'!$M$3:$T$3,0)),"")</f>
        <v>15.5161252325553</v>
      </c>
      <c r="T80" s="276">
        <f>IFERROR(INDEX('[25]RESID-E_ANTC'!$M$5:$T$48,MATCH($B80,'[25]RESID-E_ANTC'!$A$5:$A$48,0),MATCH(T$5,'[25]RESID-E_ANTC'!$M$3:$T$3,0)),"")</f>
        <v>0</v>
      </c>
      <c r="U80" s="276">
        <f>IFERROR(INDEX('[25]RESID-E_ANTC'!$M$5:$T$48,MATCH($B80,'[25]RESID-E_ANTC'!$A$5:$A$48,0),MATCH(U$5,'[25]RESID-E_ANTC'!$M$3:$T$3,0)),"")</f>
        <v>0</v>
      </c>
      <c r="V80" s="279"/>
      <c r="W80" s="279"/>
    </row>
    <row r="81" spans="2:23">
      <c r="B81" s="270" t="str">
        <f>IF([25]ITEMS_Tech_E!D80="","",[25]ITEMS_Tech_E!D80)</f>
        <v>*</v>
      </c>
      <c r="C81" s="271" t="str">
        <f>IF([25]ITEMS_Tech_E!E80="","",[25]ITEMS_Tech_E!E80)</f>
        <v/>
      </c>
      <c r="D81" s="272"/>
      <c r="E81" s="272"/>
      <c r="F81" s="278">
        <f>IFERROR(INDEX('[25]EFF-E_ANTC'!$C$4:$H$47,MATCH($B81,'[25]EFF-E_ANTC'!$A$4:$A$47,0),MATCH(F$5,'[25]EFF-E_ANTC'!$C$3:$H$3,0)),"")</f>
        <v>6.4348339348895098E-2</v>
      </c>
      <c r="G81" s="278">
        <f>IFERROR(INDEX('[25]EFF-E_ANTC'!$C$4:$H$47,MATCH($B81,'[25]EFF-E_ANTC'!$A$4:$A$47,0),MATCH(G$5,'[25]EFF-E_ANTC'!$C$3:$H$3,0)),"")</f>
        <v>6.4532835825940396E-2</v>
      </c>
      <c r="H81" s="278">
        <f>IFERROR(INDEX('[25]EFF-E_ANTC'!$C$4:$H$47,MATCH($B81,'[25]EFF-E_ANTC'!$A$4:$A$47,0),MATCH(H$5,'[25]EFF-E_ANTC'!$C$3:$H$3,0)),"")</f>
        <v>6.5227894002483106E-2</v>
      </c>
      <c r="I81" s="278">
        <f>IFERROR(INDEX('[25]EFF-E_ANTC'!$C$4:$H$47,MATCH($B81,'[25]EFF-E_ANTC'!$A$4:$A$47,0),MATCH(I$5,'[25]EFF-E_ANTC'!$C$3:$H$3,0)),"")</f>
        <v>6.6011283101863896E-2</v>
      </c>
      <c r="J81" s="278">
        <f>IFERROR(INDEX('[25]EFF-E_ANTC'!$C$4:$H$47,MATCH($B81,'[25]EFF-E_ANTC'!$A$4:$A$47,0),MATCH(J$5,'[25]EFF-E_ANTC'!$C$3:$H$3,0)),"")</f>
        <v>6.6777008175099004E-2</v>
      </c>
      <c r="K81" s="274">
        <f>IFERROR(INDEX('[25]AFA-E_ANTC'!$J$5:$O$48,MATCH($B81,'[25]AFA-E_ANTC'!$A$5:$A$48,0),MATCH(K$5,'[25]AFA-E_ANTC'!$J$3:$O$3,0)),"")</f>
        <v>0.42532283795650333</v>
      </c>
      <c r="L81" s="274">
        <f>IFERROR(INDEX('[25]AFA-E_ANTC'!$J$5:$O$48,MATCH($B81,'[25]AFA-E_ANTC'!$A$5:$A$48,0),MATCH(L$5,'[25]AFA-E_ANTC'!$J$3:$O$3,0)),"")</f>
        <v>0.33706878442068333</v>
      </c>
      <c r="M81" s="274">
        <f>IFERROR(INDEX('[25]AFA-E_ANTC'!$J$5:$O$48,MATCH($B81,'[25]AFA-E_ANTC'!$A$5:$A$48,0),MATCH(M$5,'[25]AFA-E_ANTC'!$J$3:$O$3,0)),"")</f>
        <v>0.15171434294469499</v>
      </c>
      <c r="N81" s="274">
        <f>IFERROR(INDEX('[25]AFA-E_ANTC'!$J$5:$O$48,MATCH($B81,'[25]AFA-E_ANTC'!$A$5:$A$48,0),MATCH(N$5,'[25]AFA-E_ANTC'!$J$3:$O$3,0)),"")</f>
        <v>6.6477490540613332E-2</v>
      </c>
      <c r="O81" s="274">
        <f>IFERROR(INDEX('[25]AFA-E_ANTC'!$J$5:$O$48,MATCH($B81,'[25]AFA-E_ANTC'!$A$5:$A$48,0),MATCH(O$5,'[25]AFA-E_ANTC'!$J$3:$O$3,0)),"")</f>
        <v>2.8637041139474666E-2</v>
      </c>
      <c r="P81" s="274">
        <f>IFERROR(INDEX('[25]AFA-E_ANTC'!$P$5:$P$48,MATCH($B81,'[25]AFA-E_ANTC'!$A$5:$A$48,0)),"")</f>
        <v>0.06</v>
      </c>
      <c r="Q81" s="276">
        <f>IFERROR(INDEX('[25]RESID-E_ANTC'!$M$5:$T$48,MATCH($B81,'[25]RESID-E_ANTC'!$A$5:$A$48,0),MATCH(Q$5,'[25]RESID-E_ANTC'!$M$3:$T$3,0)),"")</f>
        <v>25.1952522652347</v>
      </c>
      <c r="R81" s="276">
        <f>IFERROR(INDEX('[25]RESID-E_ANTC'!$M$5:$T$48,MATCH($B81,'[25]RESID-E_ANTC'!$A$5:$A$48,0),MATCH(R$5,'[25]RESID-E_ANTC'!$M$3:$T$3,0)),"")</f>
        <v>23.083651962362801</v>
      </c>
      <c r="S81" s="276">
        <f>IFERROR(INDEX('[25]RESID-E_ANTC'!$M$5:$T$48,MATCH($B81,'[25]RESID-E_ANTC'!$A$5:$A$48,0),MATCH(S$5,'[25]RESID-E_ANTC'!$M$3:$T$3,0)),"")</f>
        <v>15.5161252325553</v>
      </c>
      <c r="T81" s="276">
        <f>IFERROR(INDEX('[25]RESID-E_ANTC'!$M$5:$T$48,MATCH($B81,'[25]RESID-E_ANTC'!$A$5:$A$48,0),MATCH(T$5,'[25]RESID-E_ANTC'!$M$3:$T$3,0)),"")</f>
        <v>0</v>
      </c>
      <c r="U81" s="276">
        <f>IFERROR(INDEX('[25]RESID-E_ANTC'!$M$5:$T$48,MATCH($B81,'[25]RESID-E_ANTC'!$A$5:$A$48,0),MATCH(U$5,'[25]RESID-E_ANTC'!$M$3:$T$3,0)),"")</f>
        <v>0</v>
      </c>
      <c r="V81" s="279"/>
      <c r="W81" s="279"/>
    </row>
    <row r="82" spans="2:23">
      <c r="B82" s="270" t="str">
        <f>IF([25]ITEMS_Tech_E!D81="","",[25]ITEMS_Tech_E!D81)</f>
        <v>*</v>
      </c>
      <c r="C82" s="271" t="str">
        <f>IF([25]ITEMS_Tech_E!E81="","",[25]ITEMS_Tech_E!E81)</f>
        <v/>
      </c>
      <c r="D82" s="272"/>
      <c r="E82" s="272"/>
      <c r="F82" s="278">
        <f>IFERROR(INDEX('[25]EFF-E_ANTC'!$C$4:$H$47,MATCH($B82,'[25]EFF-E_ANTC'!$A$4:$A$47,0),MATCH(F$5,'[25]EFF-E_ANTC'!$C$3:$H$3,0)),"")</f>
        <v>6.4348339348895098E-2</v>
      </c>
      <c r="G82" s="278">
        <f>IFERROR(INDEX('[25]EFF-E_ANTC'!$C$4:$H$47,MATCH($B82,'[25]EFF-E_ANTC'!$A$4:$A$47,0),MATCH(G$5,'[25]EFF-E_ANTC'!$C$3:$H$3,0)),"")</f>
        <v>6.4532835825940396E-2</v>
      </c>
      <c r="H82" s="278">
        <f>IFERROR(INDEX('[25]EFF-E_ANTC'!$C$4:$H$47,MATCH($B82,'[25]EFF-E_ANTC'!$A$4:$A$47,0),MATCH(H$5,'[25]EFF-E_ANTC'!$C$3:$H$3,0)),"")</f>
        <v>6.5227894002483106E-2</v>
      </c>
      <c r="I82" s="278">
        <f>IFERROR(INDEX('[25]EFF-E_ANTC'!$C$4:$H$47,MATCH($B82,'[25]EFF-E_ANTC'!$A$4:$A$47,0),MATCH(I$5,'[25]EFF-E_ANTC'!$C$3:$H$3,0)),"")</f>
        <v>6.6011283101863896E-2</v>
      </c>
      <c r="J82" s="278">
        <f>IFERROR(INDEX('[25]EFF-E_ANTC'!$C$4:$H$47,MATCH($B82,'[25]EFF-E_ANTC'!$A$4:$A$47,0),MATCH(J$5,'[25]EFF-E_ANTC'!$C$3:$H$3,0)),"")</f>
        <v>6.6777008175099004E-2</v>
      </c>
      <c r="K82" s="274">
        <f>IFERROR(INDEX('[25]AFA-E_ANTC'!$J$5:$O$48,MATCH($B82,'[25]AFA-E_ANTC'!$A$5:$A$48,0),MATCH(K$5,'[25]AFA-E_ANTC'!$J$3:$O$3,0)),"")</f>
        <v>0.42532283795650333</v>
      </c>
      <c r="L82" s="274">
        <f>IFERROR(INDEX('[25]AFA-E_ANTC'!$J$5:$O$48,MATCH($B82,'[25]AFA-E_ANTC'!$A$5:$A$48,0),MATCH(L$5,'[25]AFA-E_ANTC'!$J$3:$O$3,0)),"")</f>
        <v>0.33706878442068333</v>
      </c>
      <c r="M82" s="274">
        <f>IFERROR(INDEX('[25]AFA-E_ANTC'!$J$5:$O$48,MATCH($B82,'[25]AFA-E_ANTC'!$A$5:$A$48,0),MATCH(M$5,'[25]AFA-E_ANTC'!$J$3:$O$3,0)),"")</f>
        <v>0.15171434294469499</v>
      </c>
      <c r="N82" s="274">
        <f>IFERROR(INDEX('[25]AFA-E_ANTC'!$J$5:$O$48,MATCH($B82,'[25]AFA-E_ANTC'!$A$5:$A$48,0),MATCH(N$5,'[25]AFA-E_ANTC'!$J$3:$O$3,0)),"")</f>
        <v>6.6477490540613332E-2</v>
      </c>
      <c r="O82" s="274">
        <f>IFERROR(INDEX('[25]AFA-E_ANTC'!$J$5:$O$48,MATCH($B82,'[25]AFA-E_ANTC'!$A$5:$A$48,0),MATCH(O$5,'[25]AFA-E_ANTC'!$J$3:$O$3,0)),"")</f>
        <v>2.8637041139474666E-2</v>
      </c>
      <c r="P82" s="274">
        <f>IFERROR(INDEX('[25]AFA-E_ANTC'!$P$5:$P$48,MATCH($B82,'[25]AFA-E_ANTC'!$A$5:$A$48,0)),"")</f>
        <v>0.06</v>
      </c>
      <c r="Q82" s="276">
        <f>IFERROR(INDEX('[25]RESID-E_ANTC'!$M$5:$T$48,MATCH($B82,'[25]RESID-E_ANTC'!$A$5:$A$48,0),MATCH(Q$5,'[25]RESID-E_ANTC'!$M$3:$T$3,0)),"")</f>
        <v>25.1952522652347</v>
      </c>
      <c r="R82" s="276">
        <f>IFERROR(INDEX('[25]RESID-E_ANTC'!$M$5:$T$48,MATCH($B82,'[25]RESID-E_ANTC'!$A$5:$A$48,0),MATCH(R$5,'[25]RESID-E_ANTC'!$M$3:$T$3,0)),"")</f>
        <v>23.083651962362801</v>
      </c>
      <c r="S82" s="276">
        <f>IFERROR(INDEX('[25]RESID-E_ANTC'!$M$5:$T$48,MATCH($B82,'[25]RESID-E_ANTC'!$A$5:$A$48,0),MATCH(S$5,'[25]RESID-E_ANTC'!$M$3:$T$3,0)),"")</f>
        <v>15.5161252325553</v>
      </c>
      <c r="T82" s="276">
        <f>IFERROR(INDEX('[25]RESID-E_ANTC'!$M$5:$T$48,MATCH($B82,'[25]RESID-E_ANTC'!$A$5:$A$48,0),MATCH(T$5,'[25]RESID-E_ANTC'!$M$3:$T$3,0)),"")</f>
        <v>0</v>
      </c>
      <c r="U82" s="276">
        <f>IFERROR(INDEX('[25]RESID-E_ANTC'!$M$5:$T$48,MATCH($B82,'[25]RESID-E_ANTC'!$A$5:$A$48,0),MATCH(U$5,'[25]RESID-E_ANTC'!$M$3:$T$3,0)),"")</f>
        <v>0</v>
      </c>
      <c r="V82" s="279"/>
      <c r="W82" s="27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D3484-8BDE-4BB9-ADB1-B285B39351CC}">
  <sheetPr>
    <tabColor rgb="FF00B050"/>
  </sheetPr>
  <dimension ref="A1:BH134"/>
  <sheetViews>
    <sheetView topLeftCell="A36" zoomScale="67" zoomScaleNormal="55" workbookViewId="0">
      <selection activeCell="D58" sqref="D58"/>
    </sheetView>
  </sheetViews>
  <sheetFormatPr defaultColWidth="8.88671875" defaultRowHeight="13.2"/>
  <cols>
    <col min="1" max="1" width="52.6640625" style="115" customWidth="1"/>
    <col min="2" max="2" width="18.33203125" style="115" customWidth="1"/>
    <col min="3" max="3" width="14.33203125" style="115" customWidth="1"/>
    <col min="4" max="6" width="8.44140625" style="115" customWidth="1"/>
    <col min="7" max="7" width="12.88671875" style="115" customWidth="1"/>
    <col min="8" max="11" width="8.44140625" style="115" customWidth="1"/>
    <col min="12" max="17" width="6.33203125" style="115" customWidth="1"/>
    <col min="18" max="37" width="10" style="115" customWidth="1"/>
    <col min="38" max="38" width="11.6640625" style="115" customWidth="1"/>
    <col min="39" max="42" width="10" style="115" customWidth="1"/>
    <col min="43" max="43" width="15.88671875" style="115" customWidth="1"/>
    <col min="44" max="44" width="24.109375" style="115" customWidth="1"/>
    <col min="45" max="45" width="32" style="115" customWidth="1"/>
    <col min="46" max="46" width="14.109375" style="115" customWidth="1"/>
    <col min="47" max="54" width="8.88671875" style="115"/>
    <col min="55" max="55" width="45.5546875" style="115" customWidth="1"/>
    <col min="56" max="16384" width="8.88671875" style="115"/>
  </cols>
  <sheetData>
    <row r="1" spans="1:42" ht="21">
      <c r="A1" s="259" t="s">
        <v>711</v>
      </c>
      <c r="B1" s="260" t="s">
        <v>712</v>
      </c>
    </row>
    <row r="2" spans="1:42" ht="14.4">
      <c r="A2" s="251"/>
    </row>
    <row r="4" spans="1:42">
      <c r="A4" s="112" t="s">
        <v>402</v>
      </c>
      <c r="B4" s="332" t="s">
        <v>403</v>
      </c>
      <c r="C4" s="332"/>
      <c r="D4" s="332"/>
      <c r="E4" s="113" t="s">
        <v>404</v>
      </c>
      <c r="F4" s="113"/>
      <c r="G4" s="113"/>
      <c r="H4" s="112"/>
      <c r="I4" s="113"/>
      <c r="J4" s="112"/>
      <c r="K4" s="114"/>
    </row>
    <row r="5" spans="1:42" ht="13.8">
      <c r="A5" s="116" t="s">
        <v>405</v>
      </c>
      <c r="B5" s="117" t="s">
        <v>406</v>
      </c>
      <c r="C5" s="118"/>
      <c r="D5" s="118"/>
      <c r="E5" s="118"/>
      <c r="F5" s="118"/>
      <c r="G5" s="119"/>
      <c r="H5" s="118"/>
      <c r="I5" s="118"/>
      <c r="J5" s="118"/>
      <c r="K5" s="119"/>
      <c r="L5" s="120"/>
      <c r="M5" s="120"/>
      <c r="N5" s="120"/>
      <c r="AB5" s="120"/>
      <c r="AC5" s="120"/>
      <c r="AD5" s="120"/>
      <c r="AE5" s="120"/>
      <c r="AF5" s="120"/>
      <c r="AG5" s="120"/>
      <c r="AH5" s="120"/>
      <c r="AI5" s="120"/>
      <c r="AJ5" s="120"/>
      <c r="AK5" s="120"/>
      <c r="AL5" s="120"/>
      <c r="AM5" s="120"/>
      <c r="AN5" s="121"/>
      <c r="AO5" s="120"/>
      <c r="AP5" s="120"/>
    </row>
    <row r="6" spans="1:42">
      <c r="A6" s="121"/>
      <c r="B6" s="121"/>
      <c r="C6" s="122" t="s">
        <v>407</v>
      </c>
      <c r="D6" s="122"/>
      <c r="E6" s="122"/>
      <c r="F6" s="122"/>
      <c r="G6" s="122"/>
      <c r="H6" s="122"/>
      <c r="I6" s="122"/>
      <c r="J6" s="122"/>
      <c r="K6" s="121"/>
      <c r="L6" s="115" t="s">
        <v>408</v>
      </c>
      <c r="AB6" s="120"/>
      <c r="AC6" s="120"/>
      <c r="AD6" s="120"/>
      <c r="AE6" s="120"/>
      <c r="AF6" s="120"/>
      <c r="AG6" s="120"/>
      <c r="AH6" s="120"/>
      <c r="AI6" s="120"/>
      <c r="AJ6" s="120"/>
      <c r="AK6" s="120"/>
      <c r="AL6" s="120"/>
      <c r="AM6" s="120"/>
      <c r="AN6" s="120"/>
      <c r="AO6" s="120"/>
      <c r="AP6" s="121"/>
    </row>
    <row r="7" spans="1:42">
      <c r="A7" s="113" t="s">
        <v>409</v>
      </c>
      <c r="B7" s="121">
        <f>COUNT(C7:M7)</f>
        <v>8</v>
      </c>
      <c r="C7" s="121">
        <v>1</v>
      </c>
      <c r="D7" s="121">
        <f>C7+1</f>
        <v>2</v>
      </c>
      <c r="E7" s="121">
        <f t="shared" ref="E7:J7" si="0">D7+1</f>
        <v>3</v>
      </c>
      <c r="F7" s="121">
        <f t="shared" si="0"/>
        <v>4</v>
      </c>
      <c r="G7" s="121">
        <f t="shared" si="0"/>
        <v>5</v>
      </c>
      <c r="H7" s="121">
        <f t="shared" si="0"/>
        <v>6</v>
      </c>
      <c r="I7" s="121">
        <f t="shared" si="0"/>
        <v>7</v>
      </c>
      <c r="J7" s="121">
        <f t="shared" si="0"/>
        <v>8</v>
      </c>
      <c r="K7" s="120"/>
    </row>
    <row r="8" spans="1:42">
      <c r="A8" s="122" t="s">
        <v>410</v>
      </c>
      <c r="B8" s="121" t="s">
        <v>411</v>
      </c>
      <c r="C8" s="115" t="s">
        <v>364</v>
      </c>
      <c r="D8" s="121" t="s">
        <v>412</v>
      </c>
      <c r="E8" s="121" t="s">
        <v>26</v>
      </c>
      <c r="F8" s="121" t="s">
        <v>413</v>
      </c>
      <c r="G8" s="121" t="s">
        <v>414</v>
      </c>
      <c r="H8" s="121" t="s">
        <v>415</v>
      </c>
      <c r="I8" s="121" t="s">
        <v>416</v>
      </c>
      <c r="J8" s="121" t="s">
        <v>417</v>
      </c>
      <c r="K8" s="120" t="s">
        <v>418</v>
      </c>
      <c r="N8" s="120"/>
      <c r="AB8" s="120"/>
      <c r="AC8" s="120"/>
      <c r="AD8" s="120"/>
      <c r="AE8" s="120"/>
      <c r="AF8" s="120"/>
      <c r="AG8" s="120"/>
      <c r="AH8" s="120"/>
      <c r="AI8" s="120"/>
      <c r="AJ8" s="120"/>
      <c r="AK8" s="120"/>
      <c r="AL8" s="120"/>
      <c r="AM8" s="120"/>
      <c r="AN8" s="120"/>
      <c r="AO8" s="121"/>
      <c r="AP8" s="120"/>
    </row>
    <row r="9" spans="1:42">
      <c r="A9" s="113" t="s">
        <v>419</v>
      </c>
      <c r="B9" s="121" t="s">
        <v>420</v>
      </c>
      <c r="C9" s="120" t="str">
        <f t="shared" ref="C9:J9" si="1">$B$9&amp;VLOOKUP(C8,FuelNames,2,FALSE)</f>
        <v>COMCOA</v>
      </c>
      <c r="D9" s="120" t="str">
        <f t="shared" si="1"/>
        <v>COMODS</v>
      </c>
      <c r="E9" s="120" t="str">
        <f t="shared" si="1"/>
        <v>COMELC</v>
      </c>
      <c r="F9" s="120" t="str">
        <f t="shared" si="1"/>
        <v>COMGAS</v>
      </c>
      <c r="G9" s="120" t="str">
        <f t="shared" si="1"/>
        <v>COMOGS</v>
      </c>
      <c r="H9" s="120" t="str">
        <f t="shared" si="1"/>
        <v>COMOHF</v>
      </c>
      <c r="I9" s="120" t="str">
        <f t="shared" si="1"/>
        <v>COMOKE</v>
      </c>
      <c r="J9" s="120" t="str">
        <f t="shared" si="1"/>
        <v>COMOLP</v>
      </c>
    </row>
    <row r="10" spans="1:42">
      <c r="A10" s="113"/>
      <c r="B10" s="123" t="s">
        <v>421</v>
      </c>
      <c r="C10" s="124">
        <v>27.73</v>
      </c>
      <c r="D10" s="124">
        <v>1.1000000000000001</v>
      </c>
      <c r="E10" s="124">
        <f>38267*0.0036</f>
        <v>137.7612</v>
      </c>
      <c r="F10" s="125">
        <v>1.232</v>
      </c>
      <c r="G10" s="125">
        <v>0</v>
      </c>
      <c r="H10" s="124">
        <v>2.75</v>
      </c>
      <c r="I10" s="124">
        <v>5.28</v>
      </c>
      <c r="J10" s="124">
        <v>2.15</v>
      </c>
      <c r="K10" s="125">
        <f>SUM(C10:J10)</f>
        <v>178.00320000000002</v>
      </c>
      <c r="L10" s="126"/>
    </row>
    <row r="11" spans="1:42" ht="17.399999999999999">
      <c r="A11" s="113" t="s">
        <v>422</v>
      </c>
      <c r="B11" s="123" t="s">
        <v>423</v>
      </c>
      <c r="C11" s="127">
        <f>C10/$K$10</f>
        <v>0.15578371624779777</v>
      </c>
      <c r="D11" s="127">
        <f>D10/$K$10</f>
        <v>6.1796641858123894E-3</v>
      </c>
      <c r="E11" s="127">
        <f>E10/$K$10</f>
        <v>0.77392541257685243</v>
      </c>
      <c r="F11" s="127">
        <f t="shared" ref="F11:J11" si="2">F10/$K$10</f>
        <v>6.9212238881098754E-3</v>
      </c>
      <c r="G11" s="127">
        <f t="shared" si="2"/>
        <v>0</v>
      </c>
      <c r="H11" s="127">
        <f t="shared" si="2"/>
        <v>1.5449160464530973E-2</v>
      </c>
      <c r="I11" s="127">
        <f t="shared" si="2"/>
        <v>2.9662388091899469E-2</v>
      </c>
      <c r="J11" s="127">
        <f t="shared" si="2"/>
        <v>1.2078434544996942E-2</v>
      </c>
      <c r="K11" s="125"/>
      <c r="L11" s="126"/>
      <c r="R11" s="258"/>
    </row>
    <row r="12" spans="1:42">
      <c r="A12" s="115" t="s">
        <v>424</v>
      </c>
      <c r="B12" s="112" t="s">
        <v>425</v>
      </c>
      <c r="C12" s="121">
        <v>94.1</v>
      </c>
      <c r="D12" s="121">
        <v>74.099999999999994</v>
      </c>
      <c r="E12" s="121">
        <v>0</v>
      </c>
      <c r="F12" s="121">
        <v>64.2</v>
      </c>
      <c r="G12" s="121">
        <v>69.3</v>
      </c>
      <c r="H12" s="121">
        <v>77.400000000000006</v>
      </c>
      <c r="I12" s="121">
        <v>71.900000000000006</v>
      </c>
      <c r="J12" s="121">
        <v>63.1</v>
      </c>
      <c r="K12" s="120"/>
      <c r="L12" s="121">
        <v>1</v>
      </c>
    </row>
    <row r="13" spans="1:42">
      <c r="A13" s="115" t="s">
        <v>426</v>
      </c>
      <c r="B13" s="112" t="s">
        <v>427</v>
      </c>
      <c r="C13" s="121">
        <v>1E-3</v>
      </c>
      <c r="D13" s="121">
        <v>3.0000000000000001E-3</v>
      </c>
      <c r="E13" s="121">
        <v>0</v>
      </c>
      <c r="F13" s="121">
        <v>3.0000000000000001E-3</v>
      </c>
      <c r="G13" s="121">
        <v>3.0000000000000001E-3</v>
      </c>
      <c r="H13" s="121">
        <v>3.0000000000000001E-3</v>
      </c>
      <c r="I13" s="121">
        <v>3.0000000000000001E-3</v>
      </c>
      <c r="J13" s="121">
        <v>1E-3</v>
      </c>
      <c r="K13" s="120"/>
      <c r="L13" s="121">
        <f>L12+1</f>
        <v>2</v>
      </c>
    </row>
    <row r="14" spans="1:42">
      <c r="A14" s="115" t="s">
        <v>428</v>
      </c>
      <c r="B14" s="112" t="s">
        <v>429</v>
      </c>
      <c r="C14" s="121">
        <f>15/1000</f>
        <v>1.4999999999999999E-2</v>
      </c>
      <c r="D14" s="121">
        <v>5.9999999999999995E-4</v>
      </c>
      <c r="E14" s="121">
        <v>0</v>
      </c>
      <c r="F14" s="121">
        <v>5.9999999999999995E-4</v>
      </c>
      <c r="G14" s="121">
        <v>5.9999999999999995E-4</v>
      </c>
      <c r="H14" s="121">
        <v>5.9999999999999995E-4</v>
      </c>
      <c r="I14" s="121">
        <v>5.9999999999999995E-4</v>
      </c>
      <c r="J14" s="121">
        <v>1E-4</v>
      </c>
      <c r="K14" s="120"/>
      <c r="L14" s="121">
        <f>L13+1</f>
        <v>3</v>
      </c>
    </row>
    <row r="15" spans="1:42">
      <c r="A15" s="115" t="s">
        <v>430</v>
      </c>
      <c r="B15" s="112" t="s">
        <v>431</v>
      </c>
      <c r="C15" s="121">
        <v>0.45440000000000003</v>
      </c>
      <c r="D15" s="121">
        <v>0.25290000000000001</v>
      </c>
      <c r="E15" s="121">
        <v>0</v>
      </c>
      <c r="F15" s="121">
        <v>0</v>
      </c>
      <c r="G15" s="121">
        <v>4.6699999999999998E-2</v>
      </c>
      <c r="H15" s="121">
        <v>1.5290999999999999</v>
      </c>
      <c r="I15" s="121"/>
      <c r="J15" s="121"/>
      <c r="K15" s="120"/>
      <c r="L15" s="121">
        <f>L14+1</f>
        <v>4</v>
      </c>
    </row>
    <row r="16" spans="1:42">
      <c r="A16" s="115" t="s">
        <v>432</v>
      </c>
      <c r="B16" s="112" t="s">
        <v>433</v>
      </c>
      <c r="C16" s="121">
        <v>0.1</v>
      </c>
      <c r="D16" s="121">
        <v>0.1</v>
      </c>
      <c r="E16" s="121">
        <v>0</v>
      </c>
      <c r="F16" s="121">
        <v>0.05</v>
      </c>
      <c r="G16" s="121">
        <v>0.1</v>
      </c>
      <c r="H16" s="121">
        <v>0.1</v>
      </c>
      <c r="I16" s="121"/>
      <c r="J16" s="121"/>
      <c r="K16" s="120"/>
      <c r="L16" s="121">
        <f>L15+1</f>
        <v>5</v>
      </c>
    </row>
    <row r="17" spans="1:11">
      <c r="A17" s="113"/>
      <c r="B17" s="121"/>
      <c r="C17" s="121"/>
      <c r="D17" s="121"/>
      <c r="E17" s="121"/>
      <c r="F17" s="121"/>
      <c r="G17" s="121"/>
      <c r="H17" s="121"/>
      <c r="I17" s="121"/>
      <c r="J17" s="121"/>
      <c r="K17" s="120"/>
    </row>
    <row r="18" spans="1:11" ht="13.8">
      <c r="A18" s="113" t="s">
        <v>434</v>
      </c>
      <c r="B18" s="121"/>
      <c r="C18" s="128">
        <v>0</v>
      </c>
      <c r="D18" s="128">
        <v>0</v>
      </c>
      <c r="E18" s="129">
        <v>0.1</v>
      </c>
      <c r="F18" s="128">
        <v>0</v>
      </c>
      <c r="G18" s="128">
        <v>0</v>
      </c>
      <c r="H18" s="128">
        <v>0</v>
      </c>
      <c r="I18" s="128">
        <v>0</v>
      </c>
      <c r="J18" s="128">
        <v>0</v>
      </c>
      <c r="K18" s="120"/>
    </row>
    <row r="19" spans="1:11">
      <c r="A19" s="113" t="s">
        <v>435</v>
      </c>
      <c r="B19" s="121" t="s">
        <v>436</v>
      </c>
      <c r="C19" s="130" t="e">
        <f t="shared" ref="C19:J19" si="3">SUMPRODUCT(--($C$64:$C$124=C9),$M$64:$M$124)^2/(SUMPRODUCT(--($C$64:$C$124=C9),$M$64:$M$124,$F$64:$F$124)+eps)</f>
        <v>#VALUE!</v>
      </c>
      <c r="D19" s="130" t="e">
        <f t="shared" si="3"/>
        <v>#VALUE!</v>
      </c>
      <c r="E19" s="130" t="e">
        <f t="shared" si="3"/>
        <v>#VALUE!</v>
      </c>
      <c r="F19" s="130" t="e">
        <f t="shared" si="3"/>
        <v>#VALUE!</v>
      </c>
      <c r="G19" s="130" t="e">
        <f t="shared" si="3"/>
        <v>#VALUE!</v>
      </c>
      <c r="H19" s="130" t="e">
        <f t="shared" si="3"/>
        <v>#VALUE!</v>
      </c>
      <c r="I19" s="130" t="e">
        <f t="shared" si="3"/>
        <v>#VALUE!</v>
      </c>
      <c r="J19" s="130" t="e">
        <f t="shared" si="3"/>
        <v>#VALUE!</v>
      </c>
      <c r="K19" s="120"/>
    </row>
    <row r="20" spans="1:11">
      <c r="A20" s="113"/>
      <c r="B20" s="121"/>
      <c r="C20" s="121"/>
      <c r="D20" s="121"/>
      <c r="E20" s="121"/>
      <c r="F20" s="121"/>
      <c r="G20" s="121"/>
      <c r="H20" s="121"/>
      <c r="I20" s="121"/>
      <c r="J20" s="121"/>
      <c r="K20" s="120"/>
    </row>
    <row r="21" spans="1:11">
      <c r="A21" s="131" t="s">
        <v>437</v>
      </c>
      <c r="B21" s="132" t="s">
        <v>438</v>
      </c>
      <c r="C21" s="126"/>
      <c r="D21" s="126"/>
      <c r="E21" s="126"/>
      <c r="F21" s="126"/>
      <c r="G21" s="126"/>
      <c r="H21" s="126"/>
      <c r="I21" s="126"/>
      <c r="J21" s="126"/>
      <c r="K21" s="120"/>
    </row>
    <row r="22" spans="1:11">
      <c r="A22" s="133" t="s">
        <v>247</v>
      </c>
      <c r="B22" s="121" t="s">
        <v>439</v>
      </c>
      <c r="C22" s="126"/>
      <c r="D22" s="133"/>
      <c r="E22" s="126"/>
      <c r="F22" s="126"/>
      <c r="G22" s="126"/>
      <c r="H22" s="126"/>
      <c r="I22" s="126"/>
      <c r="J22" s="126"/>
      <c r="K22" s="120"/>
    </row>
    <row r="23" spans="1:11">
      <c r="A23" s="115" t="s">
        <v>440</v>
      </c>
      <c r="B23" s="121" t="s">
        <v>441</v>
      </c>
      <c r="C23" s="126"/>
      <c r="D23" s="133"/>
      <c r="E23" s="126"/>
      <c r="F23" s="126"/>
      <c r="G23" s="126"/>
      <c r="H23" s="126"/>
      <c r="I23" s="126"/>
      <c r="J23" s="126"/>
      <c r="K23" s="120"/>
    </row>
    <row r="24" spans="1:11">
      <c r="A24" s="115" t="s">
        <v>372</v>
      </c>
      <c r="B24" s="121" t="s">
        <v>442</v>
      </c>
      <c r="C24" s="126"/>
      <c r="D24" s="133"/>
      <c r="F24" s="126"/>
      <c r="G24" s="126"/>
      <c r="H24" s="126"/>
      <c r="I24" s="126"/>
      <c r="J24" s="126"/>
      <c r="K24" s="120"/>
    </row>
    <row r="25" spans="1:11">
      <c r="A25" s="115" t="s">
        <v>371</v>
      </c>
      <c r="B25" s="121" t="s">
        <v>443</v>
      </c>
      <c r="C25" s="126"/>
      <c r="D25" s="133"/>
      <c r="E25" s="126"/>
      <c r="F25" s="126"/>
      <c r="G25" s="126"/>
      <c r="H25" s="126"/>
      <c r="I25" s="126"/>
      <c r="J25" s="126"/>
      <c r="K25" s="120"/>
    </row>
    <row r="26" spans="1:11">
      <c r="A26" s="115" t="s">
        <v>373</v>
      </c>
      <c r="B26" s="121" t="s">
        <v>444</v>
      </c>
      <c r="C26" s="126"/>
      <c r="D26" s="133"/>
      <c r="E26" s="126"/>
      <c r="F26" s="126"/>
      <c r="G26" s="126"/>
      <c r="H26" s="126"/>
      <c r="I26" s="126"/>
      <c r="J26" s="126"/>
      <c r="K26" s="120"/>
    </row>
    <row r="27" spans="1:11">
      <c r="A27" s="115" t="s">
        <v>445</v>
      </c>
      <c r="B27" s="121" t="s">
        <v>446</v>
      </c>
      <c r="C27" s="126"/>
      <c r="D27" s="126"/>
      <c r="E27" s="126"/>
      <c r="F27" s="126"/>
      <c r="G27" s="126"/>
      <c r="H27" s="126"/>
      <c r="I27" s="126"/>
      <c r="J27" s="126"/>
      <c r="K27" s="120"/>
    </row>
    <row r="28" spans="1:11">
      <c r="A28" s="134" t="s">
        <v>447</v>
      </c>
      <c r="B28" s="135" t="s">
        <v>448</v>
      </c>
      <c r="C28" s="126"/>
      <c r="D28" s="133"/>
      <c r="E28" s="126"/>
      <c r="F28" s="126"/>
      <c r="G28" s="126"/>
      <c r="H28" s="126"/>
      <c r="I28" s="126"/>
      <c r="J28" s="126"/>
      <c r="K28" s="120"/>
    </row>
    <row r="29" spans="1:11">
      <c r="A29" s="134" t="s">
        <v>449</v>
      </c>
      <c r="B29" s="135" t="s">
        <v>450</v>
      </c>
      <c r="C29" s="126"/>
      <c r="D29" s="133"/>
      <c r="E29" s="126"/>
      <c r="F29" s="126"/>
      <c r="G29" s="126"/>
      <c r="H29" s="126"/>
      <c r="I29" s="126"/>
      <c r="J29" s="126"/>
      <c r="K29" s="120"/>
    </row>
    <row r="30" spans="1:11">
      <c r="A30" s="115" t="s">
        <v>290</v>
      </c>
      <c r="B30" s="121" t="s">
        <v>451</v>
      </c>
      <c r="C30" s="135"/>
      <c r="D30" s="135"/>
      <c r="E30" s="135"/>
      <c r="F30" s="135"/>
      <c r="G30" s="135"/>
      <c r="H30" s="135"/>
      <c r="I30" s="135"/>
      <c r="J30" s="135"/>
      <c r="K30" s="120"/>
    </row>
    <row r="31" spans="1:11">
      <c r="C31" s="135"/>
      <c r="D31" s="135"/>
      <c r="E31" s="135"/>
      <c r="F31" s="135"/>
      <c r="G31" s="135"/>
      <c r="H31" s="135"/>
      <c r="I31" s="135"/>
      <c r="J31" s="135"/>
      <c r="K31" s="120"/>
    </row>
    <row r="32" spans="1:11">
      <c r="C32" s="122" t="s">
        <v>452</v>
      </c>
      <c r="D32" s="122"/>
      <c r="E32" s="122"/>
      <c r="F32" s="122"/>
      <c r="G32" s="122"/>
      <c r="H32" s="122"/>
      <c r="I32" s="122"/>
      <c r="J32" s="122"/>
      <c r="K32" s="120"/>
    </row>
    <row r="33" spans="1:55">
      <c r="A33" s="131" t="s">
        <v>453</v>
      </c>
      <c r="B33" s="131" t="s">
        <v>454</v>
      </c>
      <c r="C33" s="136" t="str">
        <f>C8</f>
        <v>Coal</v>
      </c>
      <c r="D33" s="136" t="str">
        <f t="shared" ref="D33:J33" si="4">D8</f>
        <v>Oil Diesel</v>
      </c>
      <c r="E33" s="136" t="str">
        <f t="shared" si="4"/>
        <v>Electricity</v>
      </c>
      <c r="F33" s="136" t="str">
        <f t="shared" si="4"/>
        <v>Gas</v>
      </c>
      <c r="G33" s="136" t="str">
        <f t="shared" si="4"/>
        <v>Oil Gasoline</v>
      </c>
      <c r="H33" s="136" t="str">
        <f t="shared" si="4"/>
        <v>Oil HFO</v>
      </c>
      <c r="I33" s="136" t="str">
        <f t="shared" si="4"/>
        <v>Oil Paraffin</v>
      </c>
      <c r="J33" s="136" t="str">
        <f t="shared" si="4"/>
        <v>Oil LPG</v>
      </c>
      <c r="K33" s="120"/>
    </row>
    <row r="34" spans="1:55">
      <c r="A34" s="137" t="str">
        <f t="shared" ref="A34:A42" si="5">$A$8&amp;" - "&amp;A22</f>
        <v>Commercial - Cooling</v>
      </c>
      <c r="B34" s="138" t="str">
        <f>$B$8&amp;B22</f>
        <v>CEC</v>
      </c>
      <c r="C34" s="139">
        <f>HLOOKUP($L34,'[12]End use share 2006c'!$B$34:$J$42,MATCH($M$34,'[12]End use share 2006c'!$A$34:$A$42,0),)</f>
        <v>0</v>
      </c>
      <c r="D34" s="139">
        <f>HLOOKUP($L34,'[12]End use share 2006c'!$B$34:$J$42,MATCH($M$35,'[12]End use share 2006c'!$A$34:$A$42,0),)</f>
        <v>0</v>
      </c>
      <c r="E34" s="139">
        <f>HLOOKUP($L34,'[12]End use share 2006c'!$B$34:$J$42,MATCH($M$36,'[12]End use share 2006c'!$A$34:$A$42,0),)</f>
        <v>0.32937807742524239</v>
      </c>
      <c r="F34" s="139">
        <f>HLOOKUP($L34,'[12]End use share 2006c'!$B$34:$J$42,MATCH($M$37,'[12]End use share 2006c'!$A$34:$A$42,0),)</f>
        <v>0</v>
      </c>
      <c r="G34" s="139"/>
      <c r="H34" s="139">
        <f>HLOOKUP($L34,'[12]End use share 2006c'!$B$34:$J$42,MATCH($M$39,'[12]End use share 2006c'!$A$34:$A$42,0),)</f>
        <v>0</v>
      </c>
      <c r="I34" s="139">
        <f>HLOOKUP($L34,'[12]End use share 2006c'!$B$34:$J$42,MATCH($M$40,'[12]End use share 2006c'!$A$34:$A$42,0),)</f>
        <v>0</v>
      </c>
      <c r="J34" s="139">
        <f>HLOOKUP($L34,'[12]End use share 2006c'!$B$34:$J$42,MATCH($M$41,'[12]End use share 2006c'!$A$34:$A$42,0),)</f>
        <v>0</v>
      </c>
      <c r="K34" s="120"/>
      <c r="L34" s="115" t="s">
        <v>455</v>
      </c>
      <c r="M34" s="115" t="s">
        <v>456</v>
      </c>
    </row>
    <row r="35" spans="1:55">
      <c r="A35" s="137" t="str">
        <f t="shared" si="5"/>
        <v>Commercial - Space Heating</v>
      </c>
      <c r="B35" s="138" t="str">
        <f t="shared" ref="B35:B42" si="6">$B$8&amp;B23</f>
        <v>CEH</v>
      </c>
      <c r="C35" s="139">
        <f>HLOOKUP($L35,'[12]End use share 2006c'!$B$34:$J$42,MATCH($M$34,'[12]End use share 2006c'!$A$34:$A$42,0),)</f>
        <v>0.54317126346240241</v>
      </c>
      <c r="D35" s="139">
        <f>HLOOKUP($L35,'[12]End use share 2006c'!$B$34:$J$42,MATCH($M$35,'[12]End use share 2006c'!$A$34:$A$42,0),)</f>
        <v>0</v>
      </c>
      <c r="E35" s="139">
        <f>HLOOKUP($L35,'[12]End use share 2006c'!$B$34:$J$42,MATCH($M$36,'[12]End use share 2006c'!$A$34:$A$42,0),)</f>
        <v>1.9673944145463536E-2</v>
      </c>
      <c r="F35" s="139">
        <f>HLOOKUP($L35,'[12]End use share 2006c'!$B$34:$J$42,MATCH($M$37,'[12]End use share 2006c'!$A$34:$A$42,0),)</f>
        <v>0.288582183186951</v>
      </c>
      <c r="G35" s="139"/>
      <c r="H35" s="139">
        <f>HLOOKUP($L35,'[12]End use share 2006c'!$B$34:$J$42,MATCH($M$39,'[12]End use share 2006c'!$A$34:$A$42,0),)</f>
        <v>0</v>
      </c>
      <c r="I35" s="139">
        <f>HLOOKUP($L35,'[12]End use share 2006c'!$B$34:$J$42,MATCH($M$40,'[12]End use share 2006c'!$A$34:$A$42,0),)</f>
        <v>0</v>
      </c>
      <c r="J35" s="139">
        <f>HLOOKUP($L35,'[12]End use share 2006c'!$B$34:$J$42,MATCH($M$41,'[12]End use share 2006c'!$A$34:$A$42,0),)</f>
        <v>0</v>
      </c>
      <c r="K35" s="120"/>
      <c r="L35" s="115" t="s">
        <v>369</v>
      </c>
      <c r="M35" s="115" t="s">
        <v>457</v>
      </c>
    </row>
    <row r="36" spans="1:55">
      <c r="A36" s="137" t="str">
        <f t="shared" si="5"/>
        <v>Commercial - Cooking</v>
      </c>
      <c r="B36" s="138" t="str">
        <f t="shared" si="6"/>
        <v>CEK</v>
      </c>
      <c r="C36" s="139">
        <f>HLOOKUP($L36,'[12]End use share 2006c'!$B$34:$J$42,MATCH($M$34,'[12]End use share 2006c'!$A$34:$A$42,0),)</f>
        <v>7.1368927396390168E-4</v>
      </c>
      <c r="D36" s="139">
        <f>HLOOKUP($L36,'[12]End use share 2006c'!$B$34:$J$42,MATCH($M$35,'[12]End use share 2006c'!$A$34:$A$42,0),)</f>
        <v>0</v>
      </c>
      <c r="E36" s="139">
        <f>HLOOKUP($L36,'[12]End use share 2006c'!$B$34:$J$42,MATCH($M$36,'[12]End use share 2006c'!$A$34:$A$42,0),)</f>
        <v>6.3534899562964403E-2</v>
      </c>
      <c r="F36" s="139">
        <f>HLOOKUP($L36,'[12]End use share 2006c'!$B$34:$J$42,MATCH($M$37,'[12]End use share 2006c'!$A$34:$A$42,0),)</f>
        <v>0</v>
      </c>
      <c r="G36" s="139"/>
      <c r="H36" s="139">
        <f>HLOOKUP($L36,'[12]End use share 2006c'!$B$34:$J$42,MATCH($M$39,'[12]End use share 2006c'!$A$34:$A$42,0),)</f>
        <v>0</v>
      </c>
      <c r="I36" s="139">
        <f>HLOOKUP($L36,'[12]End use share 2006c'!$B$34:$J$42,MATCH($M$40,'[12]End use share 2006c'!$A$34:$A$42,0),)</f>
        <v>0</v>
      </c>
      <c r="J36" s="139">
        <f>HLOOKUP($L36,'[12]End use share 2006c'!$B$34:$J$42,MATCH($M$41,'[12]End use share 2006c'!$A$34:$A$42,0),)</f>
        <v>0.10103470669450876</v>
      </c>
      <c r="K36" s="120"/>
      <c r="L36" s="115" t="s">
        <v>458</v>
      </c>
      <c r="M36" s="115" t="s">
        <v>459</v>
      </c>
    </row>
    <row r="37" spans="1:55">
      <c r="A37" s="137" t="str">
        <f t="shared" si="5"/>
        <v>Commercial - Lighting</v>
      </c>
      <c r="B37" s="138" t="str">
        <f t="shared" si="6"/>
        <v>CEL</v>
      </c>
      <c r="C37" s="139">
        <f>HLOOKUP($L37,'[12]End use share 2006c'!$B$34:$J$42,MATCH($M$34,'[12]End use share 2006c'!$A$34:$A$42,0),)</f>
        <v>0</v>
      </c>
      <c r="D37" s="139">
        <f>HLOOKUP($L37,'[12]End use share 2006c'!$B$34:$J$42,MATCH($M$35,'[12]End use share 2006c'!$A$34:$A$42,0),)</f>
        <v>0</v>
      </c>
      <c r="E37" s="139">
        <f>HLOOKUP($L37,'[12]End use share 2006c'!$B$34:$J$42,MATCH($M$36,'[12]End use share 2006c'!$A$34:$A$42,0),)</f>
        <v>0.17828065881507271</v>
      </c>
      <c r="F37" s="139">
        <f>HLOOKUP($L37,'[12]End use share 2006c'!$B$34:$J$42,MATCH($M$37,'[12]End use share 2006c'!$A$34:$A$42,0),)</f>
        <v>0</v>
      </c>
      <c r="G37" s="139"/>
      <c r="H37" s="139">
        <f>HLOOKUP($L37,'[12]End use share 2006c'!$B$34:$J$42,MATCH($M$39,'[12]End use share 2006c'!$A$34:$A$42,0),)</f>
        <v>0</v>
      </c>
      <c r="I37" s="139">
        <f>HLOOKUP($L37,'[12]End use share 2006c'!$B$34:$J$42,MATCH($M$40,'[12]End use share 2006c'!$A$34:$A$42,0),)</f>
        <v>0</v>
      </c>
      <c r="J37" s="139">
        <f>HLOOKUP($L37,'[12]End use share 2006c'!$B$34:$J$42,MATCH($M$41,'[12]End use share 2006c'!$A$34:$A$42,0),)</f>
        <v>0</v>
      </c>
      <c r="L37" s="115" t="s">
        <v>249</v>
      </c>
      <c r="M37" s="115" t="s">
        <v>413</v>
      </c>
    </row>
    <row r="38" spans="1:55">
      <c r="A38" s="137" t="str">
        <f t="shared" si="5"/>
        <v>Commercial - Refrigeration</v>
      </c>
      <c r="B38" s="138" t="str">
        <f t="shared" si="6"/>
        <v>CER</v>
      </c>
      <c r="C38" s="139">
        <f>HLOOKUP($L38,'[12]End use share 2006c'!$B$34:$J$42,MATCH($M$34,'[12]End use share 2006c'!$A$34:$A$42,0),)</f>
        <v>0</v>
      </c>
      <c r="D38" s="139">
        <f>HLOOKUP($L38,'[12]End use share 2006c'!$B$34:$J$42,MATCH($M$35,'[12]End use share 2006c'!$A$34:$A$42,0),)</f>
        <v>0</v>
      </c>
      <c r="E38" s="139">
        <f>HLOOKUP($L38,'[12]End use share 2006c'!$B$34:$J$42,MATCH($M$36,'[12]End use share 2006c'!$A$34:$A$42,0),)</f>
        <v>0.19733027907087305</v>
      </c>
      <c r="F38" s="139">
        <f>HLOOKUP($L38,'[12]End use share 2006c'!$B$34:$J$42,MATCH($M$37,'[12]End use share 2006c'!$A$34:$A$42,0),)</f>
        <v>0</v>
      </c>
      <c r="G38" s="139"/>
      <c r="H38" s="139">
        <f>HLOOKUP($L38,'[12]End use share 2006c'!$B$34:$J$42,MATCH($M$39,'[12]End use share 2006c'!$A$34:$A$42,0),)</f>
        <v>0</v>
      </c>
      <c r="I38" s="139">
        <f>HLOOKUP($L38,'[12]End use share 2006c'!$B$34:$J$42,MATCH($M$40,'[12]End use share 2006c'!$A$34:$A$42,0),)</f>
        <v>0</v>
      </c>
      <c r="J38" s="139">
        <f>HLOOKUP($L38,'[12]End use share 2006c'!$B$34:$J$42,MATCH($M$41,'[12]End use share 2006c'!$A$34:$A$42,0),)</f>
        <v>0</v>
      </c>
      <c r="L38" s="115" t="s">
        <v>460</v>
      </c>
      <c r="M38" s="115" t="s">
        <v>461</v>
      </c>
    </row>
    <row r="39" spans="1:55">
      <c r="A39" s="137" t="str">
        <f t="shared" si="5"/>
        <v>Commercial - Water Heating</v>
      </c>
      <c r="B39" s="138" t="str">
        <f t="shared" si="6"/>
        <v>CEW</v>
      </c>
      <c r="C39" s="139">
        <f>HLOOKUP($L39,'[12]End use share 2006c'!$B$34:$J$42,MATCH($M$34,'[12]End use share 2006c'!$A$34:$A$42,0),)</f>
        <v>0.45611504726363378</v>
      </c>
      <c r="D39" s="139">
        <f>HLOOKUP($L39,'[12]End use share 2006c'!$B$34:$J$42,MATCH($M$35,'[12]End use share 2006c'!$A$34:$A$42,0),)</f>
        <v>0</v>
      </c>
      <c r="E39" s="139">
        <f>HLOOKUP($L39,'[12]End use share 2006c'!$B$34:$J$42,MATCH($M$36,'[12]End use share 2006c'!$A$34:$A$42,0),)</f>
        <v>8.6253773691933548E-3</v>
      </c>
      <c r="F39" s="139">
        <f>HLOOKUP($L39,'[12]End use share 2006c'!$B$34:$J$42,MATCH($M$37,'[12]End use share 2006c'!$A$34:$A$42,0),)</f>
        <v>0.71141781681304894</v>
      </c>
      <c r="G39" s="139"/>
      <c r="H39" s="139">
        <f>HLOOKUP($L39,'[12]End use share 2006c'!$B$34:$J$42,MATCH($M$39,'[12]End use share 2006c'!$A$34:$A$42,0),)</f>
        <v>0</v>
      </c>
      <c r="I39" s="139">
        <f>HLOOKUP($L39,'[12]End use share 2006c'!$B$34:$J$42,MATCH($M$40,'[12]End use share 2006c'!$A$34:$A$42,0),)</f>
        <v>1</v>
      </c>
      <c r="J39" s="139">
        <f>HLOOKUP($L39,'[12]End use share 2006c'!$B$34:$J$42,MATCH($M$41,'[12]End use share 2006c'!$A$34:$A$42,0),)</f>
        <v>0.89896529330549124</v>
      </c>
      <c r="L39" s="115" t="s">
        <v>462</v>
      </c>
      <c r="M39" s="115" t="s">
        <v>463</v>
      </c>
    </row>
    <row r="40" spans="1:55">
      <c r="A40" s="137" t="str">
        <f t="shared" si="5"/>
        <v>Commercial - Public Lights</v>
      </c>
      <c r="B40" s="138" t="str">
        <f t="shared" si="6"/>
        <v>CEG</v>
      </c>
      <c r="C40" s="139">
        <f>HLOOKUP($L40,'[12]End use share 2006c'!$B$34:$J$42,MATCH($M$34,'[12]End use share 2006c'!$A$34:$A$42,0),)</f>
        <v>0</v>
      </c>
      <c r="D40" s="139">
        <f>HLOOKUP($L40,'[12]End use share 2006c'!$B$34:$J$42,MATCH($M$35,'[12]End use share 2006c'!$A$34:$A$42,0),)</f>
        <v>0</v>
      </c>
      <c r="E40" s="139">
        <f>HLOOKUP($L40,'[12]End use share 2006c'!$B$34:$J$42,MATCH($M$36,'[12]End use share 2006c'!$A$34:$A$42,0),)</f>
        <v>2.0121717674403277E-2</v>
      </c>
      <c r="F40" s="139">
        <f>HLOOKUP($L40,'[12]End use share 2006c'!$B$34:$J$42,MATCH($M$37,'[12]End use share 2006c'!$A$34:$A$42,0),)</f>
        <v>0</v>
      </c>
      <c r="G40" s="139"/>
      <c r="H40" s="139">
        <f>HLOOKUP($L40,'[12]End use share 2006c'!$B$34:$J$42,MATCH($M$39,'[12]End use share 2006c'!$A$34:$A$42,0),)</f>
        <v>0</v>
      </c>
      <c r="I40" s="139">
        <f>HLOOKUP($L40,'[12]End use share 2006c'!$B$34:$J$42,MATCH($M$40,'[12]End use share 2006c'!$A$34:$A$42,0),)</f>
        <v>0</v>
      </c>
      <c r="J40" s="139">
        <f>HLOOKUP($L40,'[12]End use share 2006c'!$B$34:$J$42,MATCH($M$41,'[12]End use share 2006c'!$A$34:$A$42,0),)</f>
        <v>0</v>
      </c>
      <c r="L40" s="115" t="s">
        <v>447</v>
      </c>
      <c r="M40" s="115" t="s">
        <v>464</v>
      </c>
    </row>
    <row r="41" spans="1:55">
      <c r="A41" s="137" t="str">
        <f t="shared" si="5"/>
        <v>Commercial - Public Water</v>
      </c>
      <c r="B41" s="138" t="str">
        <f t="shared" si="6"/>
        <v>CET</v>
      </c>
      <c r="C41" s="139">
        <f>HLOOKUP($L41,'[12]End use share 2006c'!$B$34:$J$42,MATCH($M$34,'[12]End use share 2006c'!$A$34:$A$42,0),)</f>
        <v>0</v>
      </c>
      <c r="D41" s="139">
        <f>HLOOKUP($L41,'[12]End use share 2006c'!$B$34:$J$42,MATCH($M$35,'[12]End use share 2006c'!$A$34:$A$42,0),)</f>
        <v>0</v>
      </c>
      <c r="E41" s="139">
        <f>HLOOKUP($L41,'[12]End use share 2006c'!$B$34:$J$42,MATCH($M$36,'[12]End use share 2006c'!$A$34:$A$42,0),)</f>
        <v>2.3755614613376001E-2</v>
      </c>
      <c r="F41" s="139">
        <f>HLOOKUP($L41,'[12]End use share 2006c'!$B$34:$J$42,MATCH($M$37,'[12]End use share 2006c'!$A$34:$A$42,0),)</f>
        <v>0</v>
      </c>
      <c r="G41" s="139"/>
      <c r="H41" s="139">
        <f>HLOOKUP($L41,'[12]End use share 2006c'!$B$34:$J$42,MATCH($M$39,'[12]End use share 2006c'!$A$34:$A$42,0),)</f>
        <v>0</v>
      </c>
      <c r="I41" s="139">
        <f>HLOOKUP($L41,'[12]End use share 2006c'!$B$34:$J$42,MATCH($M$40,'[12]End use share 2006c'!$A$34:$A$42,0),)</f>
        <v>0</v>
      </c>
      <c r="J41" s="139">
        <f>HLOOKUP($L41,'[12]End use share 2006c'!$B$34:$J$42,MATCH($M$41,'[12]End use share 2006c'!$A$34:$A$42,0),)</f>
        <v>0</v>
      </c>
      <c r="L41" s="115" t="s">
        <v>465</v>
      </c>
      <c r="M41" s="115" t="s">
        <v>361</v>
      </c>
    </row>
    <row r="42" spans="1:55">
      <c r="A42" s="137" t="str">
        <f t="shared" si="5"/>
        <v>Commercial - Other</v>
      </c>
      <c r="B42" s="138" t="str">
        <f t="shared" si="6"/>
        <v>CEO</v>
      </c>
      <c r="C42" s="139">
        <f>HLOOKUP($L42,'[12]End use share 2006c'!$B$34:$J$42,MATCH($M$34,'[12]End use share 2006c'!$A$34:$A$42,0),)</f>
        <v>0</v>
      </c>
      <c r="D42" s="139">
        <f>HLOOKUP($L42,'[12]End use share 2006c'!$B$34:$J$42,MATCH($M$35,'[12]End use share 2006c'!$A$34:$A$42,0),)</f>
        <v>1</v>
      </c>
      <c r="E42" s="139">
        <f>HLOOKUP($L42,'[12]End use share 2006c'!$B$34:$J$42,MATCH($M$36,'[12]End use share 2006c'!$A$34:$A$42,0),)</f>
        <v>0.15929943132341109</v>
      </c>
      <c r="F42" s="139">
        <f>HLOOKUP($L42,'[12]End use share 2006c'!$B$34:$J$42,MATCH($M$37,'[12]End use share 2006c'!$A$34:$A$42,0),)</f>
        <v>0</v>
      </c>
      <c r="G42" s="139"/>
      <c r="H42" s="139">
        <f>HLOOKUP($L42,'[12]End use share 2006c'!$B$34:$J$42,MATCH($M$39,'[12]End use share 2006c'!$A$34:$A$42,0),)</f>
        <v>1</v>
      </c>
      <c r="I42" s="139">
        <f>HLOOKUP($L42,'[12]End use share 2006c'!$B$34:$J$42,MATCH($M$40,'[12]End use share 2006c'!$A$34:$A$42,0),)</f>
        <v>0</v>
      </c>
      <c r="J42" s="139">
        <f>HLOOKUP($L42,'[12]End use share 2006c'!$B$34:$J$42,MATCH($M$41,'[12]End use share 2006c'!$A$34:$A$42,0),)</f>
        <v>0</v>
      </c>
      <c r="L42" s="115" t="s">
        <v>250</v>
      </c>
    </row>
    <row r="43" spans="1:55" ht="14.4">
      <c r="A43" s="137" t="s">
        <v>418</v>
      </c>
      <c r="B43" s="138"/>
      <c r="C43" s="140">
        <f t="shared" ref="C43:J43" si="7">SUM(C34:C42)</f>
        <v>1</v>
      </c>
      <c r="D43" s="140">
        <f t="shared" si="7"/>
        <v>1</v>
      </c>
      <c r="E43" s="140">
        <f t="shared" si="7"/>
        <v>0.99999999999999989</v>
      </c>
      <c r="F43" s="140">
        <f t="shared" si="7"/>
        <v>1</v>
      </c>
      <c r="G43" s="140">
        <f t="shared" si="7"/>
        <v>0</v>
      </c>
      <c r="H43" s="140">
        <f t="shared" si="7"/>
        <v>1</v>
      </c>
      <c r="I43" s="140">
        <f t="shared" si="7"/>
        <v>1</v>
      </c>
      <c r="J43" s="140">
        <f t="shared" si="7"/>
        <v>1</v>
      </c>
      <c r="AQ43" s="141" t="s">
        <v>466</v>
      </c>
      <c r="AR43" s="142"/>
      <c r="AS43" s="142"/>
      <c r="AT43" s="142"/>
      <c r="AU43" s="142"/>
      <c r="AZ43" s="141"/>
      <c r="BA43" s="141" t="s">
        <v>467</v>
      </c>
      <c r="BB43" s="141"/>
      <c r="BC43" s="141"/>
    </row>
    <row r="44" spans="1:55" ht="14.4">
      <c r="C44" s="135"/>
      <c r="D44" s="135"/>
      <c r="E44" s="135"/>
      <c r="F44" s="135"/>
      <c r="G44" s="135"/>
      <c r="H44" s="135"/>
      <c r="I44" s="135"/>
      <c r="J44" s="135"/>
      <c r="AQ44" s="143" t="s">
        <v>468</v>
      </c>
      <c r="AR44" s="143" t="s">
        <v>469</v>
      </c>
      <c r="AS44" s="143" t="s">
        <v>470</v>
      </c>
      <c r="AT44" s="143" t="s">
        <v>471</v>
      </c>
      <c r="AU44" s="143" t="s">
        <v>472</v>
      </c>
      <c r="AZ44" s="143" t="s">
        <v>473</v>
      </c>
      <c r="BA44" s="143" t="s">
        <v>468</v>
      </c>
      <c r="BB44" s="143" t="s">
        <v>474</v>
      </c>
      <c r="BC44" s="143">
        <v>2017</v>
      </c>
    </row>
    <row r="45" spans="1:55" ht="26.4">
      <c r="A45" s="131" t="s">
        <v>475</v>
      </c>
      <c r="B45" s="131" t="s">
        <v>454</v>
      </c>
      <c r="C45" s="136" t="str">
        <f>C33</f>
        <v>Coal</v>
      </c>
      <c r="D45" s="136" t="str">
        <f t="shared" ref="D45:J45" si="8">D33</f>
        <v>Oil Diesel</v>
      </c>
      <c r="E45" s="136" t="str">
        <f t="shared" si="8"/>
        <v>Electricity</v>
      </c>
      <c r="F45" s="136" t="str">
        <f t="shared" si="8"/>
        <v>Gas</v>
      </c>
      <c r="G45" s="136" t="str">
        <f t="shared" si="8"/>
        <v>Oil Gasoline</v>
      </c>
      <c r="H45" s="136" t="str">
        <f t="shared" si="8"/>
        <v>Oil HFO</v>
      </c>
      <c r="I45" s="136" t="str">
        <f t="shared" si="8"/>
        <v>Oil Paraffin</v>
      </c>
      <c r="J45" s="136" t="str">
        <f t="shared" si="8"/>
        <v>Oil LPG</v>
      </c>
      <c r="K45" s="136" t="s">
        <v>418</v>
      </c>
      <c r="AQ45" s="144" t="s">
        <v>476</v>
      </c>
      <c r="AR45" s="145"/>
      <c r="AS45" s="145"/>
      <c r="AT45" s="145" t="s">
        <v>477</v>
      </c>
      <c r="AU45" s="146" t="s">
        <v>478</v>
      </c>
      <c r="AZ45" s="147" t="s">
        <v>476</v>
      </c>
      <c r="BA45" s="148" t="s">
        <v>479</v>
      </c>
      <c r="BB45" s="148" t="s">
        <v>480</v>
      </c>
      <c r="BC45" s="148" t="s">
        <v>481</v>
      </c>
    </row>
    <row r="46" spans="1:55">
      <c r="A46" s="137" t="str">
        <f t="shared" ref="A46:B54" si="9">A34</f>
        <v>Commercial - Cooling</v>
      </c>
      <c r="B46" s="138" t="str">
        <f t="shared" si="9"/>
        <v>CEC</v>
      </c>
      <c r="C46" s="130">
        <f t="shared" ref="C46:J54" si="10">C34*C$10</f>
        <v>0</v>
      </c>
      <c r="D46" s="130">
        <f t="shared" si="10"/>
        <v>0</v>
      </c>
      <c r="E46" s="130">
        <f t="shared" si="10"/>
        <v>45.375519199794304</v>
      </c>
      <c r="F46" s="130">
        <f t="shared" si="10"/>
        <v>0</v>
      </c>
      <c r="G46" s="130">
        <f t="shared" si="10"/>
        <v>0</v>
      </c>
      <c r="H46" s="130">
        <f t="shared" si="10"/>
        <v>0</v>
      </c>
      <c r="I46" s="130">
        <f t="shared" si="10"/>
        <v>0</v>
      </c>
      <c r="J46" s="130">
        <f t="shared" si="10"/>
        <v>0</v>
      </c>
      <c r="K46" s="149">
        <f t="shared" ref="K46:K53" si="11">SUM(C46:J46)</f>
        <v>45.375519199794304</v>
      </c>
      <c r="L46" s="150">
        <f>M70</f>
        <v>45.375519199794311</v>
      </c>
      <c r="M46" s="151">
        <f>L46-K46</f>
        <v>0</v>
      </c>
      <c r="N46" s="152"/>
      <c r="AQ46" s="115" t="s">
        <v>482</v>
      </c>
      <c r="AR46" s="115" t="s">
        <v>483</v>
      </c>
      <c r="AS46" s="115" t="s">
        <v>421</v>
      </c>
      <c r="AT46" s="115" t="s">
        <v>484</v>
      </c>
      <c r="AU46" s="115" t="s">
        <v>485</v>
      </c>
      <c r="AZ46" s="153" t="s">
        <v>438</v>
      </c>
      <c r="BA46" s="154" t="str">
        <f>D64</f>
        <v>CEC</v>
      </c>
      <c r="BB46" s="154" t="s">
        <v>421</v>
      </c>
      <c r="BC46" s="155">
        <f>N70</f>
        <v>128.4127193354179</v>
      </c>
    </row>
    <row r="47" spans="1:55">
      <c r="A47" s="137" t="str">
        <f t="shared" si="9"/>
        <v>Commercial - Space Heating</v>
      </c>
      <c r="B47" s="138" t="str">
        <f t="shared" si="9"/>
        <v>CEH</v>
      </c>
      <c r="C47" s="130">
        <f t="shared" si="10"/>
        <v>15.062139135812419</v>
      </c>
      <c r="D47" s="130">
        <f>D35*D$10</f>
        <v>0</v>
      </c>
      <c r="E47" s="130">
        <f t="shared" si="10"/>
        <v>2.7103061542120312</v>
      </c>
      <c r="F47" s="130">
        <f t="shared" si="10"/>
        <v>0.3555332496863236</v>
      </c>
      <c r="G47" s="130">
        <f t="shared" si="10"/>
        <v>0</v>
      </c>
      <c r="H47" s="130">
        <f t="shared" si="10"/>
        <v>0</v>
      </c>
      <c r="I47" s="130">
        <f t="shared" si="10"/>
        <v>0</v>
      </c>
      <c r="J47" s="130">
        <f t="shared" si="10"/>
        <v>0</v>
      </c>
      <c r="K47" s="149">
        <f t="shared" si="11"/>
        <v>18.127978539710774</v>
      </c>
      <c r="L47" s="150">
        <f>M77</f>
        <v>18.127978539710774</v>
      </c>
      <c r="M47" s="151">
        <f t="shared" ref="M47:M54" si="12">L47-K47</f>
        <v>0</v>
      </c>
      <c r="AQ47" s="115" t="s">
        <v>486</v>
      </c>
      <c r="AR47" s="115" t="s">
        <v>487</v>
      </c>
      <c r="AS47" s="115" t="s">
        <v>421</v>
      </c>
      <c r="AT47" s="115" t="s">
        <v>484</v>
      </c>
      <c r="AU47" s="115" t="s">
        <v>485</v>
      </c>
      <c r="AZ47" s="153" t="s">
        <v>438</v>
      </c>
      <c r="BA47" s="154" t="str">
        <f>D72</f>
        <v>CEH</v>
      </c>
      <c r="BB47" s="154" t="s">
        <v>421</v>
      </c>
      <c r="BC47" s="155">
        <f>N77</f>
        <v>11.992907577983047</v>
      </c>
    </row>
    <row r="48" spans="1:55">
      <c r="A48" s="137" t="str">
        <f t="shared" si="9"/>
        <v>Commercial - Cooking</v>
      </c>
      <c r="B48" s="138" t="str">
        <f t="shared" si="9"/>
        <v>CEK</v>
      </c>
      <c r="C48" s="130">
        <f t="shared" si="10"/>
        <v>1.9790603567018995E-2</v>
      </c>
      <c r="D48" s="130">
        <f>D36*D$10</f>
        <v>0</v>
      </c>
      <c r="E48" s="130">
        <f t="shared" si="10"/>
        <v>8.7526440056734511</v>
      </c>
      <c r="F48" s="130">
        <f t="shared" si="10"/>
        <v>0</v>
      </c>
      <c r="G48" s="130">
        <f t="shared" si="10"/>
        <v>0</v>
      </c>
      <c r="H48" s="130">
        <f t="shared" si="10"/>
        <v>0</v>
      </c>
      <c r="I48" s="130">
        <f t="shared" si="10"/>
        <v>0</v>
      </c>
      <c r="J48" s="130">
        <f t="shared" si="10"/>
        <v>0.21722461939319382</v>
      </c>
      <c r="K48" s="149">
        <f t="shared" si="11"/>
        <v>8.9896592286336645</v>
      </c>
      <c r="L48" s="150">
        <f>M82</f>
        <v>8.9896592286336645</v>
      </c>
      <c r="M48" s="151">
        <f t="shared" si="12"/>
        <v>0</v>
      </c>
      <c r="AQ48" s="115" t="s">
        <v>488</v>
      </c>
      <c r="AR48" s="115" t="s">
        <v>489</v>
      </c>
      <c r="AS48" s="115" t="s">
        <v>421</v>
      </c>
      <c r="AT48" s="115" t="s">
        <v>484</v>
      </c>
      <c r="AU48" s="115" t="s">
        <v>485</v>
      </c>
      <c r="AZ48" s="153" t="s">
        <v>438</v>
      </c>
      <c r="BA48" s="154" t="str">
        <f>D79</f>
        <v>CEK</v>
      </c>
      <c r="BB48" s="154" t="s">
        <v>421</v>
      </c>
      <c r="BC48" s="155">
        <f>N82</f>
        <v>8.9629891158025909</v>
      </c>
    </row>
    <row r="49" spans="1:60">
      <c r="A49" s="137" t="str">
        <f t="shared" si="9"/>
        <v>Commercial - Lighting</v>
      </c>
      <c r="B49" s="138" t="str">
        <f t="shared" si="9"/>
        <v>CEL</v>
      </c>
      <c r="C49" s="130">
        <f t="shared" si="10"/>
        <v>0</v>
      </c>
      <c r="D49" s="130">
        <f>D37*D$10</f>
        <v>0</v>
      </c>
      <c r="E49" s="130">
        <f t="shared" si="10"/>
        <v>24.560157495154996</v>
      </c>
      <c r="F49" s="130">
        <f t="shared" si="10"/>
        <v>0</v>
      </c>
      <c r="G49" s="130">
        <f t="shared" si="10"/>
        <v>0</v>
      </c>
      <c r="H49" s="130">
        <f t="shared" si="10"/>
        <v>0</v>
      </c>
      <c r="I49" s="130">
        <f t="shared" si="10"/>
        <v>0</v>
      </c>
      <c r="J49" s="130">
        <f t="shared" si="10"/>
        <v>0</v>
      </c>
      <c r="K49" s="149">
        <f t="shared" si="11"/>
        <v>24.560157495154996</v>
      </c>
      <c r="L49" s="150">
        <f>M90</f>
        <v>24.560157495154996</v>
      </c>
      <c r="M49" s="151">
        <f t="shared" si="12"/>
        <v>0</v>
      </c>
      <c r="AQ49" s="115" t="s">
        <v>490</v>
      </c>
      <c r="AR49" s="115" t="s">
        <v>491</v>
      </c>
      <c r="AS49" s="115" t="s">
        <v>421</v>
      </c>
      <c r="AT49" s="115" t="s">
        <v>484</v>
      </c>
      <c r="AU49" s="115" t="s">
        <v>485</v>
      </c>
      <c r="AZ49" s="153" t="s">
        <v>438</v>
      </c>
      <c r="BA49" s="154" t="str">
        <f>D84</f>
        <v>CEL</v>
      </c>
      <c r="BB49" s="153" t="s">
        <v>421</v>
      </c>
      <c r="BC49" s="156">
        <f>N90</f>
        <v>111.74871660295524</v>
      </c>
    </row>
    <row r="50" spans="1:60">
      <c r="A50" s="137" t="str">
        <f t="shared" si="9"/>
        <v>Commercial - Refrigeration</v>
      </c>
      <c r="B50" s="138" t="str">
        <f t="shared" si="9"/>
        <v>CER</v>
      </c>
      <c r="C50" s="130">
        <f t="shared" si="10"/>
        <v>0</v>
      </c>
      <c r="D50" s="130">
        <f>D38*D$10</f>
        <v>0</v>
      </c>
      <c r="E50" s="130">
        <f t="shared" si="10"/>
        <v>27.184456041138358</v>
      </c>
      <c r="F50" s="130">
        <f t="shared" si="10"/>
        <v>0</v>
      </c>
      <c r="G50" s="130">
        <f t="shared" si="10"/>
        <v>0</v>
      </c>
      <c r="H50" s="130">
        <f t="shared" si="10"/>
        <v>0</v>
      </c>
      <c r="I50" s="130">
        <f t="shared" si="10"/>
        <v>0</v>
      </c>
      <c r="J50" s="130">
        <f t="shared" si="10"/>
        <v>0</v>
      </c>
      <c r="K50" s="149">
        <f t="shared" si="11"/>
        <v>27.184456041138358</v>
      </c>
      <c r="L50" s="150">
        <f>M94</f>
        <v>27.184456041138358</v>
      </c>
      <c r="M50" s="151">
        <f t="shared" si="12"/>
        <v>0</v>
      </c>
      <c r="AQ50" s="115" t="s">
        <v>492</v>
      </c>
      <c r="AR50" s="115" t="s">
        <v>493</v>
      </c>
      <c r="AS50" s="115" t="s">
        <v>421</v>
      </c>
      <c r="AT50" s="115" t="s">
        <v>484</v>
      </c>
      <c r="AU50" s="115" t="s">
        <v>485</v>
      </c>
      <c r="AZ50" s="153" t="s">
        <v>438</v>
      </c>
      <c r="BA50" s="154" t="str">
        <f>D92</f>
        <v>CER</v>
      </c>
      <c r="BB50" s="153" t="s">
        <v>421</v>
      </c>
      <c r="BC50" s="156">
        <f>N94</f>
        <v>27.184456041138358</v>
      </c>
    </row>
    <row r="51" spans="1:60">
      <c r="A51" s="137" t="str">
        <f t="shared" si="9"/>
        <v>Commercial - Water Heating</v>
      </c>
      <c r="B51" s="138" t="str">
        <f t="shared" si="9"/>
        <v>CEW</v>
      </c>
      <c r="C51" s="130">
        <f t="shared" si="10"/>
        <v>12.648070260620566</v>
      </c>
      <c r="D51" s="130">
        <f>D39*D$10</f>
        <v>0</v>
      </c>
      <c r="E51" s="130">
        <f t="shared" si="10"/>
        <v>1.1882423368329196</v>
      </c>
      <c r="F51" s="130">
        <f t="shared" si="10"/>
        <v>0.87646675031367627</v>
      </c>
      <c r="G51" s="130">
        <f t="shared" si="10"/>
        <v>0</v>
      </c>
      <c r="H51" s="130">
        <f t="shared" si="10"/>
        <v>0</v>
      </c>
      <c r="I51" s="130">
        <f t="shared" si="10"/>
        <v>5.28</v>
      </c>
      <c r="J51" s="130">
        <f t="shared" si="10"/>
        <v>1.932775380606806</v>
      </c>
      <c r="K51" s="149">
        <f t="shared" si="11"/>
        <v>21.925554728373967</v>
      </c>
      <c r="L51" s="150">
        <f>M103</f>
        <v>21.925554728373967</v>
      </c>
      <c r="M51" s="151">
        <f t="shared" si="12"/>
        <v>0</v>
      </c>
      <c r="AQ51" s="115" t="s">
        <v>494</v>
      </c>
      <c r="AR51" s="115" t="s">
        <v>495</v>
      </c>
      <c r="AS51" s="115" t="s">
        <v>421</v>
      </c>
      <c r="AT51" s="115" t="s">
        <v>484</v>
      </c>
      <c r="AU51" s="115" t="s">
        <v>485</v>
      </c>
      <c r="AZ51" s="153" t="s">
        <v>438</v>
      </c>
      <c r="BA51" s="115" t="str">
        <f>D96</f>
        <v>CEW</v>
      </c>
      <c r="BB51" s="153" t="s">
        <v>421</v>
      </c>
      <c r="BC51" s="150">
        <f>N103</f>
        <v>14.392133809734325</v>
      </c>
    </row>
    <row r="52" spans="1:60">
      <c r="A52" s="137" t="str">
        <f t="shared" si="9"/>
        <v>Commercial - Public Lights</v>
      </c>
      <c r="B52" s="138" t="str">
        <f t="shared" si="9"/>
        <v>CEG</v>
      </c>
      <c r="C52" s="130">
        <f t="shared" si="10"/>
        <v>0</v>
      </c>
      <c r="D52" s="130">
        <f t="shared" si="10"/>
        <v>0</v>
      </c>
      <c r="E52" s="130">
        <f t="shared" si="10"/>
        <v>2.7719919728870046</v>
      </c>
      <c r="F52" s="130">
        <f t="shared" si="10"/>
        <v>0</v>
      </c>
      <c r="G52" s="130">
        <f t="shared" si="10"/>
        <v>0</v>
      </c>
      <c r="H52" s="130">
        <f t="shared" si="10"/>
        <v>0</v>
      </c>
      <c r="I52" s="130">
        <f t="shared" si="10"/>
        <v>0</v>
      </c>
      <c r="J52" s="130">
        <f t="shared" si="10"/>
        <v>0</v>
      </c>
      <c r="K52" s="149">
        <f t="shared" si="11"/>
        <v>2.7719919728870046</v>
      </c>
      <c r="L52" s="150">
        <f>M111</f>
        <v>2.7719919728870046</v>
      </c>
      <c r="M52" s="151">
        <f t="shared" si="12"/>
        <v>0</v>
      </c>
      <c r="AQ52" s="115" t="s">
        <v>496</v>
      </c>
      <c r="AR52" s="115" t="s">
        <v>497</v>
      </c>
      <c r="AS52" s="115" t="s">
        <v>421</v>
      </c>
      <c r="AT52" s="115" t="s">
        <v>484</v>
      </c>
      <c r="AU52" s="115" t="s">
        <v>485</v>
      </c>
      <c r="AZ52" s="153" t="s">
        <v>438</v>
      </c>
      <c r="BA52" s="115" t="str">
        <f>D105</f>
        <v>CEG</v>
      </c>
      <c r="BB52" s="153" t="s">
        <v>421</v>
      </c>
      <c r="BC52" s="150">
        <f>N111</f>
        <v>9.4707173671475093</v>
      </c>
    </row>
    <row r="53" spans="1:60">
      <c r="A53" s="137" t="str">
        <f t="shared" si="9"/>
        <v>Commercial - Public Water</v>
      </c>
      <c r="B53" s="138" t="str">
        <f t="shared" si="9"/>
        <v>CET</v>
      </c>
      <c r="C53" s="130"/>
      <c r="D53" s="130"/>
      <c r="E53" s="130">
        <f t="shared" si="10"/>
        <v>3.2726019758762139</v>
      </c>
      <c r="F53" s="130"/>
      <c r="G53" s="130"/>
      <c r="H53" s="130"/>
      <c r="I53" s="130"/>
      <c r="J53" s="130"/>
      <c r="K53" s="149">
        <f t="shared" si="11"/>
        <v>3.2726019758762139</v>
      </c>
      <c r="L53" s="150">
        <f>M113</f>
        <v>3.2726019758762139</v>
      </c>
      <c r="M53" s="151">
        <f t="shared" si="12"/>
        <v>0</v>
      </c>
      <c r="AQ53" s="115" t="s">
        <v>498</v>
      </c>
      <c r="AR53" s="115" t="s">
        <v>499</v>
      </c>
      <c r="AS53" s="115" t="s">
        <v>421</v>
      </c>
      <c r="AT53" s="115" t="s">
        <v>484</v>
      </c>
      <c r="AU53" s="115" t="s">
        <v>485</v>
      </c>
      <c r="AZ53" s="153" t="s">
        <v>438</v>
      </c>
      <c r="BA53" s="115" t="str">
        <f>D113</f>
        <v>CET</v>
      </c>
      <c r="BB53" s="153" t="s">
        <v>421</v>
      </c>
      <c r="BC53" s="150">
        <f>N113</f>
        <v>3.2726019758762139</v>
      </c>
    </row>
    <row r="54" spans="1:60">
      <c r="A54" s="137" t="str">
        <f t="shared" si="9"/>
        <v>Commercial - Other</v>
      </c>
      <c r="B54" s="138" t="str">
        <f t="shared" si="9"/>
        <v>CEO</v>
      </c>
      <c r="C54" s="130">
        <f>C42*C$10</f>
        <v>0</v>
      </c>
      <c r="D54" s="130">
        <f>D42*D$10</f>
        <v>1.1000000000000001</v>
      </c>
      <c r="E54" s="130">
        <f t="shared" si="10"/>
        <v>21.9452808184307</v>
      </c>
      <c r="F54" s="130">
        <f>F42*F$10</f>
        <v>0</v>
      </c>
      <c r="G54" s="130">
        <f>G42*G$10</f>
        <v>0</v>
      </c>
      <c r="H54" s="130">
        <f>H42*H$10</f>
        <v>2.75</v>
      </c>
      <c r="I54" s="130">
        <f>I42*I$10</f>
        <v>0</v>
      </c>
      <c r="J54" s="130">
        <f>J42*J$10</f>
        <v>0</v>
      </c>
      <c r="K54" s="149">
        <f>SUM(C54:J54)</f>
        <v>25.795280818430701</v>
      </c>
      <c r="L54" s="150">
        <f>M123</f>
        <v>25.795280818430701</v>
      </c>
      <c r="M54" s="151">
        <f t="shared" si="12"/>
        <v>0</v>
      </c>
      <c r="Q54" s="115">
        <v>2015</v>
      </c>
      <c r="R54" s="115">
        <v>2017</v>
      </c>
      <c r="S54" s="115">
        <v>2020</v>
      </c>
      <c r="T54" s="115">
        <v>2025</v>
      </c>
      <c r="U54" s="115">
        <v>2030</v>
      </c>
      <c r="V54" s="115">
        <v>2035</v>
      </c>
      <c r="W54" s="115">
        <v>2040</v>
      </c>
      <c r="X54" s="115">
        <v>2045</v>
      </c>
      <c r="Y54" s="115">
        <v>2050</v>
      </c>
      <c r="AB54" s="115">
        <v>2015</v>
      </c>
      <c r="AC54" s="115">
        <v>2017</v>
      </c>
      <c r="AD54" s="115">
        <v>2020</v>
      </c>
      <c r="AE54" s="115">
        <v>2025</v>
      </c>
      <c r="AF54" s="115">
        <v>2030</v>
      </c>
      <c r="AG54" s="115">
        <v>2035</v>
      </c>
      <c r="AH54" s="115">
        <v>2040</v>
      </c>
      <c r="AI54" s="115">
        <v>2045</v>
      </c>
      <c r="AJ54" s="115">
        <v>2050</v>
      </c>
      <c r="AQ54" s="115" t="s">
        <v>500</v>
      </c>
      <c r="AR54" s="115" t="s">
        <v>501</v>
      </c>
      <c r="AS54" s="115" t="s">
        <v>421</v>
      </c>
      <c r="AT54" s="115" t="s">
        <v>484</v>
      </c>
      <c r="AU54" s="115" t="s">
        <v>485</v>
      </c>
      <c r="AZ54" s="153" t="s">
        <v>438</v>
      </c>
      <c r="BA54" s="115" t="str">
        <f>D116</f>
        <v>CEO</v>
      </c>
      <c r="BB54" s="153" t="s">
        <v>421</v>
      </c>
      <c r="BC54" s="150">
        <f>N123</f>
        <v>20.198960613823022</v>
      </c>
    </row>
    <row r="55" spans="1:60" ht="13.8">
      <c r="A55" s="157" t="str">
        <f>A43</f>
        <v>Total</v>
      </c>
      <c r="B55" s="137"/>
      <c r="C55" s="149">
        <f t="shared" ref="C55:K55" si="13">SUM(C46:C54)</f>
        <v>27.730000000000004</v>
      </c>
      <c r="D55" s="149">
        <f t="shared" si="13"/>
        <v>1.1000000000000001</v>
      </c>
      <c r="E55" s="149">
        <f t="shared" si="13"/>
        <v>137.76119999999997</v>
      </c>
      <c r="F55" s="149">
        <f t="shared" si="13"/>
        <v>1.2319999999999998</v>
      </c>
      <c r="G55" s="149">
        <f t="shared" si="13"/>
        <v>0</v>
      </c>
      <c r="H55" s="149">
        <f t="shared" si="13"/>
        <v>2.75</v>
      </c>
      <c r="I55" s="149">
        <f t="shared" si="13"/>
        <v>5.28</v>
      </c>
      <c r="J55" s="149">
        <f t="shared" si="13"/>
        <v>2.15</v>
      </c>
      <c r="K55" s="149">
        <f t="shared" si="13"/>
        <v>178.00320000000002</v>
      </c>
      <c r="O55" s="158" t="s">
        <v>502</v>
      </c>
      <c r="P55" s="158"/>
      <c r="Q55" s="159">
        <v>0.05</v>
      </c>
      <c r="R55" s="159"/>
      <c r="S55" s="159">
        <f>0.03</f>
        <v>0.03</v>
      </c>
      <c r="T55" s="159">
        <v>0.1</v>
      </c>
      <c r="U55" s="159">
        <v>0.3</v>
      </c>
      <c r="V55" s="159">
        <v>0.55000000000000004</v>
      </c>
      <c r="W55" s="159">
        <v>0.85</v>
      </c>
      <c r="X55" s="159">
        <v>0.95</v>
      </c>
      <c r="Y55" s="159">
        <v>1</v>
      </c>
      <c r="Z55" s="158" t="s">
        <v>503</v>
      </c>
      <c r="AA55" s="158"/>
      <c r="AB55" s="159"/>
      <c r="AC55" s="159"/>
      <c r="AD55" s="159">
        <v>0.97</v>
      </c>
      <c r="AE55" s="159">
        <v>0.9</v>
      </c>
      <c r="AF55" s="159">
        <v>0.7</v>
      </c>
      <c r="AG55" s="159">
        <v>0.45</v>
      </c>
      <c r="AH55" s="159">
        <v>0.15</v>
      </c>
      <c r="AI55" s="159">
        <v>0.05</v>
      </c>
      <c r="AJ55" s="159">
        <v>0</v>
      </c>
    </row>
    <row r="56" spans="1:60">
      <c r="A56" s="160"/>
      <c r="B56" s="161"/>
      <c r="C56" s="162"/>
      <c r="D56" s="162"/>
      <c r="E56" s="162"/>
      <c r="F56" s="162"/>
      <c r="G56" s="162"/>
      <c r="H56" s="162"/>
      <c r="I56" s="162"/>
      <c r="J56" s="162"/>
      <c r="K56" s="162"/>
      <c r="T56" s="163">
        <v>0.5</v>
      </c>
      <c r="U56" s="163">
        <v>0.75</v>
      </c>
      <c r="V56" s="163">
        <v>1</v>
      </c>
      <c r="W56" s="163">
        <v>1</v>
      </c>
      <c r="X56" s="163">
        <v>1</v>
      </c>
      <c r="Y56" s="163">
        <v>1</v>
      </c>
      <c r="AM56" s="115">
        <v>5</v>
      </c>
    </row>
    <row r="57" spans="1:60">
      <c r="C57" s="126"/>
      <c r="D57" s="126"/>
      <c r="E57" s="126"/>
      <c r="F57" s="126"/>
      <c r="G57" s="126"/>
      <c r="H57" s="126"/>
      <c r="AM57" s="115">
        <f>12/5</f>
        <v>2.4</v>
      </c>
    </row>
    <row r="58" spans="1:60">
      <c r="C58" s="126"/>
      <c r="D58" s="113" t="s">
        <v>467</v>
      </c>
      <c r="G58" s="164" t="s">
        <v>504</v>
      </c>
      <c r="H58" s="165">
        <v>0</v>
      </c>
      <c r="J58" s="126"/>
      <c r="P58" s="163">
        <v>0.01</v>
      </c>
      <c r="Q58" s="166">
        <v>0.02</v>
      </c>
      <c r="AA58" s="163">
        <v>0.01</v>
      </c>
      <c r="AB58" s="166">
        <v>-1.4999999999999999E-2</v>
      </c>
      <c r="AM58" s="115">
        <f>AM56*AM57</f>
        <v>12</v>
      </c>
      <c r="AQ58" s="167" t="s">
        <v>505</v>
      </c>
      <c r="AZ58" s="167"/>
      <c r="BA58" s="167"/>
    </row>
    <row r="59" spans="1:60" ht="39.6">
      <c r="A59" s="168" t="s">
        <v>506</v>
      </c>
      <c r="B59" s="168" t="s">
        <v>507</v>
      </c>
      <c r="C59" s="168" t="s">
        <v>508</v>
      </c>
      <c r="D59" s="168" t="s">
        <v>509</v>
      </c>
      <c r="E59" s="168" t="s">
        <v>510</v>
      </c>
      <c r="F59" s="168" t="s">
        <v>511</v>
      </c>
      <c r="G59" s="168" t="s">
        <v>512</v>
      </c>
      <c r="H59" s="168" t="s">
        <v>513</v>
      </c>
      <c r="I59" s="168" t="s">
        <v>514</v>
      </c>
      <c r="J59" s="168" t="s">
        <v>515</v>
      </c>
      <c r="K59" s="169" t="s">
        <v>516</v>
      </c>
      <c r="L59" s="168" t="s">
        <v>517</v>
      </c>
      <c r="M59" s="168" t="s">
        <v>517</v>
      </c>
      <c r="N59" s="168" t="s">
        <v>517</v>
      </c>
      <c r="O59" s="168" t="s">
        <v>517</v>
      </c>
      <c r="P59" s="168" t="s">
        <v>517</v>
      </c>
      <c r="Q59" s="168" t="s">
        <v>517</v>
      </c>
      <c r="R59" s="170" t="s">
        <v>518</v>
      </c>
      <c r="S59" s="170" t="s">
        <v>519</v>
      </c>
      <c r="T59" s="170" t="s">
        <v>520</v>
      </c>
      <c r="U59" s="170" t="s">
        <v>521</v>
      </c>
      <c r="V59" s="170" t="s">
        <v>522</v>
      </c>
      <c r="W59" s="170" t="s">
        <v>523</v>
      </c>
      <c r="X59" s="170" t="s">
        <v>524</v>
      </c>
      <c r="Y59" s="170" t="s">
        <v>525</v>
      </c>
      <c r="Z59" s="168" t="s">
        <v>517</v>
      </c>
      <c r="AA59" s="168" t="s">
        <v>517</v>
      </c>
      <c r="AB59" s="168" t="s">
        <v>517</v>
      </c>
      <c r="AC59" s="170" t="s">
        <v>526</v>
      </c>
      <c r="AD59" s="170" t="s">
        <v>527</v>
      </c>
      <c r="AE59" s="170" t="s">
        <v>528</v>
      </c>
      <c r="AF59" s="170" t="s">
        <v>529</v>
      </c>
      <c r="AG59" s="170" t="s">
        <v>530</v>
      </c>
      <c r="AH59" s="170" t="s">
        <v>531</v>
      </c>
      <c r="AI59" s="170" t="s">
        <v>532</v>
      </c>
      <c r="AJ59" s="170" t="s">
        <v>533</v>
      </c>
      <c r="AK59" s="168" t="s">
        <v>517</v>
      </c>
      <c r="AL59" s="168" t="s">
        <v>517</v>
      </c>
      <c r="AM59" s="168" t="s">
        <v>517</v>
      </c>
      <c r="AQ59" s="171" t="s">
        <v>534</v>
      </c>
      <c r="AR59" s="171" t="s">
        <v>507</v>
      </c>
      <c r="AS59" s="171" t="s">
        <v>506</v>
      </c>
      <c r="AT59" s="171" t="s">
        <v>535</v>
      </c>
      <c r="AU59" s="171" t="s">
        <v>536</v>
      </c>
      <c r="AV59" s="171" t="s">
        <v>537</v>
      </c>
      <c r="AW59" s="171" t="s">
        <v>538</v>
      </c>
      <c r="AZ59" s="172"/>
      <c r="BA59" s="172"/>
      <c r="BB59" s="172"/>
      <c r="BC59" s="172"/>
      <c r="BD59" s="172"/>
      <c r="BE59" s="172"/>
      <c r="BF59" s="172"/>
      <c r="BG59" s="172"/>
      <c r="BH59" s="172"/>
    </row>
    <row r="60" spans="1:60" ht="66.599999999999994" thickBot="1">
      <c r="A60" s="173" t="s">
        <v>539</v>
      </c>
      <c r="B60" s="174" t="s">
        <v>540</v>
      </c>
      <c r="C60" s="174" t="s">
        <v>541</v>
      </c>
      <c r="D60" s="174" t="s">
        <v>542</v>
      </c>
      <c r="E60" s="174" t="s">
        <v>543</v>
      </c>
      <c r="F60" s="174" t="s">
        <v>544</v>
      </c>
      <c r="G60" s="174" t="s">
        <v>140</v>
      </c>
      <c r="H60" s="174" t="s">
        <v>545</v>
      </c>
      <c r="I60" s="174" t="s">
        <v>546</v>
      </c>
      <c r="J60" s="174" t="s">
        <v>547</v>
      </c>
      <c r="L60" s="174" t="s">
        <v>548</v>
      </c>
      <c r="M60" s="174" t="s">
        <v>549</v>
      </c>
      <c r="N60" s="174" t="s">
        <v>550</v>
      </c>
      <c r="O60" s="174" t="s">
        <v>551</v>
      </c>
      <c r="P60" s="174" t="s">
        <v>552</v>
      </c>
      <c r="Q60" s="174" t="s">
        <v>553</v>
      </c>
      <c r="R60" s="174" t="s">
        <v>553</v>
      </c>
      <c r="S60" s="174" t="s">
        <v>553</v>
      </c>
      <c r="T60" s="174" t="s">
        <v>553</v>
      </c>
      <c r="U60" s="174" t="s">
        <v>553</v>
      </c>
      <c r="V60" s="174" t="s">
        <v>553</v>
      </c>
      <c r="W60" s="174" t="s">
        <v>553</v>
      </c>
      <c r="X60" s="174" t="s">
        <v>553</v>
      </c>
      <c r="Y60" s="174" t="s">
        <v>553</v>
      </c>
      <c r="AA60" s="174" t="s">
        <v>552</v>
      </c>
      <c r="AB60" s="174" t="s">
        <v>554</v>
      </c>
      <c r="AC60" s="174" t="s">
        <v>554</v>
      </c>
      <c r="AD60" s="174" t="s">
        <v>554</v>
      </c>
      <c r="AE60" s="174" t="s">
        <v>554</v>
      </c>
      <c r="AF60" s="174" t="s">
        <v>554</v>
      </c>
      <c r="AG60" s="174" t="s">
        <v>554</v>
      </c>
      <c r="AH60" s="174" t="s">
        <v>554</v>
      </c>
      <c r="AI60" s="174" t="s">
        <v>554</v>
      </c>
      <c r="AJ60" s="174" t="s">
        <v>554</v>
      </c>
      <c r="AK60" s="174" t="s">
        <v>555</v>
      </c>
      <c r="AL60" s="175"/>
      <c r="AM60" s="176" t="s">
        <v>556</v>
      </c>
      <c r="AQ60" s="177" t="s">
        <v>557</v>
      </c>
      <c r="AR60" s="178" t="s">
        <v>540</v>
      </c>
      <c r="AS60" s="178" t="s">
        <v>558</v>
      </c>
      <c r="AT60" s="178" t="s">
        <v>559</v>
      </c>
      <c r="AU60" s="178" t="s">
        <v>560</v>
      </c>
      <c r="AV60" s="178" t="s">
        <v>561</v>
      </c>
      <c r="AW60" s="179" t="s">
        <v>562</v>
      </c>
    </row>
    <row r="61" spans="1:60" ht="26.4">
      <c r="A61" s="180" t="s">
        <v>563</v>
      </c>
      <c r="B61" s="181"/>
      <c r="C61" s="181"/>
      <c r="D61" s="181"/>
      <c r="E61" s="182" t="s">
        <v>564</v>
      </c>
      <c r="F61" s="182" t="s">
        <v>565</v>
      </c>
      <c r="G61" s="121" t="s">
        <v>566</v>
      </c>
      <c r="H61" s="120" t="s">
        <v>567</v>
      </c>
      <c r="I61" s="115" t="s">
        <v>568</v>
      </c>
      <c r="J61" s="115" t="s">
        <v>569</v>
      </c>
      <c r="L61" s="121" t="s">
        <v>570</v>
      </c>
      <c r="M61" s="121" t="s">
        <v>571</v>
      </c>
      <c r="N61" s="121" t="s">
        <v>571</v>
      </c>
      <c r="P61" s="115" t="s">
        <v>572</v>
      </c>
      <c r="Q61" s="115" t="str">
        <f t="shared" ref="Q61:Y61" si="14">"U"&amp;Q$54</f>
        <v>U2015</v>
      </c>
      <c r="R61" s="115" t="str">
        <f t="shared" si="14"/>
        <v>U2017</v>
      </c>
      <c r="S61" s="115" t="str">
        <f t="shared" si="14"/>
        <v>U2020</v>
      </c>
      <c r="T61" s="115" t="str">
        <f t="shared" si="14"/>
        <v>U2025</v>
      </c>
      <c r="U61" s="115" t="str">
        <f t="shared" si="14"/>
        <v>U2030</v>
      </c>
      <c r="V61" s="115" t="str">
        <f t="shared" si="14"/>
        <v>U2035</v>
      </c>
      <c r="W61" s="115" t="str">
        <f t="shared" si="14"/>
        <v>U2040</v>
      </c>
      <c r="X61" s="115" t="str">
        <f t="shared" si="14"/>
        <v>U2045</v>
      </c>
      <c r="Y61" s="115" t="str">
        <f t="shared" si="14"/>
        <v>U2050</v>
      </c>
      <c r="AA61" s="115" t="s">
        <v>573</v>
      </c>
      <c r="AB61" s="115" t="str">
        <f t="shared" ref="AB61:AJ61" si="15">"L"&amp;AB$54</f>
        <v>L2015</v>
      </c>
      <c r="AC61" s="115" t="str">
        <f t="shared" si="15"/>
        <v>L2017</v>
      </c>
      <c r="AD61" s="115" t="str">
        <f t="shared" si="15"/>
        <v>L2020</v>
      </c>
      <c r="AE61" s="115" t="str">
        <f t="shared" si="15"/>
        <v>L2025</v>
      </c>
      <c r="AF61" s="115" t="str">
        <f t="shared" si="15"/>
        <v>L2030</v>
      </c>
      <c r="AG61" s="115" t="str">
        <f t="shared" si="15"/>
        <v>L2035</v>
      </c>
      <c r="AH61" s="115" t="str">
        <f t="shared" si="15"/>
        <v>L2040</v>
      </c>
      <c r="AI61" s="115" t="str">
        <f t="shared" si="15"/>
        <v>L2045</v>
      </c>
      <c r="AJ61" s="115" t="str">
        <f t="shared" si="15"/>
        <v>L2050</v>
      </c>
      <c r="AQ61" s="183" t="s">
        <v>476</v>
      </c>
    </row>
    <row r="62" spans="1:60">
      <c r="A62" s="184" t="s">
        <v>476</v>
      </c>
      <c r="B62" s="137"/>
      <c r="C62" s="185">
        <v>1</v>
      </c>
      <c r="D62" s="185">
        <f t="shared" ref="D62:J62" si="16">C62+1</f>
        <v>2</v>
      </c>
      <c r="E62" s="185">
        <f t="shared" si="16"/>
        <v>3</v>
      </c>
      <c r="F62" s="185">
        <f t="shared" si="16"/>
        <v>4</v>
      </c>
      <c r="G62" s="185">
        <f t="shared" si="16"/>
        <v>5</v>
      </c>
      <c r="H62" s="185">
        <f t="shared" si="16"/>
        <v>6</v>
      </c>
      <c r="I62" s="185">
        <f t="shared" si="16"/>
        <v>7</v>
      </c>
      <c r="J62" s="185">
        <f t="shared" si="16"/>
        <v>8</v>
      </c>
      <c r="L62" s="186"/>
      <c r="M62" s="135"/>
      <c r="N62" s="135"/>
      <c r="AQ62" s="187" t="s">
        <v>476</v>
      </c>
    </row>
    <row r="63" spans="1:60">
      <c r="A63" s="137" t="s">
        <v>574</v>
      </c>
      <c r="B63" s="181"/>
      <c r="AQ63" s="183" t="s">
        <v>476</v>
      </c>
    </row>
    <row r="64" spans="1:60" ht="13.8">
      <c r="A64" s="137" t="str">
        <f>A46&amp;" - Electricity - Chiller - Existing"</f>
        <v>Commercial - Cooling - Electricity - Chiller - Existing</v>
      </c>
      <c r="B64" s="137" t="str">
        <f>D64&amp;RIGHT(C64,3)&amp;"CHIL-E"</f>
        <v>CECELCCHIL-E</v>
      </c>
      <c r="C64" s="138" t="str">
        <f t="shared" ref="C64:C69" si="17">$E$9</f>
        <v>COMELC</v>
      </c>
      <c r="D64" s="138" t="str">
        <f t="shared" ref="D64:D69" si="18">$B$46</f>
        <v>CEC</v>
      </c>
      <c r="E64" s="188">
        <f>[12]Appliances!J56</f>
        <v>2.2000000000000002</v>
      </c>
      <c r="F64" s="189" t="e">
        <f>SUMIF([12]AFA!$B$3:$S$3,D64,[12]AFA!$B$4:$J$4)</f>
        <v>#VALUE!</v>
      </c>
      <c r="G64" s="190">
        <v>15</v>
      </c>
      <c r="H64" s="191" t="e">
        <f>(N64/F64)*(1+$H$58)</f>
        <v>#VALUE!</v>
      </c>
      <c r="I64" s="191" t="e">
        <f>SUMIF('[12]Technology costs'!$B$7:$B$28,COM_2017!B64,'[12]Technology costs'!$L$7:$L$28)</f>
        <v>#VALUE!</v>
      </c>
      <c r="J64" s="191" t="e">
        <f>I64*0.1</f>
        <v>#VALUE!</v>
      </c>
      <c r="K64" s="115">
        <v>0</v>
      </c>
      <c r="L64" s="192">
        <f>[12]Appliances!F56</f>
        <v>0.05</v>
      </c>
      <c r="M64" s="191">
        <f>L64*SUMIF($C$9:$J$9,C64,$C$46:$J$46)</f>
        <v>2.2687759599897155</v>
      </c>
      <c r="N64" s="191">
        <f>M64*E64</f>
        <v>4.9913071119773749</v>
      </c>
      <c r="P64" s="193"/>
      <c r="Q64" s="194"/>
      <c r="R64" s="194">
        <f t="shared" ref="R64:R69" si="19">N64/SUMIF($D$64:$D$124,$D64,$N$64:$N$124)*(1+$P$58)</f>
        <v>3.9257950530035342E-2</v>
      </c>
      <c r="S64" s="194">
        <f t="shared" ref="S64:Y69" si="20">MIN(1,$R64+S$55)</f>
        <v>6.9257950530035334E-2</v>
      </c>
      <c r="T64" s="194">
        <f t="shared" si="20"/>
        <v>0.13925795053003534</v>
      </c>
      <c r="U64" s="194">
        <f t="shared" si="20"/>
        <v>0.33925795053003532</v>
      </c>
      <c r="V64" s="194">
        <f t="shared" si="20"/>
        <v>0.58925795053003538</v>
      </c>
      <c r="W64" s="194">
        <f t="shared" si="20"/>
        <v>0.88925795053003531</v>
      </c>
      <c r="X64" s="194">
        <f t="shared" si="20"/>
        <v>0.98925795053003529</v>
      </c>
      <c r="Y64" s="194">
        <f t="shared" si="20"/>
        <v>1</v>
      </c>
      <c r="AA64" s="195"/>
      <c r="AB64" s="194"/>
      <c r="AC64" s="194">
        <f t="shared" ref="AC64:AC69" si="21">R64/(1+$P$58+$AA$58)</f>
        <v>3.8488186794152293E-2</v>
      </c>
      <c r="AD64" s="196">
        <f>$AC64*AD$55</f>
        <v>3.7333541190327724E-2</v>
      </c>
      <c r="AE64" s="196">
        <f t="shared" ref="AE64:AJ69" si="22">$AC64*AE$55</f>
        <v>3.4639368114737064E-2</v>
      </c>
      <c r="AF64" s="196">
        <f t="shared" si="22"/>
        <v>2.6941730755906605E-2</v>
      </c>
      <c r="AG64" s="196">
        <f t="shared" si="22"/>
        <v>1.7319684057368532E-2</v>
      </c>
      <c r="AH64" s="196">
        <f t="shared" si="22"/>
        <v>5.773228019122844E-3</v>
      </c>
      <c r="AI64" s="196">
        <f t="shared" si="22"/>
        <v>1.9244093397076147E-3</v>
      </c>
      <c r="AJ64" s="196">
        <f t="shared" si="22"/>
        <v>0</v>
      </c>
      <c r="AK64" s="115">
        <v>1</v>
      </c>
      <c r="AQ64" s="187" t="s">
        <v>575</v>
      </c>
      <c r="AR64" s="115" t="s">
        <v>576</v>
      </c>
      <c r="AS64" s="137" t="s">
        <v>577</v>
      </c>
      <c r="AT64" s="115" t="s">
        <v>421</v>
      </c>
      <c r="AU64" s="115" t="s">
        <v>436</v>
      </c>
      <c r="AV64" s="115" t="s">
        <v>485</v>
      </c>
    </row>
    <row r="65" spans="1:48" ht="13.8">
      <c r="A65" s="137" t="str">
        <f>A46&amp;" - Electricity - Central - Existing"</f>
        <v>Commercial - Cooling - Electricity - Central - Existing</v>
      </c>
      <c r="B65" s="137" t="str">
        <f>D65&amp;RIGHT(C65,3)&amp;"CEN-E"</f>
        <v>CECELCCEN-E</v>
      </c>
      <c r="C65" s="138" t="str">
        <f t="shared" si="17"/>
        <v>COMELC</v>
      </c>
      <c r="D65" s="138" t="str">
        <f t="shared" si="18"/>
        <v>CEC</v>
      </c>
      <c r="E65" s="188">
        <f>[12]Appliances!J57</f>
        <v>3.1</v>
      </c>
      <c r="F65" s="189" t="e">
        <f>SUMIF([12]AFA!$B$3:$S$3,D65,[12]AFA!$B$4:$J$4)</f>
        <v>#VALUE!</v>
      </c>
      <c r="G65" s="190">
        <v>15</v>
      </c>
      <c r="H65" s="191" t="e">
        <f>(N65/F65)*(1+$H$58)</f>
        <v>#VALUE!</v>
      </c>
      <c r="I65" s="191" t="e">
        <f>SUMIF('[12]Technology costs'!$B$7:$B$28,COM_2017!B65,'[12]Technology costs'!$L$7:$L$28)</f>
        <v>#VALUE!</v>
      </c>
      <c r="J65" s="191" t="e">
        <f>I65*0.1</f>
        <v>#VALUE!</v>
      </c>
      <c r="K65" s="115">
        <v>0</v>
      </c>
      <c r="L65" s="192">
        <f>[12]Appliances!F57</f>
        <v>0.60000000000000009</v>
      </c>
      <c r="M65" s="191">
        <f>L65*SUMIF($C$9:$J$9,C65,$C$46:$J$46)</f>
        <v>27.225311519876588</v>
      </c>
      <c r="N65" s="191">
        <f>M65*E65</f>
        <v>84.398465711617419</v>
      </c>
      <c r="P65" s="197"/>
      <c r="Q65" s="194"/>
      <c r="R65" s="194">
        <f t="shared" si="19"/>
        <v>0.66381625441696113</v>
      </c>
      <c r="S65" s="194">
        <f t="shared" si="20"/>
        <v>0.69381625441696115</v>
      </c>
      <c r="T65" s="194">
        <f t="shared" si="20"/>
        <v>0.7638162544169611</v>
      </c>
      <c r="U65" s="194">
        <f t="shared" si="20"/>
        <v>0.96381625441696106</v>
      </c>
      <c r="V65" s="194">
        <f t="shared" si="20"/>
        <v>1</v>
      </c>
      <c r="W65" s="194">
        <f t="shared" si="20"/>
        <v>1</v>
      </c>
      <c r="X65" s="194">
        <f t="shared" si="20"/>
        <v>1</v>
      </c>
      <c r="Y65" s="194">
        <f t="shared" si="20"/>
        <v>1</v>
      </c>
      <c r="AA65" s="195"/>
      <c r="AB65" s="194"/>
      <c r="AC65" s="194">
        <f t="shared" si="21"/>
        <v>0.65080024942839321</v>
      </c>
      <c r="AD65" s="196">
        <f t="shared" ref="AD65:AD69" si="23">$AC65*AD$55</f>
        <v>0.63127624194554144</v>
      </c>
      <c r="AE65" s="196">
        <f t="shared" si="22"/>
        <v>0.58572022448555394</v>
      </c>
      <c r="AF65" s="196">
        <f t="shared" si="22"/>
        <v>0.45556017459987519</v>
      </c>
      <c r="AG65" s="196">
        <f t="shared" si="22"/>
        <v>0.29286011224277697</v>
      </c>
      <c r="AH65" s="196">
        <f t="shared" si="22"/>
        <v>9.7620037414258981E-2</v>
      </c>
      <c r="AI65" s="196">
        <f t="shared" si="22"/>
        <v>3.254001247141966E-2</v>
      </c>
      <c r="AJ65" s="196">
        <f t="shared" si="22"/>
        <v>0</v>
      </c>
      <c r="AK65" s="115">
        <f>AK64+1</f>
        <v>2</v>
      </c>
      <c r="AQ65" s="187" t="s">
        <v>575</v>
      </c>
      <c r="AR65" s="115" t="s">
        <v>578</v>
      </c>
      <c r="AS65" s="137" t="s">
        <v>579</v>
      </c>
      <c r="AT65" s="115" t="s">
        <v>421</v>
      </c>
      <c r="AU65" s="115" t="s">
        <v>436</v>
      </c>
      <c r="AV65" s="115" t="s">
        <v>485</v>
      </c>
    </row>
    <row r="66" spans="1:48" ht="13.8">
      <c r="A66" s="137" t="str">
        <f>A46&amp;" - Electricity - Heat Pump - Existing"</f>
        <v>Commercial - Cooling - Electricity - Heat Pump - Existing</v>
      </c>
      <c r="B66" s="137" t="str">
        <f>D66&amp;RIGHT(C66,3)&amp;"HP-E"</f>
        <v>CECELCHP-E</v>
      </c>
      <c r="C66" s="138" t="str">
        <f t="shared" si="17"/>
        <v>COMELC</v>
      </c>
      <c r="D66" s="138" t="str">
        <f t="shared" si="18"/>
        <v>CEC</v>
      </c>
      <c r="E66" s="188">
        <f>[12]Appliances!J58</f>
        <v>2.5</v>
      </c>
      <c r="F66" s="189" t="e">
        <f>SUMIF([12]AFA!$B$3:$S$3,D66,[12]AFA!$B$4:$J$4)</f>
        <v>#VALUE!</v>
      </c>
      <c r="G66" s="190">
        <v>15</v>
      </c>
      <c r="H66" s="191" t="e">
        <f>(N66/F66)*(1+$H$58)</f>
        <v>#VALUE!</v>
      </c>
      <c r="I66" s="191" t="e">
        <f>SUMIF('[12]Technology costs'!$B$7:$B$28,COM_2017!B66,'[12]Technology costs'!$L$7:$L$28)</f>
        <v>#VALUE!</v>
      </c>
      <c r="J66" s="191" t="e">
        <f t="shared" ref="J66:J121" si="24">I66*0.1</f>
        <v>#VALUE!</v>
      </c>
      <c r="K66" s="115">
        <v>0</v>
      </c>
      <c r="L66" s="192">
        <f>[12]Appliances!F58</f>
        <v>0.2</v>
      </c>
      <c r="M66" s="191">
        <f>L66*SUMIF($C$9:$J$9,C66,$C$46:$J$46)</f>
        <v>9.0751038399588619</v>
      </c>
      <c r="N66" s="191">
        <f>M66*E66</f>
        <v>22.687759599897156</v>
      </c>
      <c r="O66" s="150"/>
      <c r="P66" s="197"/>
      <c r="Q66" s="194"/>
      <c r="R66" s="194">
        <f t="shared" si="19"/>
        <v>0.17844522968197882</v>
      </c>
      <c r="S66" s="194">
        <f t="shared" si="20"/>
        <v>0.20844522968197882</v>
      </c>
      <c r="T66" s="194">
        <f t="shared" si="20"/>
        <v>0.27844522968197882</v>
      </c>
      <c r="U66" s="194">
        <f t="shared" si="20"/>
        <v>0.47844522968197878</v>
      </c>
      <c r="V66" s="194">
        <f t="shared" si="20"/>
        <v>0.72844522968197889</v>
      </c>
      <c r="W66" s="194">
        <f t="shared" si="20"/>
        <v>1</v>
      </c>
      <c r="X66" s="194">
        <f t="shared" si="20"/>
        <v>1</v>
      </c>
      <c r="Y66" s="194">
        <f t="shared" si="20"/>
        <v>1</v>
      </c>
      <c r="AA66" s="195"/>
      <c r="AB66" s="194"/>
      <c r="AC66" s="194">
        <f t="shared" si="21"/>
        <v>0.17494630360978314</v>
      </c>
      <c r="AD66" s="196">
        <f t="shared" si="23"/>
        <v>0.16969791450148963</v>
      </c>
      <c r="AE66" s="196">
        <f t="shared" si="22"/>
        <v>0.15745167324880482</v>
      </c>
      <c r="AF66" s="196">
        <f t="shared" si="22"/>
        <v>0.12246241252684818</v>
      </c>
      <c r="AG66" s="196">
        <f t="shared" si="22"/>
        <v>7.8725836624402412E-2</v>
      </c>
      <c r="AH66" s="196">
        <f t="shared" si="22"/>
        <v>2.6241945541467471E-2</v>
      </c>
      <c r="AI66" s="196">
        <f t="shared" si="22"/>
        <v>8.7473151804891569E-3</v>
      </c>
      <c r="AJ66" s="196">
        <f t="shared" si="22"/>
        <v>0</v>
      </c>
      <c r="AK66" s="115">
        <f>AK65+1</f>
        <v>3</v>
      </c>
      <c r="AQ66" s="187" t="s">
        <v>575</v>
      </c>
      <c r="AR66" s="115" t="s">
        <v>580</v>
      </c>
      <c r="AS66" s="137" t="s">
        <v>581</v>
      </c>
      <c r="AT66" s="115" t="s">
        <v>421</v>
      </c>
      <c r="AU66" s="115" t="s">
        <v>436</v>
      </c>
      <c r="AV66" s="115" t="s">
        <v>485</v>
      </c>
    </row>
    <row r="67" spans="1:48" ht="13.8">
      <c r="A67" s="137" t="str">
        <f>A46&amp;" - Electricity - Room - Existing"</f>
        <v>Commercial - Cooling - Electricity - Room - Existing</v>
      </c>
      <c r="B67" s="137" t="str">
        <f>D67&amp;RIGHT(C67,3)&amp;"ROOM-E"</f>
        <v>CECELCROOM-E</v>
      </c>
      <c r="C67" s="138" t="str">
        <f t="shared" si="17"/>
        <v>COMELC</v>
      </c>
      <c r="D67" s="138" t="str">
        <f t="shared" si="18"/>
        <v>CEC</v>
      </c>
      <c r="E67" s="188">
        <f>[12]Appliances!J59</f>
        <v>2.4</v>
      </c>
      <c r="F67" s="189" t="e">
        <f>SUMIF([12]AFA!$B$3:$S$3,D67,[12]AFA!$B$4:$J$4)</f>
        <v>#VALUE!</v>
      </c>
      <c r="G67" s="190">
        <v>15</v>
      </c>
      <c r="H67" s="191" t="e">
        <f>(N67/F67)*(1+$H$58)</f>
        <v>#VALUE!</v>
      </c>
      <c r="I67" s="198" t="e">
        <f>SUMIF('[12]Technology costs'!$B$7:$B$28,COM_2017!B67,'[12]Technology costs'!$L$7:$L$28)</f>
        <v>#VALUE!</v>
      </c>
      <c r="J67" s="191" t="e">
        <f t="shared" si="24"/>
        <v>#VALUE!</v>
      </c>
      <c r="K67" s="115">
        <v>0</v>
      </c>
      <c r="L67" s="192">
        <f>[12]Appliances!F59</f>
        <v>0.15</v>
      </c>
      <c r="M67" s="191">
        <f>L67*SUMIF($C$9:$J$9,C67,$C$46:$J$46)</f>
        <v>6.8063278799691451</v>
      </c>
      <c r="N67" s="191">
        <f>M67*E67</f>
        <v>16.335186911925948</v>
      </c>
      <c r="P67" s="197"/>
      <c r="Q67" s="194"/>
      <c r="R67" s="194">
        <f t="shared" si="19"/>
        <v>0.1284805653710247</v>
      </c>
      <c r="S67" s="194">
        <f t="shared" si="20"/>
        <v>0.1584805653710247</v>
      </c>
      <c r="T67" s="194">
        <f t="shared" si="20"/>
        <v>0.22848056537102471</v>
      </c>
      <c r="U67" s="194">
        <f t="shared" si="20"/>
        <v>0.42848056537102469</v>
      </c>
      <c r="V67" s="194">
        <f t="shared" si="20"/>
        <v>0.67848056537102475</v>
      </c>
      <c r="W67" s="194">
        <f t="shared" si="20"/>
        <v>0.97848056537102468</v>
      </c>
      <c r="X67" s="194">
        <f t="shared" si="20"/>
        <v>1</v>
      </c>
      <c r="Y67" s="194">
        <f t="shared" si="20"/>
        <v>1</v>
      </c>
      <c r="AA67" s="195"/>
      <c r="AB67" s="194"/>
      <c r="AC67" s="194">
        <f t="shared" si="21"/>
        <v>0.12596133859904382</v>
      </c>
      <c r="AD67" s="196">
        <f t="shared" si="23"/>
        <v>0.1221824984410725</v>
      </c>
      <c r="AE67" s="196">
        <f t="shared" si="22"/>
        <v>0.11336520473913944</v>
      </c>
      <c r="AF67" s="196">
        <f t="shared" si="22"/>
        <v>8.8172937019330669E-2</v>
      </c>
      <c r="AG67" s="196">
        <f t="shared" si="22"/>
        <v>5.6682602369569721E-2</v>
      </c>
      <c r="AH67" s="196">
        <f t="shared" si="22"/>
        <v>1.8894200789856572E-2</v>
      </c>
      <c r="AI67" s="196">
        <f t="shared" si="22"/>
        <v>6.2980669299521914E-3</v>
      </c>
      <c r="AJ67" s="196">
        <f t="shared" si="22"/>
        <v>0</v>
      </c>
      <c r="AK67" s="115">
        <f t="shared" ref="AK67:AK124" si="25">AK66+1</f>
        <v>4</v>
      </c>
      <c r="AQ67" s="187" t="s">
        <v>575</v>
      </c>
      <c r="AR67" s="115" t="s">
        <v>582</v>
      </c>
      <c r="AS67" s="137" t="s">
        <v>583</v>
      </c>
      <c r="AT67" s="115" t="s">
        <v>421</v>
      </c>
      <c r="AU67" s="115" t="s">
        <v>436</v>
      </c>
      <c r="AV67" s="115" t="s">
        <v>485</v>
      </c>
    </row>
    <row r="68" spans="1:48" ht="15.75" customHeight="1">
      <c r="A68" s="137" t="str">
        <f>A46&amp;" - Electricity - Central - New"</f>
        <v>Commercial - Cooling - Electricity - Central - New</v>
      </c>
      <c r="B68" s="137" t="str">
        <f>D68&amp;RIGHT(C68,3)&amp;"CEN-N"</f>
        <v>CECELCCEN-N</v>
      </c>
      <c r="C68" s="138" t="str">
        <f t="shared" si="17"/>
        <v>COMELC</v>
      </c>
      <c r="D68" s="138" t="str">
        <f t="shared" si="18"/>
        <v>CEC</v>
      </c>
      <c r="E68" s="188">
        <f>(0.19/0.17)*E65</f>
        <v>3.4647058823529413</v>
      </c>
      <c r="F68" s="189" t="e">
        <f>SUMIF([12]AFA!$B$3:$S$3,D68,[12]AFA!$B$4:$J$4)</f>
        <v>#VALUE!</v>
      </c>
      <c r="G68" s="190">
        <f>G65</f>
        <v>15</v>
      </c>
      <c r="H68" s="191"/>
      <c r="I68" s="191" t="e">
        <f>(10/3.74)*I65</f>
        <v>#VALUE!</v>
      </c>
      <c r="J68" s="191" t="e">
        <f>J65</f>
        <v>#VALUE!</v>
      </c>
      <c r="K68" s="115">
        <v>0</v>
      </c>
      <c r="L68" s="192">
        <v>0</v>
      </c>
      <c r="M68" s="191">
        <v>0</v>
      </c>
      <c r="N68" s="191">
        <v>0</v>
      </c>
      <c r="P68" s="197"/>
      <c r="Q68" s="194"/>
      <c r="R68" s="194">
        <f t="shared" si="19"/>
        <v>0</v>
      </c>
      <c r="S68" s="194">
        <f t="shared" si="20"/>
        <v>0.03</v>
      </c>
      <c r="T68" s="194">
        <f t="shared" si="20"/>
        <v>0.1</v>
      </c>
      <c r="U68" s="194">
        <f t="shared" si="20"/>
        <v>0.3</v>
      </c>
      <c r="V68" s="194">
        <f t="shared" si="20"/>
        <v>0.55000000000000004</v>
      </c>
      <c r="W68" s="194">
        <f t="shared" si="20"/>
        <v>0.85</v>
      </c>
      <c r="X68" s="194">
        <f t="shared" si="20"/>
        <v>0.95</v>
      </c>
      <c r="Y68" s="194">
        <f t="shared" si="20"/>
        <v>1</v>
      </c>
      <c r="AA68" s="195"/>
      <c r="AB68" s="194"/>
      <c r="AC68" s="194">
        <f t="shared" si="21"/>
        <v>0</v>
      </c>
      <c r="AD68" s="196">
        <f t="shared" si="23"/>
        <v>0</v>
      </c>
      <c r="AE68" s="196">
        <f t="shared" si="22"/>
        <v>0</v>
      </c>
      <c r="AF68" s="196">
        <f t="shared" si="22"/>
        <v>0</v>
      </c>
      <c r="AG68" s="196">
        <f t="shared" si="22"/>
        <v>0</v>
      </c>
      <c r="AH68" s="196">
        <f t="shared" si="22"/>
        <v>0</v>
      </c>
      <c r="AI68" s="196">
        <f t="shared" si="22"/>
        <v>0</v>
      </c>
      <c r="AJ68" s="196">
        <f t="shared" si="22"/>
        <v>0</v>
      </c>
      <c r="AK68" s="115">
        <f t="shared" si="25"/>
        <v>5</v>
      </c>
      <c r="AQ68" s="187" t="s">
        <v>575</v>
      </c>
      <c r="AR68" s="115" t="s">
        <v>584</v>
      </c>
      <c r="AS68" s="137" t="s">
        <v>585</v>
      </c>
      <c r="AT68" s="115" t="s">
        <v>421</v>
      </c>
      <c r="AU68" s="115" t="s">
        <v>436</v>
      </c>
      <c r="AV68" s="115" t="s">
        <v>485</v>
      </c>
    </row>
    <row r="69" spans="1:48" ht="15.75" customHeight="1">
      <c r="A69" s="137" t="str">
        <f>A46&amp;" - Electricity - Heat Pump - New"</f>
        <v>Commercial - Cooling - Electricity - Heat Pump - New</v>
      </c>
      <c r="B69" s="137" t="str">
        <f>D69&amp;RIGHT(C69,3)&amp;"HP-N"</f>
        <v>CECELCHP-N</v>
      </c>
      <c r="C69" s="138" t="str">
        <f t="shared" si="17"/>
        <v>COMELC</v>
      </c>
      <c r="D69" s="138" t="str">
        <f t="shared" si="18"/>
        <v>CEC</v>
      </c>
      <c r="E69" s="188">
        <f>(3.4/3.52)*E68</f>
        <v>3.3465909090909087</v>
      </c>
      <c r="F69" s="189" t="e">
        <f>SUMIF([12]AFA!$B$3:$S$3,D69,[12]AFA!$B$4:$J$4)</f>
        <v>#VALUE!</v>
      </c>
      <c r="G69" s="190">
        <v>15</v>
      </c>
      <c r="H69" s="191"/>
      <c r="I69" s="191" t="e">
        <f>(10.68/10)*I68</f>
        <v>#VALUE!</v>
      </c>
      <c r="J69" s="191" t="e">
        <f>(0.15/0.11)*J68</f>
        <v>#VALUE!</v>
      </c>
      <c r="K69" s="115">
        <v>0</v>
      </c>
      <c r="L69" s="192">
        <v>0</v>
      </c>
      <c r="M69" s="191">
        <v>0</v>
      </c>
      <c r="N69" s="191">
        <v>0</v>
      </c>
      <c r="P69" s="197"/>
      <c r="Q69" s="194"/>
      <c r="R69" s="194">
        <f t="shared" si="19"/>
        <v>0</v>
      </c>
      <c r="S69" s="194">
        <f t="shared" si="20"/>
        <v>0.03</v>
      </c>
      <c r="T69" s="194">
        <f t="shared" si="20"/>
        <v>0.1</v>
      </c>
      <c r="U69" s="194">
        <f t="shared" si="20"/>
        <v>0.3</v>
      </c>
      <c r="V69" s="194">
        <f t="shared" si="20"/>
        <v>0.55000000000000004</v>
      </c>
      <c r="W69" s="194">
        <f t="shared" si="20"/>
        <v>0.85</v>
      </c>
      <c r="X69" s="194">
        <f t="shared" si="20"/>
        <v>0.95</v>
      </c>
      <c r="Y69" s="194">
        <f t="shared" si="20"/>
        <v>1</v>
      </c>
      <c r="AA69" s="195"/>
      <c r="AB69" s="194"/>
      <c r="AC69" s="194">
        <f t="shared" si="21"/>
        <v>0</v>
      </c>
      <c r="AD69" s="196">
        <f t="shared" si="23"/>
        <v>0</v>
      </c>
      <c r="AE69" s="196">
        <f t="shared" si="22"/>
        <v>0</v>
      </c>
      <c r="AF69" s="196">
        <f t="shared" si="22"/>
        <v>0</v>
      </c>
      <c r="AG69" s="196">
        <f t="shared" si="22"/>
        <v>0</v>
      </c>
      <c r="AH69" s="196">
        <f t="shared" si="22"/>
        <v>0</v>
      </c>
      <c r="AI69" s="196">
        <f t="shared" si="22"/>
        <v>0</v>
      </c>
      <c r="AJ69" s="196">
        <f t="shared" si="22"/>
        <v>0</v>
      </c>
      <c r="AK69" s="115">
        <f t="shared" si="25"/>
        <v>6</v>
      </c>
      <c r="AQ69" s="187" t="s">
        <v>575</v>
      </c>
      <c r="AR69" s="115" t="s">
        <v>586</v>
      </c>
      <c r="AS69" s="137" t="s">
        <v>587</v>
      </c>
      <c r="AT69" s="115" t="s">
        <v>421</v>
      </c>
      <c r="AU69" s="115" t="s">
        <v>436</v>
      </c>
      <c r="AV69" s="115" t="s">
        <v>485</v>
      </c>
    </row>
    <row r="70" spans="1:48" ht="13.8">
      <c r="A70" s="199" t="s">
        <v>588</v>
      </c>
      <c r="B70" s="137"/>
      <c r="C70" s="200"/>
      <c r="D70" s="200"/>
      <c r="E70" s="201"/>
      <c r="F70" s="189"/>
      <c r="G70" s="185"/>
      <c r="H70" s="200" t="e">
        <f>SUM(H64:H67)/4</f>
        <v>#VALUE!</v>
      </c>
      <c r="I70" s="191"/>
      <c r="J70" s="191"/>
      <c r="L70" s="202">
        <f>SUM(L64:L67)</f>
        <v>1</v>
      </c>
      <c r="M70" s="203">
        <f>SUM(M64:M67)</f>
        <v>45.375519199794311</v>
      </c>
      <c r="N70" s="203">
        <f>SUM(N64:N69)</f>
        <v>128.4127193354179</v>
      </c>
      <c r="AK70" s="115">
        <f t="shared" si="25"/>
        <v>7</v>
      </c>
      <c r="AL70" s="115" t="str">
        <f>LEFT(B69,3)</f>
        <v>CEC</v>
      </c>
      <c r="AQ70" s="187" t="s">
        <v>476</v>
      </c>
      <c r="AS70" s="137"/>
    </row>
    <row r="71" spans="1:48" ht="13.8">
      <c r="A71" s="137" t="s">
        <v>589</v>
      </c>
      <c r="B71" s="137"/>
      <c r="C71" s="200"/>
      <c r="D71" s="200"/>
      <c r="E71" s="181"/>
      <c r="F71" s="189"/>
      <c r="G71" s="181"/>
      <c r="H71" s="181"/>
      <c r="I71" s="191"/>
      <c r="J71" s="191"/>
      <c r="L71" s="175"/>
      <c r="M71" s="175"/>
      <c r="AK71" s="115">
        <f t="shared" si="25"/>
        <v>8</v>
      </c>
      <c r="AQ71" s="187" t="s">
        <v>476</v>
      </c>
      <c r="AS71" s="137"/>
    </row>
    <row r="72" spans="1:48" ht="13.8">
      <c r="A72" s="137" t="str">
        <f>A$47&amp;" - "&amp;VLOOKUP(RIGHT(C72,3),[12]NameConv!$E$3:$F$16,2,FALSE)&amp;" - Existing"</f>
        <v>Commercial - Space Heating - Coal - Existing</v>
      </c>
      <c r="B72" s="137" t="str">
        <f>D72&amp;RIGHT(C72,3)&amp;"-E"</f>
        <v>CEHCOA-E</v>
      </c>
      <c r="C72" s="138" t="str">
        <f>$C$9</f>
        <v>COMCOA</v>
      </c>
      <c r="D72" s="138" t="str">
        <f>$B$47</f>
        <v>CEH</v>
      </c>
      <c r="E72" s="188">
        <f>[12]Appliances!J14</f>
        <v>0.60000000000000009</v>
      </c>
      <c r="F72" s="189" t="e">
        <f>SUMIF([12]AFA!$B$3:$S$3,D72,[12]AFA!$B$4:$J$4)</f>
        <v>#VALUE!</v>
      </c>
      <c r="G72" s="190">
        <v>15</v>
      </c>
      <c r="H72" s="191" t="e">
        <f>(N72/F72)*(1+$H$58)</f>
        <v>#VALUE!</v>
      </c>
      <c r="I72" s="198" t="e">
        <f>I75</f>
        <v>#VALUE!</v>
      </c>
      <c r="J72" s="191" t="e">
        <f t="shared" si="24"/>
        <v>#VALUE!</v>
      </c>
      <c r="K72" s="115">
        <v>0</v>
      </c>
      <c r="L72" s="192">
        <f>[12]Appliances!F14</f>
        <v>1</v>
      </c>
      <c r="M72" s="191">
        <f>L72*SUMIF($C$9:$J$9,C72,$C$47:$J$47)</f>
        <v>15.062139135812419</v>
      </c>
      <c r="N72" s="191">
        <f>M72*E72</f>
        <v>9.037283481487453</v>
      </c>
      <c r="P72" s="197"/>
      <c r="Q72" s="204"/>
      <c r="R72" s="194">
        <f>N72/SUMIF($D$64:$D$124,$D72,$N$64:$N$124)*(1+$P$58)</f>
        <v>0.76108785604744955</v>
      </c>
      <c r="S72" s="194">
        <f t="shared" ref="S72:Y77" si="26">MIN(1,$R72+S$55)</f>
        <v>0.79108785604744958</v>
      </c>
      <c r="T72" s="194">
        <f t="shared" si="26"/>
        <v>0.86108785604744953</v>
      </c>
      <c r="U72" s="194">
        <f t="shared" si="26"/>
        <v>1</v>
      </c>
      <c r="V72" s="194">
        <f t="shared" si="26"/>
        <v>1</v>
      </c>
      <c r="W72" s="194">
        <f t="shared" si="26"/>
        <v>1</v>
      </c>
      <c r="X72" s="194">
        <f t="shared" si="26"/>
        <v>1</v>
      </c>
      <c r="Y72" s="194">
        <f t="shared" si="26"/>
        <v>1</v>
      </c>
      <c r="AA72" s="197"/>
      <c r="AB72" s="194"/>
      <c r="AC72" s="194">
        <f>R72/(1+$P$58+$AA$58)</f>
        <v>0.74616456475240156</v>
      </c>
      <c r="AD72" s="196">
        <f t="shared" ref="AD72:AJ76" si="27">$AC72*AD$55</f>
        <v>0.72377962780982952</v>
      </c>
      <c r="AE72" s="196">
        <f t="shared" si="27"/>
        <v>0.67154810827716138</v>
      </c>
      <c r="AF72" s="196">
        <f t="shared" si="27"/>
        <v>0.52231519532668103</v>
      </c>
      <c r="AG72" s="196">
        <f t="shared" si="27"/>
        <v>0.33577405413858069</v>
      </c>
      <c r="AH72" s="196">
        <f t="shared" si="27"/>
        <v>0.11192468471286023</v>
      </c>
      <c r="AI72" s="196">
        <f t="shared" si="27"/>
        <v>3.7308228237620082E-2</v>
      </c>
      <c r="AJ72" s="196">
        <f t="shared" si="27"/>
        <v>0</v>
      </c>
      <c r="AK72" s="115">
        <f t="shared" si="25"/>
        <v>9</v>
      </c>
      <c r="AQ72" s="187" t="s">
        <v>575</v>
      </c>
      <c r="AR72" s="115" t="s">
        <v>590</v>
      </c>
      <c r="AS72" s="137" t="s">
        <v>591</v>
      </c>
      <c r="AT72" s="115" t="s">
        <v>421</v>
      </c>
      <c r="AU72" s="115" t="s">
        <v>436</v>
      </c>
      <c r="AV72" s="115" t="s">
        <v>592</v>
      </c>
    </row>
    <row r="73" spans="1:48" ht="13.8">
      <c r="A73" s="137" t="str">
        <f>A$47&amp;" - "&amp;VLOOKUP(RIGHT(C73,3),[12]NameConv!$E$3:$F$16,2,FALSE)&amp;" - Existing"</f>
        <v>Commercial - Space Heating - Electricity - Existing</v>
      </c>
      <c r="B73" s="137" t="str">
        <f>D73&amp;RIGHT(C73,3)&amp;"-E"</f>
        <v>CEHELC-E</v>
      </c>
      <c r="C73" s="138" t="str">
        <f>$E$9</f>
        <v>COMELC</v>
      </c>
      <c r="D73" s="138" t="str">
        <f>$B$47</f>
        <v>CEH</v>
      </c>
      <c r="E73" s="188">
        <f>[12]Appliances!J11</f>
        <v>1</v>
      </c>
      <c r="F73" s="189" t="e">
        <f>SUMIF([12]AFA!$B$3:$S$3,D73,[12]AFA!$B$4:$J$4)</f>
        <v>#VALUE!</v>
      </c>
      <c r="G73" s="190">
        <v>15</v>
      </c>
      <c r="H73" s="191" t="e">
        <f>(N73/F73)*(1+$H$58)</f>
        <v>#VALUE!</v>
      </c>
      <c r="I73" s="191" t="e">
        <f>SUMIF('[12]Technology costs'!$B$7:$B$28,COM_2017!B73,'[12]Technology costs'!$L$7:$L$28)</f>
        <v>#VALUE!</v>
      </c>
      <c r="J73" s="191" t="e">
        <f t="shared" si="24"/>
        <v>#VALUE!</v>
      </c>
      <c r="K73" s="115">
        <v>0</v>
      </c>
      <c r="L73" s="192">
        <f>[12]Appliances!F11</f>
        <v>1</v>
      </c>
      <c r="M73" s="191">
        <f>L73*SUMIF($C$9:$J$9,C73,$C$47:$J$47)</f>
        <v>2.7103061542120312</v>
      </c>
      <c r="N73" s="191">
        <f>M73*E73</f>
        <v>2.7103061542120312</v>
      </c>
      <c r="P73" s="197"/>
      <c r="Q73" s="194"/>
      <c r="R73" s="194">
        <f>N73/SUMIF($D$64:$D$124,$D73,$N$64:$N$124)*(1+$P$58)</f>
        <v>0.22825233980620116</v>
      </c>
      <c r="S73" s="194">
        <f t="shared" si="26"/>
        <v>0.25825233980620116</v>
      </c>
      <c r="T73" s="194">
        <f t="shared" si="26"/>
        <v>0.32825233980620117</v>
      </c>
      <c r="U73" s="194">
        <f t="shared" si="26"/>
        <v>0.52825233980620112</v>
      </c>
      <c r="V73" s="194">
        <f t="shared" si="26"/>
        <v>0.77825233980620123</v>
      </c>
      <c r="W73" s="194">
        <f t="shared" si="26"/>
        <v>1</v>
      </c>
      <c r="X73" s="194">
        <f t="shared" si="26"/>
        <v>1</v>
      </c>
      <c r="Y73" s="194">
        <f t="shared" si="26"/>
        <v>1</v>
      </c>
      <c r="AA73" s="197"/>
      <c r="AB73" s="194"/>
      <c r="AC73" s="194">
        <f>R73/(1+$P$58+$AA$58)</f>
        <v>0.22377680373156977</v>
      </c>
      <c r="AD73" s="196">
        <f t="shared" si="27"/>
        <v>0.21706349961962268</v>
      </c>
      <c r="AE73" s="196">
        <f t="shared" si="27"/>
        <v>0.20139912335841281</v>
      </c>
      <c r="AF73" s="196">
        <f t="shared" si="27"/>
        <v>0.15664376261209884</v>
      </c>
      <c r="AG73" s="196">
        <f t="shared" si="27"/>
        <v>0.10069956167920641</v>
      </c>
      <c r="AH73" s="196">
        <f t="shared" si="27"/>
        <v>3.3566520559735462E-2</v>
      </c>
      <c r="AI73" s="196">
        <f t="shared" si="27"/>
        <v>1.1188840186578489E-2</v>
      </c>
      <c r="AJ73" s="196">
        <f t="shared" si="27"/>
        <v>0</v>
      </c>
      <c r="AK73" s="115">
        <f t="shared" si="25"/>
        <v>10</v>
      </c>
      <c r="AQ73" s="187" t="s">
        <v>575</v>
      </c>
      <c r="AR73" s="115" t="s">
        <v>593</v>
      </c>
      <c r="AS73" s="137" t="s">
        <v>594</v>
      </c>
      <c r="AT73" s="115" t="s">
        <v>421</v>
      </c>
      <c r="AU73" s="115" t="s">
        <v>436</v>
      </c>
      <c r="AV73" s="115" t="s">
        <v>485</v>
      </c>
    </row>
    <row r="74" spans="1:48" ht="13.8">
      <c r="A74" s="137" t="str">
        <f>A$47&amp;" - "&amp;VLOOKUP(RIGHT(C74,3),[12]NameConv!$E$3:$F$16,2,FALSE)&amp;" - Existing"</f>
        <v>Commercial - Space Heating - Gas - Existing</v>
      </c>
      <c r="B74" s="137" t="str">
        <f>D74&amp;RIGHT(C74,3)&amp;"-E"</f>
        <v>CEHGAS-E</v>
      </c>
      <c r="C74" s="138" t="str">
        <f>$F$9</f>
        <v>COMGAS</v>
      </c>
      <c r="D74" s="138" t="str">
        <f>$B$47</f>
        <v>CEH</v>
      </c>
      <c r="E74" s="188">
        <f>[12]Appliances!J16</f>
        <v>0.69</v>
      </c>
      <c r="F74" s="189" t="e">
        <f>SUMIF([12]AFA!$B$3:$S$3,D74,[12]AFA!$B$4:$J$4)</f>
        <v>#VALUE!</v>
      </c>
      <c r="G74" s="190">
        <v>15</v>
      </c>
      <c r="H74" s="191" t="e">
        <f>(N74/F74)*(1+$H$58)</f>
        <v>#VALUE!</v>
      </c>
      <c r="I74" s="205">
        <f>I76</f>
        <v>49.003487536247462</v>
      </c>
      <c r="J74" s="191">
        <f t="shared" si="24"/>
        <v>4.9003487536247468</v>
      </c>
      <c r="K74" s="115">
        <v>0</v>
      </c>
      <c r="L74" s="192">
        <f>[12]Appliances!F16</f>
        <v>1</v>
      </c>
      <c r="M74" s="191">
        <f>L74*SUMIF($C$9:$J$9,C74,$C$47:$J$47)</f>
        <v>0.3555332496863236</v>
      </c>
      <c r="N74" s="191">
        <f>M74*E74</f>
        <v>0.24531794228356327</v>
      </c>
      <c r="P74" s="197"/>
      <c r="Q74" s="194"/>
      <c r="R74" s="194">
        <f>N74/SUMIF($D$64:$D$124,$D74,$N$64:$N$124)*(1+$P$58)</f>
        <v>2.0659804146349367E-2</v>
      </c>
      <c r="S74" s="194">
        <f t="shared" si="26"/>
        <v>5.0659804146349366E-2</v>
      </c>
      <c r="T74" s="194">
        <f t="shared" si="26"/>
        <v>0.12065980414634937</v>
      </c>
      <c r="U74" s="194">
        <f t="shared" si="26"/>
        <v>0.32065980414634937</v>
      </c>
      <c r="V74" s="194">
        <f t="shared" si="26"/>
        <v>0.57065980414634943</v>
      </c>
      <c r="W74" s="194">
        <f t="shared" si="26"/>
        <v>0.87065980414634936</v>
      </c>
      <c r="X74" s="194">
        <f t="shared" si="26"/>
        <v>0.97065980414634934</v>
      </c>
      <c r="Y74" s="194">
        <f t="shared" si="26"/>
        <v>1</v>
      </c>
      <c r="AA74" s="197"/>
      <c r="AB74" s="194"/>
      <c r="AC74" s="194">
        <f>R74/(1+$P$58+$AA$58)</f>
        <v>2.0254709947401341E-2</v>
      </c>
      <c r="AD74" s="196">
        <f t="shared" si="27"/>
        <v>1.9647068648979301E-2</v>
      </c>
      <c r="AE74" s="196">
        <f t="shared" si="27"/>
        <v>1.8229238952661209E-2</v>
      </c>
      <c r="AF74" s="196">
        <f t="shared" si="27"/>
        <v>1.4178296963180938E-2</v>
      </c>
      <c r="AG74" s="196">
        <f t="shared" si="27"/>
        <v>9.1146194763306043E-3</v>
      </c>
      <c r="AH74" s="196">
        <f t="shared" si="27"/>
        <v>3.038206492110201E-3</v>
      </c>
      <c r="AI74" s="196">
        <f t="shared" si="27"/>
        <v>1.0127354973700671E-3</v>
      </c>
      <c r="AJ74" s="196">
        <f t="shared" si="27"/>
        <v>0</v>
      </c>
      <c r="AK74" s="115">
        <f t="shared" si="25"/>
        <v>11</v>
      </c>
      <c r="AQ74" s="187" t="s">
        <v>575</v>
      </c>
      <c r="AR74" s="115" t="s">
        <v>595</v>
      </c>
      <c r="AS74" s="137" t="s">
        <v>596</v>
      </c>
      <c r="AT74" s="115" t="s">
        <v>421</v>
      </c>
      <c r="AU74" s="115" t="s">
        <v>436</v>
      </c>
      <c r="AV74" s="115" t="s">
        <v>592</v>
      </c>
    </row>
    <row r="75" spans="1:48" ht="13.8">
      <c r="A75" s="137" t="str">
        <f>A$47&amp;" - "&amp;VLOOKUP(RIGHT(C75,3),[12]NameConv!$E$3:$F$16,2,FALSE)&amp;" - New"</f>
        <v>Commercial - Space Heating - Electricity - New</v>
      </c>
      <c r="B75" s="137" t="str">
        <f>D75&amp;RIGHT(C75,3)&amp;"-N"</f>
        <v>CEHELC-N</v>
      </c>
      <c r="C75" s="138" t="str">
        <f>$E$9</f>
        <v>COMELC</v>
      </c>
      <c r="D75" s="138" t="str">
        <f>$B$47</f>
        <v>CEH</v>
      </c>
      <c r="E75" s="188">
        <f>(3.4/0.96)*E73</f>
        <v>3.5416666666666665</v>
      </c>
      <c r="F75" s="189" t="e">
        <f>SUMIF([12]AFA!$B$3:$S$3,D75,[12]AFA!$B$4:$J$4)</f>
        <v>#VALUE!</v>
      </c>
      <c r="G75" s="190">
        <v>15</v>
      </c>
      <c r="H75" s="191"/>
      <c r="I75" s="191" t="e">
        <f>(10.68/1.87)*I73</f>
        <v>#VALUE!</v>
      </c>
      <c r="J75" s="191" t="e">
        <f>I75*0.1</f>
        <v>#VALUE!</v>
      </c>
      <c r="K75" s="115">
        <v>0</v>
      </c>
      <c r="L75" s="192">
        <v>0</v>
      </c>
      <c r="M75" s="191">
        <v>0</v>
      </c>
      <c r="N75" s="191">
        <v>0</v>
      </c>
      <c r="P75" s="197"/>
      <c r="Q75" s="194"/>
      <c r="R75" s="194">
        <f>N75/SUMIF($D$64:$D$124,$D75,$N$64:$N$124)*(1+$P$58)</f>
        <v>0</v>
      </c>
      <c r="S75" s="194">
        <f t="shared" si="26"/>
        <v>0.03</v>
      </c>
      <c r="T75" s="194">
        <f t="shared" si="26"/>
        <v>0.1</v>
      </c>
      <c r="U75" s="194">
        <f t="shared" si="26"/>
        <v>0.3</v>
      </c>
      <c r="V75" s="194">
        <f t="shared" si="26"/>
        <v>0.55000000000000004</v>
      </c>
      <c r="W75" s="194">
        <f t="shared" si="26"/>
        <v>0.85</v>
      </c>
      <c r="X75" s="194">
        <f t="shared" si="26"/>
        <v>0.95</v>
      </c>
      <c r="Y75" s="194">
        <f t="shared" si="26"/>
        <v>1</v>
      </c>
      <c r="AA75" s="197"/>
      <c r="AB75" s="194"/>
      <c r="AC75" s="194">
        <f>R75/(1+$P$58+$AA$58)</f>
        <v>0</v>
      </c>
      <c r="AD75" s="196">
        <f t="shared" si="27"/>
        <v>0</v>
      </c>
      <c r="AE75" s="196">
        <f t="shared" si="27"/>
        <v>0</v>
      </c>
      <c r="AF75" s="196">
        <f t="shared" si="27"/>
        <v>0</v>
      </c>
      <c r="AG75" s="196">
        <f t="shared" si="27"/>
        <v>0</v>
      </c>
      <c r="AH75" s="196">
        <f t="shared" si="27"/>
        <v>0</v>
      </c>
      <c r="AI75" s="196">
        <f t="shared" si="27"/>
        <v>0</v>
      </c>
      <c r="AJ75" s="196">
        <f t="shared" si="27"/>
        <v>0</v>
      </c>
      <c r="AK75" s="115">
        <f t="shared" si="25"/>
        <v>12</v>
      </c>
      <c r="AQ75" s="187" t="s">
        <v>575</v>
      </c>
      <c r="AR75" s="115" t="s">
        <v>597</v>
      </c>
      <c r="AS75" s="137" t="s">
        <v>598</v>
      </c>
      <c r="AT75" s="115" t="s">
        <v>421</v>
      </c>
      <c r="AU75" s="115" t="s">
        <v>436</v>
      </c>
      <c r="AV75" s="115" t="s">
        <v>485</v>
      </c>
    </row>
    <row r="76" spans="1:48" ht="13.8">
      <c r="A76" s="137" t="str">
        <f>A$47&amp;" - "&amp;VLOOKUP(RIGHT(C76,3),[12]NameConv!$E$3:$F$16,2,FALSE)&amp;" - New"</f>
        <v>Commercial - Space Heating - Gas - New</v>
      </c>
      <c r="B76" s="137" t="str">
        <f>D76&amp;RIGHT(C76,3)&amp;"-N"</f>
        <v>CEHGAS-N</v>
      </c>
      <c r="C76" s="138" t="str">
        <f>$F$9</f>
        <v>COMGAS</v>
      </c>
      <c r="D76" s="138" t="str">
        <f>$B$47</f>
        <v>CEH</v>
      </c>
      <c r="E76" s="205">
        <f>'[12]Trigen data MTN + gas boiler'!D75</f>
        <v>0.88</v>
      </c>
      <c r="F76" s="206" t="e">
        <f>SUMIF([12]AFA!$B$3:$S$3,D76,[12]AFA!$B$4:$J$4)</f>
        <v>#VALUE!</v>
      </c>
      <c r="G76" s="207">
        <v>15</v>
      </c>
      <c r="H76" s="208"/>
      <c r="I76" s="209">
        <f>34.864360018767*[12]Deflator!AD7</f>
        <v>49.003487536247462</v>
      </c>
      <c r="J76" s="205">
        <f>I76*0.1</f>
        <v>4.9003487536247468</v>
      </c>
      <c r="K76" s="115">
        <v>0</v>
      </c>
      <c r="L76" s="192">
        <v>0</v>
      </c>
      <c r="M76" s="191">
        <v>0</v>
      </c>
      <c r="N76" s="191">
        <v>0</v>
      </c>
      <c r="P76" s="197"/>
      <c r="Q76" s="194"/>
      <c r="R76" s="194">
        <f>N76/SUMIF($D$64:$D$124,$D76,$N$64:$N$124)*(1+$P$58)</f>
        <v>0</v>
      </c>
      <c r="S76" s="194">
        <f t="shared" si="26"/>
        <v>0.03</v>
      </c>
      <c r="T76" s="194">
        <f t="shared" si="26"/>
        <v>0.1</v>
      </c>
      <c r="U76" s="194">
        <f t="shared" si="26"/>
        <v>0.3</v>
      </c>
      <c r="V76" s="194">
        <f t="shared" si="26"/>
        <v>0.55000000000000004</v>
      </c>
      <c r="W76" s="194">
        <f t="shared" si="26"/>
        <v>0.85</v>
      </c>
      <c r="X76" s="194">
        <f t="shared" si="26"/>
        <v>0.95</v>
      </c>
      <c r="Y76" s="194">
        <f t="shared" si="26"/>
        <v>1</v>
      </c>
      <c r="AA76" s="197"/>
      <c r="AB76" s="194"/>
      <c r="AC76" s="194">
        <f>R76/(1+$P$58+$AA$58)</f>
        <v>0</v>
      </c>
      <c r="AD76" s="196">
        <f t="shared" si="27"/>
        <v>0</v>
      </c>
      <c r="AE76" s="196">
        <f t="shared" si="27"/>
        <v>0</v>
      </c>
      <c r="AF76" s="196">
        <f t="shared" si="27"/>
        <v>0</v>
      </c>
      <c r="AG76" s="196">
        <f t="shared" si="27"/>
        <v>0</v>
      </c>
      <c r="AH76" s="196">
        <f t="shared" si="27"/>
        <v>0</v>
      </c>
      <c r="AI76" s="196">
        <f t="shared" si="27"/>
        <v>0</v>
      </c>
      <c r="AJ76" s="196">
        <f t="shared" si="27"/>
        <v>0</v>
      </c>
      <c r="AK76" s="115">
        <f t="shared" si="25"/>
        <v>13</v>
      </c>
      <c r="AQ76" s="187" t="s">
        <v>575</v>
      </c>
      <c r="AR76" s="115" t="s">
        <v>599</v>
      </c>
      <c r="AS76" s="137" t="s">
        <v>600</v>
      </c>
      <c r="AT76" s="115" t="s">
        <v>421</v>
      </c>
      <c r="AU76" s="115" t="s">
        <v>436</v>
      </c>
      <c r="AV76" s="115" t="s">
        <v>592</v>
      </c>
    </row>
    <row r="77" spans="1:48" ht="13.8">
      <c r="A77" s="199" t="s">
        <v>588</v>
      </c>
      <c r="F77" s="189"/>
      <c r="I77" s="191"/>
      <c r="J77" s="191"/>
      <c r="L77" s="163"/>
      <c r="M77" s="203">
        <f>SUM(M72:M74)</f>
        <v>18.127978539710774</v>
      </c>
      <c r="N77" s="203">
        <f>SUM(N72:N74)</f>
        <v>11.992907577983047</v>
      </c>
      <c r="S77" s="194">
        <f t="shared" si="26"/>
        <v>0.03</v>
      </c>
      <c r="T77" s="194">
        <f t="shared" si="26"/>
        <v>0.1</v>
      </c>
      <c r="U77" s="194">
        <f t="shared" si="26"/>
        <v>0.3</v>
      </c>
      <c r="V77" s="194">
        <f t="shared" si="26"/>
        <v>0.55000000000000004</v>
      </c>
      <c r="W77" s="194">
        <f t="shared" si="26"/>
        <v>0.85</v>
      </c>
      <c r="X77" s="194">
        <f t="shared" si="26"/>
        <v>0.95</v>
      </c>
      <c r="Y77" s="194">
        <f t="shared" si="26"/>
        <v>1</v>
      </c>
      <c r="AK77" s="115">
        <f t="shared" si="25"/>
        <v>14</v>
      </c>
      <c r="AL77" s="115" t="str">
        <f>LEFT(B76,3)</f>
        <v>CEH</v>
      </c>
      <c r="AQ77" s="187" t="s">
        <v>476</v>
      </c>
    </row>
    <row r="78" spans="1:48" ht="13.8">
      <c r="A78" s="137" t="s">
        <v>601</v>
      </c>
      <c r="B78" s="137"/>
      <c r="C78" s="200"/>
      <c r="D78" s="200"/>
      <c r="E78" s="181"/>
      <c r="F78" s="189"/>
      <c r="G78" s="181"/>
      <c r="H78" s="181"/>
      <c r="I78" s="191"/>
      <c r="J78" s="191"/>
      <c r="K78" s="210"/>
      <c r="L78" s="175"/>
      <c r="M78" s="175"/>
      <c r="AK78" s="115">
        <f t="shared" si="25"/>
        <v>15</v>
      </c>
      <c r="AQ78" s="187" t="s">
        <v>476</v>
      </c>
      <c r="AS78" s="137"/>
    </row>
    <row r="79" spans="1:48" ht="13.8">
      <c r="A79" s="137" t="str">
        <f>A$48&amp;" - "&amp;VLOOKUP(RIGHT(C79,3),[12]NameConv!$E$3:$F$16,2,FALSE)&amp;" - Existing"</f>
        <v>Commercial - Cooking - Oil LPG - Existing</v>
      </c>
      <c r="B79" s="137" t="str">
        <f>D79&amp;RIGHT(C79,3)&amp;"-E"</f>
        <v>CEKOLP-E</v>
      </c>
      <c r="C79" s="138" t="str">
        <f>$J$9</f>
        <v>COMOLP</v>
      </c>
      <c r="D79" s="138" t="str">
        <f>$B$48</f>
        <v>CEK</v>
      </c>
      <c r="E79" s="188">
        <f>[12]Appliances!J34</f>
        <v>0.9</v>
      </c>
      <c r="F79" s="189" t="e">
        <f>SUMIF([12]AFA!$B$3:$S$3,D79,[12]AFA!$B$4:$J$4)</f>
        <v>#VALUE!</v>
      </c>
      <c r="G79" s="190">
        <v>15</v>
      </c>
      <c r="H79" s="191" t="e">
        <f>(N79/F79)*(1+$H$58)</f>
        <v>#VALUE!</v>
      </c>
      <c r="I79" s="191" t="e">
        <f>SUMIF('[12]Technology costs'!$B$7:$B$28,COM_2017!B79,'[12]Technology costs'!$L$7:$L$28)</f>
        <v>#VALUE!</v>
      </c>
      <c r="J79" s="191" t="e">
        <f t="shared" si="24"/>
        <v>#VALUE!</v>
      </c>
      <c r="K79" s="115">
        <v>0</v>
      </c>
      <c r="L79" s="192">
        <f>[12]Appliances!F34</f>
        <v>1</v>
      </c>
      <c r="M79" s="191">
        <f>L79*SUMIF($C$9:$J$9,C79,$C$48:$J$48)</f>
        <v>0.21722461939319382</v>
      </c>
      <c r="N79" s="191">
        <f>M79*E79</f>
        <v>0.19550215745387445</v>
      </c>
      <c r="P79" s="197"/>
      <c r="Q79" s="194"/>
      <c r="R79" s="194">
        <f>N79/SUMIF($D$64:$D$124,$D79,$N$64:$N$124)</f>
        <v>2.1812160533497223E-2</v>
      </c>
      <c r="S79" s="194">
        <f t="shared" ref="S79:Y80" si="28">MIN(1,$R79+S$55)</f>
        <v>5.1812160533497222E-2</v>
      </c>
      <c r="T79" s="194">
        <f t="shared" si="28"/>
        <v>0.12181216053349722</v>
      </c>
      <c r="U79" s="194">
        <f t="shared" si="28"/>
        <v>0.3218121605334972</v>
      </c>
      <c r="V79" s="194">
        <f t="shared" si="28"/>
        <v>0.57181216053349726</v>
      </c>
      <c r="W79" s="194">
        <f t="shared" si="28"/>
        <v>0.87181216053349719</v>
      </c>
      <c r="X79" s="194">
        <f t="shared" si="28"/>
        <v>0.97181216053349717</v>
      </c>
      <c r="Y79" s="194">
        <f t="shared" si="28"/>
        <v>1</v>
      </c>
      <c r="AA79" s="197"/>
      <c r="AB79" s="194"/>
      <c r="AC79" s="194">
        <f>R79/(1+$P$58+$AA$58)</f>
        <v>2.1384471111271786E-2</v>
      </c>
      <c r="AD79" s="196">
        <f t="shared" ref="AD79:AJ81" si="29">$AC79*AD$55</f>
        <v>2.074293697793363E-2</v>
      </c>
      <c r="AE79" s="196">
        <f t="shared" si="29"/>
        <v>1.9246024000144607E-2</v>
      </c>
      <c r="AF79" s="196">
        <f t="shared" si="29"/>
        <v>1.4969129777890248E-2</v>
      </c>
      <c r="AG79" s="196">
        <f t="shared" si="29"/>
        <v>9.6230120000723035E-3</v>
      </c>
      <c r="AH79" s="196">
        <f t="shared" si="29"/>
        <v>3.2076706666907678E-3</v>
      </c>
      <c r="AI79" s="196">
        <f t="shared" si="29"/>
        <v>1.0692235555635893E-3</v>
      </c>
      <c r="AJ79" s="196">
        <f t="shared" si="29"/>
        <v>0</v>
      </c>
      <c r="AK79" s="115">
        <f t="shared" si="25"/>
        <v>16</v>
      </c>
      <c r="AQ79" s="187" t="s">
        <v>575</v>
      </c>
      <c r="AR79" s="115" t="s">
        <v>602</v>
      </c>
      <c r="AS79" s="137" t="s">
        <v>603</v>
      </c>
      <c r="AT79" s="115" t="s">
        <v>421</v>
      </c>
      <c r="AU79" s="115" t="s">
        <v>436</v>
      </c>
      <c r="AV79" s="115" t="s">
        <v>592</v>
      </c>
    </row>
    <row r="80" spans="1:48" ht="13.8">
      <c r="A80" s="137" t="str">
        <f>A$48&amp;" - "&amp;VLOOKUP(RIGHT(C80,3),[12]NameConv!$E$3:$F$16,2,FALSE)&amp;" - Existing"</f>
        <v>Commercial - Cooking - Electricity - Existing</v>
      </c>
      <c r="B80" s="137" t="str">
        <f t="shared" ref="B80:B81" si="30">D80&amp;RIGHT(C80,3)&amp;"-E"</f>
        <v>CEKELC-E</v>
      </c>
      <c r="C80" s="138" t="str">
        <f t="shared" ref="C80" si="31">$E$9</f>
        <v>COMELC</v>
      </c>
      <c r="D80" s="138" t="str">
        <f t="shared" ref="D80:D81" si="32">$B$48</f>
        <v>CEK</v>
      </c>
      <c r="E80" s="188">
        <f>[12]Appliances!J33</f>
        <v>1</v>
      </c>
      <c r="F80" s="189" t="e">
        <f>SUMIF([12]AFA!$B$3:$S$3,D80,[12]AFA!$B$4:$J$4)</f>
        <v>#VALUE!</v>
      </c>
      <c r="G80" s="190">
        <v>15</v>
      </c>
      <c r="H80" s="191" t="e">
        <f t="shared" ref="H80:H81" si="33">(N80/F80)*(1+$H$58)</f>
        <v>#VALUE!</v>
      </c>
      <c r="I80" s="208" t="e">
        <f>I79</f>
        <v>#VALUE!</v>
      </c>
      <c r="J80" s="191" t="e">
        <f t="shared" si="24"/>
        <v>#VALUE!</v>
      </c>
      <c r="K80" s="115">
        <v>0</v>
      </c>
      <c r="L80" s="192">
        <f>[12]Appliances!F33</f>
        <v>1</v>
      </c>
      <c r="M80" s="191">
        <f t="shared" ref="M80:M81" si="34">L80*SUMIF($C$9:$J$9,C80,$C$48:$J$48)</f>
        <v>8.7526440056734511</v>
      </c>
      <c r="N80" s="191">
        <f t="shared" ref="N80:N81" si="35">M80*E80</f>
        <v>8.7526440056734511</v>
      </c>
      <c r="P80" s="197"/>
      <c r="Q80" s="194"/>
      <c r="R80" s="194">
        <f t="shared" ref="R80:R81" si="36">N80/SUMIF($D$64:$D$124,$D80,$N$64:$N$124)</f>
        <v>0.97653181238853881</v>
      </c>
      <c r="S80" s="194">
        <f t="shared" si="28"/>
        <v>1</v>
      </c>
      <c r="T80" s="194">
        <f t="shared" si="28"/>
        <v>1</v>
      </c>
      <c r="U80" s="194">
        <f t="shared" si="28"/>
        <v>1</v>
      </c>
      <c r="V80" s="194">
        <f t="shared" si="28"/>
        <v>1</v>
      </c>
      <c r="W80" s="194">
        <f t="shared" si="28"/>
        <v>1</v>
      </c>
      <c r="X80" s="194">
        <f t="shared" si="28"/>
        <v>1</v>
      </c>
      <c r="Y80" s="194">
        <f t="shared" si="28"/>
        <v>1</v>
      </c>
      <c r="AA80" s="197"/>
      <c r="AB80" s="194"/>
      <c r="AC80" s="194">
        <f>R80/(1+$P$58+$AA$58)</f>
        <v>0.95738412979268506</v>
      </c>
      <c r="AD80" s="196">
        <f t="shared" si="29"/>
        <v>0.92866260589890448</v>
      </c>
      <c r="AE80" s="196">
        <f t="shared" si="29"/>
        <v>0.86164571681341662</v>
      </c>
      <c r="AF80" s="196">
        <f t="shared" si="29"/>
        <v>0.67016889085487952</v>
      </c>
      <c r="AG80" s="196">
        <f t="shared" si="29"/>
        <v>0.43082285840670831</v>
      </c>
      <c r="AH80" s="196">
        <f t="shared" si="29"/>
        <v>0.14360761946890274</v>
      </c>
      <c r="AI80" s="196">
        <f t="shared" si="29"/>
        <v>4.7869206489634254E-2</v>
      </c>
      <c r="AJ80" s="196">
        <f t="shared" si="29"/>
        <v>0</v>
      </c>
      <c r="AK80" s="115">
        <f t="shared" si="25"/>
        <v>17</v>
      </c>
      <c r="AQ80" s="187" t="s">
        <v>575</v>
      </c>
      <c r="AR80" s="115" t="s">
        <v>604</v>
      </c>
      <c r="AS80" s="137" t="s">
        <v>605</v>
      </c>
      <c r="AT80" s="115" t="s">
        <v>421</v>
      </c>
      <c r="AU80" s="115" t="s">
        <v>436</v>
      </c>
      <c r="AV80" s="115" t="s">
        <v>485</v>
      </c>
    </row>
    <row r="81" spans="1:48" ht="13.8">
      <c r="A81" s="137" t="str">
        <f>A$48&amp;" - "&amp;VLOOKUP(RIGHT(C81,3),[12]NameConv!$E$3:$F$16,2,FALSE)&amp;" - Existing"</f>
        <v>Commercial - Cooking - Coal - Existing</v>
      </c>
      <c r="B81" s="137" t="str">
        <f t="shared" si="30"/>
        <v>CEKCOA-E</v>
      </c>
      <c r="C81" s="138" t="str">
        <f>$C$9</f>
        <v>COMCOA</v>
      </c>
      <c r="D81" s="138" t="str">
        <f t="shared" si="32"/>
        <v>CEK</v>
      </c>
      <c r="E81" s="188">
        <f>[12]Appliances!J36</f>
        <v>0.75</v>
      </c>
      <c r="F81" s="189" t="e">
        <f>SUMIF([12]AFA!$B$3:$S$3,D81,[12]AFA!$B$4:$J$4)</f>
        <v>#VALUE!</v>
      </c>
      <c r="G81" s="190">
        <v>15</v>
      </c>
      <c r="H81" s="191" t="e">
        <f t="shared" si="33"/>
        <v>#VALUE!</v>
      </c>
      <c r="I81" s="208" t="e">
        <f>I80</f>
        <v>#VALUE!</v>
      </c>
      <c r="J81" s="191" t="e">
        <f t="shared" si="24"/>
        <v>#VALUE!</v>
      </c>
      <c r="K81" s="115">
        <v>0</v>
      </c>
      <c r="L81" s="192">
        <f>[12]Appliances!F36</f>
        <v>1</v>
      </c>
      <c r="M81" s="191">
        <f t="shared" si="34"/>
        <v>1.9790603567018995E-2</v>
      </c>
      <c r="N81" s="191">
        <f t="shared" si="35"/>
        <v>1.4842952675264247E-2</v>
      </c>
      <c r="P81" s="197"/>
      <c r="Q81" s="194"/>
      <c r="R81" s="194">
        <f t="shared" si="36"/>
        <v>1.6560270779638379E-3</v>
      </c>
      <c r="S81" s="194">
        <f>R81</f>
        <v>1.6560270779638379E-3</v>
      </c>
      <c r="T81" s="194">
        <f t="shared" ref="T81:Y81" si="37">S81</f>
        <v>1.6560270779638379E-3</v>
      </c>
      <c r="U81" s="194">
        <f t="shared" si="37"/>
        <v>1.6560270779638379E-3</v>
      </c>
      <c r="V81" s="194">
        <f t="shared" si="37"/>
        <v>1.6560270779638379E-3</v>
      </c>
      <c r="W81" s="194">
        <f t="shared" si="37"/>
        <v>1.6560270779638379E-3</v>
      </c>
      <c r="X81" s="194">
        <f t="shared" si="37"/>
        <v>1.6560270779638379E-3</v>
      </c>
      <c r="Y81" s="194">
        <f t="shared" si="37"/>
        <v>1.6560270779638379E-3</v>
      </c>
      <c r="AA81" s="197"/>
      <c r="AB81" s="194"/>
      <c r="AC81" s="194">
        <f>R81/(1+$P$58+$AA$58)</f>
        <v>1.6235559587880763E-3</v>
      </c>
      <c r="AD81" s="196">
        <f t="shared" si="29"/>
        <v>1.5748492800244339E-3</v>
      </c>
      <c r="AE81" s="196">
        <f t="shared" si="29"/>
        <v>1.4612003629092688E-3</v>
      </c>
      <c r="AF81" s="196">
        <f t="shared" si="29"/>
        <v>1.1364891711516533E-3</v>
      </c>
      <c r="AG81" s="196">
        <f t="shared" si="29"/>
        <v>7.3060018145463439E-4</v>
      </c>
      <c r="AH81" s="196">
        <f t="shared" si="29"/>
        <v>2.4353339381821143E-4</v>
      </c>
      <c r="AI81" s="196">
        <f t="shared" si="29"/>
        <v>8.1177797939403827E-5</v>
      </c>
      <c r="AJ81" s="196">
        <f t="shared" si="29"/>
        <v>0</v>
      </c>
      <c r="AK81" s="115">
        <f t="shared" si="25"/>
        <v>18</v>
      </c>
      <c r="AQ81" s="187" t="s">
        <v>575</v>
      </c>
      <c r="AR81" s="115" t="s">
        <v>606</v>
      </c>
      <c r="AS81" s="137" t="s">
        <v>607</v>
      </c>
      <c r="AT81" s="115" t="s">
        <v>421</v>
      </c>
      <c r="AU81" s="115" t="s">
        <v>436</v>
      </c>
      <c r="AV81" s="115" t="s">
        <v>592</v>
      </c>
    </row>
    <row r="82" spans="1:48" ht="13.8">
      <c r="A82" s="199" t="s">
        <v>588</v>
      </c>
      <c r="F82" s="189"/>
      <c r="I82" s="191"/>
      <c r="J82" s="191"/>
      <c r="L82" s="163">
        <f>SUM(L79)</f>
        <v>1</v>
      </c>
      <c r="M82" s="203">
        <f>SUM(M79:M81)</f>
        <v>8.9896592286336645</v>
      </c>
      <c r="N82" s="203">
        <f>SUM(N79:N81)</f>
        <v>8.9629891158025909</v>
      </c>
      <c r="AD82" s="194"/>
      <c r="AE82" s="194"/>
      <c r="AF82" s="194"/>
      <c r="AG82" s="194"/>
      <c r="AH82" s="194"/>
      <c r="AI82" s="194"/>
      <c r="AK82" s="115">
        <f t="shared" si="25"/>
        <v>19</v>
      </c>
      <c r="AL82" s="115" t="str">
        <f>LEFT(B81,3)</f>
        <v>CEK</v>
      </c>
      <c r="AQ82" s="187" t="s">
        <v>476</v>
      </c>
    </row>
    <row r="83" spans="1:48" ht="13.8">
      <c r="A83" s="137" t="s">
        <v>608</v>
      </c>
      <c r="B83" s="137"/>
      <c r="C83" s="200"/>
      <c r="D83" s="200"/>
      <c r="E83" s="181"/>
      <c r="F83" s="189"/>
      <c r="G83" s="181"/>
      <c r="H83" s="181"/>
      <c r="I83" s="191"/>
      <c r="J83" s="191"/>
      <c r="K83" s="210"/>
      <c r="L83" s="175"/>
      <c r="M83" s="175"/>
      <c r="AK83" s="115">
        <f t="shared" si="25"/>
        <v>20</v>
      </c>
      <c r="AQ83" s="187" t="s">
        <v>476</v>
      </c>
      <c r="AS83" s="137"/>
    </row>
    <row r="84" spans="1:48" ht="13.8">
      <c r="A84" s="137" t="str">
        <f>A$49&amp;" - "&amp;VLOOKUP(RIGHT(C84,3),[12]NameConv!$E$3:$F$16,2,FALSE)&amp;" - CFL - Existing"</f>
        <v>Commercial - Lighting - Electricity - CFL - Existing</v>
      </c>
      <c r="B84" s="137" t="str">
        <f>D84&amp;RIGHT(C84,3)&amp;"CFL-E"</f>
        <v>CELELCCFL-E</v>
      </c>
      <c r="C84" s="138" t="str">
        <f t="shared" ref="C84:C89" si="38">$E$9</f>
        <v>COMELC</v>
      </c>
      <c r="D84" s="138" t="str">
        <f t="shared" ref="D84:D89" si="39">$B$49</f>
        <v>CEL</v>
      </c>
      <c r="E84" s="188">
        <f>[12]Appliances!J68</f>
        <v>4</v>
      </c>
      <c r="F84" s="189" t="e">
        <f>SUMIF([12]AFA!$B$3:$S$3,D84,[12]AFA!$B$4:$J$4)</f>
        <v>#VALUE!</v>
      </c>
      <c r="G84" s="190">
        <v>5</v>
      </c>
      <c r="H84" s="191" t="e">
        <f t="shared" ref="H84:H88" si="40">(N84/F84)*(1+$H$58)</f>
        <v>#VALUE!</v>
      </c>
      <c r="I84" s="211">
        <f>2.52021843691898*[12]Deflator!AD7</f>
        <v>3.5422848059078738</v>
      </c>
      <c r="J84" s="191">
        <f t="shared" si="24"/>
        <v>0.35422848059078738</v>
      </c>
      <c r="K84" s="115">
        <v>0</v>
      </c>
      <c r="L84" s="192">
        <f>[12]Appliances!F68</f>
        <v>0.06</v>
      </c>
      <c r="M84" s="191">
        <f>L84*SUMIF($C$9:$J$9,C84,$C$49:$J$49)</f>
        <v>1.4736094497092997</v>
      </c>
      <c r="N84" s="191">
        <f>M84*E84</f>
        <v>5.894437798837199</v>
      </c>
      <c r="P84" s="197"/>
      <c r="Q84" s="194"/>
      <c r="R84" s="194">
        <f t="shared" ref="R84:R89" si="41">N84/SUMIF($D$64:$D$124,$D84,$N$64:$N$124)*(1+$P$58)</f>
        <v>5.3274725274725265E-2</v>
      </c>
      <c r="S84" s="194">
        <f t="shared" ref="S84:Y89" si="42">MIN(1,$R84+S$55)</f>
        <v>8.3274725274725264E-2</v>
      </c>
      <c r="T84" s="194">
        <f t="shared" si="42"/>
        <v>0.15327472527472527</v>
      </c>
      <c r="U84" s="194">
        <f t="shared" si="42"/>
        <v>0.35327472527472525</v>
      </c>
      <c r="V84" s="194">
        <f t="shared" si="42"/>
        <v>0.60327472527472525</v>
      </c>
      <c r="W84" s="194">
        <f t="shared" si="42"/>
        <v>0.9032747252747253</v>
      </c>
      <c r="X84" s="194">
        <f t="shared" si="42"/>
        <v>1</v>
      </c>
      <c r="Y84" s="194">
        <f t="shared" si="42"/>
        <v>1</v>
      </c>
      <c r="AA84" s="197"/>
      <c r="AB84" s="194"/>
      <c r="AC84" s="194">
        <f t="shared" ref="AC84:AC90" si="43">R84/(1+$P$58+$AA$58)</f>
        <v>5.22301228183581E-2</v>
      </c>
      <c r="AD84" s="196">
        <f t="shared" ref="AD84:AJ90" si="44">$AC84*AD$55</f>
        <v>5.0663219133807356E-2</v>
      </c>
      <c r="AE84" s="196">
        <f t="shared" si="44"/>
        <v>4.700711053652229E-2</v>
      </c>
      <c r="AF84" s="196">
        <f t="shared" si="44"/>
        <v>3.6561085972850668E-2</v>
      </c>
      <c r="AG84" s="196">
        <f t="shared" si="44"/>
        <v>2.3503555268261145E-2</v>
      </c>
      <c r="AH84" s="196">
        <f t="shared" si="44"/>
        <v>7.8345184227537144E-3</v>
      </c>
      <c r="AI84" s="196">
        <f t="shared" si="44"/>
        <v>2.6115061409179054E-3</v>
      </c>
      <c r="AJ84" s="196">
        <f t="shared" si="44"/>
        <v>0</v>
      </c>
      <c r="AK84" s="115">
        <f t="shared" si="25"/>
        <v>21</v>
      </c>
      <c r="AQ84" s="187" t="s">
        <v>575</v>
      </c>
      <c r="AR84" s="115" t="s">
        <v>609</v>
      </c>
      <c r="AS84" s="137" t="s">
        <v>610</v>
      </c>
      <c r="AT84" s="115" t="s">
        <v>421</v>
      </c>
      <c r="AU84" s="115" t="s">
        <v>436</v>
      </c>
      <c r="AV84" s="115" t="s">
        <v>485</v>
      </c>
    </row>
    <row r="85" spans="1:48" ht="13.8">
      <c r="A85" s="137" t="str">
        <f>A$49&amp;" - "&amp;VLOOKUP(RIGHT(C85,3),[12]NameConv!$E$3:$F$16,2,FALSE)&amp;" - FLU - Existing"</f>
        <v>Commercial - Lighting - Electricity - FLU - Existing</v>
      </c>
      <c r="B85" s="137" t="str">
        <f>D85&amp;RIGHT(C85,3)&amp;"FLU-E"</f>
        <v>CELELCFLU-E</v>
      </c>
      <c r="C85" s="138" t="str">
        <f t="shared" si="38"/>
        <v>COMELC</v>
      </c>
      <c r="D85" s="138" t="str">
        <f t="shared" si="39"/>
        <v>CEL</v>
      </c>
      <c r="E85" s="188">
        <f>[12]Appliances!J69</f>
        <v>4.5</v>
      </c>
      <c r="F85" s="189" t="e">
        <f>SUMIF([12]AFA!$B$3:$S$3,D85,[12]AFA!$B$4:$J$4)</f>
        <v>#VALUE!</v>
      </c>
      <c r="G85" s="212">
        <v>5</v>
      </c>
      <c r="H85" s="191" t="e">
        <f t="shared" si="40"/>
        <v>#VALUE!</v>
      </c>
      <c r="I85" s="213">
        <f>('[12]Technology costs'!J15/'[12]Technology costs'!J14)*COM_2017!I84</f>
        <v>2.9545163093523632</v>
      </c>
      <c r="J85" s="191">
        <f t="shared" si="24"/>
        <v>0.29545163093523635</v>
      </c>
      <c r="K85" s="115">
        <v>0</v>
      </c>
      <c r="L85" s="192">
        <f>[12]Appliances!F69</f>
        <v>0.7</v>
      </c>
      <c r="M85" s="191">
        <f>L85*SUMIF($C$9:$J$9,C85,$C$49:$J$49)</f>
        <v>17.192110246608497</v>
      </c>
      <c r="N85" s="191">
        <f t="shared" ref="N85:N89" si="45">M85*E85</f>
        <v>77.364496109738241</v>
      </c>
      <c r="P85" s="197"/>
      <c r="Q85" s="194"/>
      <c r="R85" s="194">
        <f t="shared" si="41"/>
        <v>0.69923076923076921</v>
      </c>
      <c r="S85" s="194">
        <f t="shared" si="42"/>
        <v>0.72923076923076924</v>
      </c>
      <c r="T85" s="194">
        <f t="shared" si="42"/>
        <v>0.79923076923076919</v>
      </c>
      <c r="U85" s="194">
        <f t="shared" si="42"/>
        <v>0.99923076923076914</v>
      </c>
      <c r="V85" s="194">
        <f t="shared" si="42"/>
        <v>1</v>
      </c>
      <c r="W85" s="194">
        <f t="shared" si="42"/>
        <v>1</v>
      </c>
      <c r="X85" s="194">
        <f t="shared" si="42"/>
        <v>1</v>
      </c>
      <c r="Y85" s="194">
        <f t="shared" si="42"/>
        <v>1</v>
      </c>
      <c r="AA85" s="197"/>
      <c r="AB85" s="194"/>
      <c r="AC85" s="194">
        <f t="shared" si="43"/>
        <v>0.68552036199095023</v>
      </c>
      <c r="AD85" s="196">
        <f t="shared" si="44"/>
        <v>0.66495475113122171</v>
      </c>
      <c r="AE85" s="196">
        <f t="shared" si="44"/>
        <v>0.61696832579185523</v>
      </c>
      <c r="AF85" s="196">
        <f t="shared" si="44"/>
        <v>0.47986425339366512</v>
      </c>
      <c r="AG85" s="196">
        <f t="shared" si="44"/>
        <v>0.30848416289592762</v>
      </c>
      <c r="AH85" s="196">
        <f t="shared" si="44"/>
        <v>0.10282805429864253</v>
      </c>
      <c r="AI85" s="196">
        <f t="shared" si="44"/>
        <v>3.4276018099547514E-2</v>
      </c>
      <c r="AJ85" s="196">
        <f t="shared" si="44"/>
        <v>0</v>
      </c>
      <c r="AK85" s="115">
        <f t="shared" si="25"/>
        <v>22</v>
      </c>
      <c r="AQ85" s="187" t="s">
        <v>575</v>
      </c>
      <c r="AR85" s="115" t="s">
        <v>611</v>
      </c>
      <c r="AS85" s="137" t="s">
        <v>612</v>
      </c>
      <c r="AT85" s="115" t="s">
        <v>421</v>
      </c>
      <c r="AU85" s="115" t="s">
        <v>436</v>
      </c>
      <c r="AV85" s="115" t="s">
        <v>485</v>
      </c>
    </row>
    <row r="86" spans="1:48" ht="13.8">
      <c r="A86" s="137" t="str">
        <f>A$49&amp;" - "&amp;VLOOKUP(RIGHT(C86,3),[12]NameConv!$E$3:$F$16,2,FALSE)&amp;" - HAL - Existing"</f>
        <v>Commercial - Lighting - Electricity - HAL - Existing</v>
      </c>
      <c r="B86" s="137" t="str">
        <f>D86&amp;RIGHT(C86,3)&amp;"HAL-E"</f>
        <v>CELELCHAL-E</v>
      </c>
      <c r="C86" s="138" t="str">
        <f t="shared" si="38"/>
        <v>COMELC</v>
      </c>
      <c r="D86" s="138" t="str">
        <f t="shared" si="39"/>
        <v>CEL</v>
      </c>
      <c r="E86" s="188">
        <f>[12]Appliances!J70</f>
        <v>2</v>
      </c>
      <c r="F86" s="189" t="e">
        <f>SUMIF([12]AFA!$B$3:$S$3,D86,[12]AFA!$B$4:$J$4)</f>
        <v>#VALUE!</v>
      </c>
      <c r="G86" s="212">
        <v>5</v>
      </c>
      <c r="H86" s="191" t="e">
        <f t="shared" si="40"/>
        <v>#VALUE!</v>
      </c>
      <c r="I86" s="213">
        <f>('[12]Technology costs'!J16/'[12]Technology costs'!J14)*COM_2017!I84</f>
        <v>1.0658202070873248</v>
      </c>
      <c r="J86" s="191">
        <f t="shared" si="24"/>
        <v>0.10658202070873249</v>
      </c>
      <c r="K86" s="115">
        <v>0</v>
      </c>
      <c r="L86" s="192">
        <f>[12]Appliances!F70</f>
        <v>0.02</v>
      </c>
      <c r="M86" s="191">
        <f>L86*SUMIF($C$9:$J$9,C86,$C$49:$J$49)</f>
        <v>0.49120314990309993</v>
      </c>
      <c r="N86" s="191">
        <f t="shared" si="45"/>
        <v>0.98240629980619987</v>
      </c>
      <c r="P86" s="197"/>
      <c r="Q86" s="194"/>
      <c r="R86" s="194">
        <f t="shared" si="41"/>
        <v>8.8791208791208793E-3</v>
      </c>
      <c r="S86" s="194">
        <f t="shared" si="42"/>
        <v>3.8879120879120876E-2</v>
      </c>
      <c r="T86" s="194">
        <f t="shared" si="42"/>
        <v>0.10887912087912088</v>
      </c>
      <c r="U86" s="194">
        <f t="shared" si="42"/>
        <v>0.30887912087912089</v>
      </c>
      <c r="V86" s="194">
        <f t="shared" si="42"/>
        <v>0.55887912087912095</v>
      </c>
      <c r="W86" s="194">
        <f t="shared" si="42"/>
        <v>0.85887912087912088</v>
      </c>
      <c r="X86" s="194">
        <f t="shared" si="42"/>
        <v>0.95887912087912086</v>
      </c>
      <c r="Y86" s="194">
        <f t="shared" si="42"/>
        <v>1</v>
      </c>
      <c r="AA86" s="197"/>
      <c r="AB86" s="194"/>
      <c r="AC86" s="194">
        <f t="shared" si="43"/>
        <v>8.7050204697263524E-3</v>
      </c>
      <c r="AD86" s="196">
        <f t="shared" si="44"/>
        <v>8.4438698556345611E-3</v>
      </c>
      <c r="AE86" s="196">
        <f t="shared" si="44"/>
        <v>7.8345184227537178E-3</v>
      </c>
      <c r="AF86" s="196">
        <f t="shared" si="44"/>
        <v>6.0935143288084461E-3</v>
      </c>
      <c r="AG86" s="196">
        <f t="shared" si="44"/>
        <v>3.9172592113768589E-3</v>
      </c>
      <c r="AH86" s="196">
        <f t="shared" si="44"/>
        <v>1.3057530704589529E-3</v>
      </c>
      <c r="AI86" s="196">
        <f t="shared" si="44"/>
        <v>4.3525102348631765E-4</v>
      </c>
      <c r="AJ86" s="196">
        <f t="shared" si="44"/>
        <v>0</v>
      </c>
      <c r="AK86" s="115">
        <f t="shared" si="25"/>
        <v>23</v>
      </c>
      <c r="AQ86" s="187" t="s">
        <v>575</v>
      </c>
      <c r="AR86" s="115" t="s">
        <v>613</v>
      </c>
      <c r="AS86" s="137" t="s">
        <v>614</v>
      </c>
      <c r="AT86" s="115" t="s">
        <v>421</v>
      </c>
      <c r="AU86" s="115" t="s">
        <v>436</v>
      </c>
      <c r="AV86" s="115" t="s">
        <v>485</v>
      </c>
    </row>
    <row r="87" spans="1:48" ht="13.8">
      <c r="A87" s="137" t="str">
        <f>A$49&amp;" - "&amp;VLOOKUP(RIGHT(C87,3),[12]NameConv!$E$3:$F$16,2,FALSE)&amp;" - HID - Existing"</f>
        <v>Commercial - Lighting - Electricity - HID - Existing</v>
      </c>
      <c r="B87" s="137" t="str">
        <f>D87&amp;RIGHT(C87,3)&amp;"HID-E"</f>
        <v>CELELCHID-E</v>
      </c>
      <c r="C87" s="138" t="str">
        <f t="shared" si="38"/>
        <v>COMELC</v>
      </c>
      <c r="D87" s="138" t="str">
        <f t="shared" si="39"/>
        <v>CEL</v>
      </c>
      <c r="E87" s="188">
        <f>[12]Appliances!J71</f>
        <v>7</v>
      </c>
      <c r="F87" s="189" t="e">
        <f>SUMIF([12]AFA!$B$3:$S$3,D87,[12]AFA!$B$4:$J$4)</f>
        <v>#VALUE!</v>
      </c>
      <c r="G87" s="212">
        <v>5</v>
      </c>
      <c r="H87" s="191" t="e">
        <f t="shared" si="40"/>
        <v>#VALUE!</v>
      </c>
      <c r="I87" s="213">
        <f>('[12]Technology costs'!J17/'[12]Technology costs'!J14)*COM_2017!I84</f>
        <v>0.43103023080737402</v>
      </c>
      <c r="J87" s="191">
        <f t="shared" si="24"/>
        <v>4.3103023080737407E-2</v>
      </c>
      <c r="K87" s="115">
        <v>0</v>
      </c>
      <c r="L87" s="192">
        <f>[12]Appliances!F71</f>
        <v>0.15</v>
      </c>
      <c r="M87" s="191">
        <f t="shared" ref="M87:M89" si="46">L87*SUMIF($C$9:$J$9,C87,$C$49:$J$49)</f>
        <v>3.6840236242732494</v>
      </c>
      <c r="N87" s="191">
        <f t="shared" si="45"/>
        <v>25.788165369912747</v>
      </c>
      <c r="P87" s="197"/>
      <c r="Q87" s="194"/>
      <c r="R87" s="194">
        <f t="shared" si="41"/>
        <v>0.23307692307692307</v>
      </c>
      <c r="S87" s="194">
        <f t="shared" si="42"/>
        <v>0.2630769230769231</v>
      </c>
      <c r="T87" s="194">
        <f t="shared" si="42"/>
        <v>0.33307692307692305</v>
      </c>
      <c r="U87" s="194">
        <f t="shared" si="42"/>
        <v>0.533076923076923</v>
      </c>
      <c r="V87" s="194">
        <f t="shared" si="42"/>
        <v>0.78307692307692311</v>
      </c>
      <c r="W87" s="194">
        <f t="shared" si="42"/>
        <v>1</v>
      </c>
      <c r="X87" s="194">
        <f t="shared" si="42"/>
        <v>1</v>
      </c>
      <c r="Y87" s="194">
        <f t="shared" si="42"/>
        <v>1</v>
      </c>
      <c r="AA87" s="197"/>
      <c r="AB87" s="194"/>
      <c r="AC87" s="194">
        <f t="shared" si="43"/>
        <v>0.22850678733031674</v>
      </c>
      <c r="AD87" s="196">
        <f t="shared" si="44"/>
        <v>0.22165158371040722</v>
      </c>
      <c r="AE87" s="196">
        <f t="shared" si="44"/>
        <v>0.20565610859728506</v>
      </c>
      <c r="AF87" s="196">
        <f t="shared" si="44"/>
        <v>0.15995475113122171</v>
      </c>
      <c r="AG87" s="196">
        <f t="shared" si="44"/>
        <v>0.10282805429864253</v>
      </c>
      <c r="AH87" s="196">
        <f t="shared" si="44"/>
        <v>3.4276018099547508E-2</v>
      </c>
      <c r="AI87" s="196">
        <f t="shared" si="44"/>
        <v>1.1425339366515838E-2</v>
      </c>
      <c r="AJ87" s="196">
        <f t="shared" si="44"/>
        <v>0</v>
      </c>
      <c r="AK87" s="115">
        <f t="shared" si="25"/>
        <v>24</v>
      </c>
      <c r="AQ87" s="187" t="s">
        <v>575</v>
      </c>
      <c r="AR87" s="115" t="s">
        <v>615</v>
      </c>
      <c r="AS87" s="137" t="s">
        <v>616</v>
      </c>
      <c r="AT87" s="115" t="s">
        <v>421</v>
      </c>
      <c r="AU87" s="115" t="s">
        <v>436</v>
      </c>
      <c r="AV87" s="115" t="s">
        <v>485</v>
      </c>
    </row>
    <row r="88" spans="1:48" ht="13.8">
      <c r="A88" s="137" t="str">
        <f>A$49&amp;" - "&amp;VLOOKUP(RIGHT(C88,3),[12]NameConv!$E$3:$F$16,2,FALSE)&amp;" - INC - Existing"</f>
        <v>Commercial - Lighting - Electricity - INC - Existing</v>
      </c>
      <c r="B88" s="137" t="str">
        <f>D88&amp;RIGHT(C88,3)&amp;"INC-E"</f>
        <v>CELELCINC-E</v>
      </c>
      <c r="C88" s="138" t="str">
        <f t="shared" si="38"/>
        <v>COMELC</v>
      </c>
      <c r="D88" s="138" t="str">
        <f t="shared" si="39"/>
        <v>CEL</v>
      </c>
      <c r="E88" s="188">
        <f>[12]Appliances!J72</f>
        <v>1</v>
      </c>
      <c r="F88" s="189" t="e">
        <f>SUMIF([12]AFA!$B$3:$S$3,D88,[12]AFA!$B$4:$J$4)</f>
        <v>#VALUE!</v>
      </c>
      <c r="G88" s="190">
        <v>2</v>
      </c>
      <c r="H88" s="191" t="e">
        <f t="shared" si="40"/>
        <v>#VALUE!</v>
      </c>
      <c r="I88" s="211">
        <f>0.267295894824741*[12]Deflator!AD7</f>
        <v>0.37569687335386637</v>
      </c>
      <c r="J88" s="191">
        <f t="shared" si="24"/>
        <v>3.756968733538664E-2</v>
      </c>
      <c r="K88" s="115">
        <v>0</v>
      </c>
      <c r="L88" s="192">
        <f>[12]Appliances!F72</f>
        <v>7.0000000000000007E-2</v>
      </c>
      <c r="M88" s="191">
        <f t="shared" si="46"/>
        <v>1.7192110246608499</v>
      </c>
      <c r="N88" s="191">
        <f t="shared" si="45"/>
        <v>1.7192110246608499</v>
      </c>
      <c r="P88" s="197"/>
      <c r="Q88" s="194"/>
      <c r="R88" s="194">
        <f t="shared" si="41"/>
        <v>1.5538461538461537E-2</v>
      </c>
      <c r="S88" s="194">
        <f>R88</f>
        <v>1.5538461538461537E-2</v>
      </c>
      <c r="T88" s="194">
        <f t="shared" si="42"/>
        <v>0.11553846153846155</v>
      </c>
      <c r="U88" s="194">
        <f t="shared" si="42"/>
        <v>0.31553846153846155</v>
      </c>
      <c r="V88" s="194">
        <f t="shared" si="42"/>
        <v>0.56553846153846155</v>
      </c>
      <c r="W88" s="194">
        <f t="shared" si="42"/>
        <v>0.86553846153846148</v>
      </c>
      <c r="X88" s="194">
        <f t="shared" si="42"/>
        <v>0.96553846153846146</v>
      </c>
      <c r="Y88" s="194">
        <f t="shared" si="42"/>
        <v>1</v>
      </c>
      <c r="AA88" s="197"/>
      <c r="AB88" s="194"/>
      <c r="AC88" s="194">
        <f t="shared" si="43"/>
        <v>1.5233785822021114E-2</v>
      </c>
      <c r="AD88" s="196">
        <f t="shared" si="44"/>
        <v>1.477677224736048E-2</v>
      </c>
      <c r="AE88" s="196">
        <f t="shared" si="44"/>
        <v>1.3710407239819002E-2</v>
      </c>
      <c r="AF88" s="196">
        <f t="shared" si="44"/>
        <v>1.0663650075414779E-2</v>
      </c>
      <c r="AG88" s="196">
        <f t="shared" si="44"/>
        <v>6.8552036199095012E-3</v>
      </c>
      <c r="AH88" s="196">
        <f t="shared" si="44"/>
        <v>2.2850678733031672E-3</v>
      </c>
      <c r="AI88" s="196">
        <f t="shared" si="44"/>
        <v>7.6168929110105577E-4</v>
      </c>
      <c r="AJ88" s="196">
        <f t="shared" si="44"/>
        <v>0</v>
      </c>
      <c r="AK88" s="115">
        <f t="shared" si="25"/>
        <v>25</v>
      </c>
      <c r="AQ88" s="187" t="s">
        <v>575</v>
      </c>
      <c r="AR88" s="115" t="s">
        <v>617</v>
      </c>
      <c r="AS88" s="137" t="s">
        <v>618</v>
      </c>
      <c r="AT88" s="115" t="s">
        <v>421</v>
      </c>
      <c r="AU88" s="115" t="s">
        <v>436</v>
      </c>
      <c r="AV88" s="115" t="s">
        <v>485</v>
      </c>
    </row>
    <row r="89" spans="1:48" ht="13.8">
      <c r="A89" s="137" t="str">
        <f>A$49&amp;" - "&amp;VLOOKUP(RIGHT(C89,3),[12]NameConv!$E$3:$F$16,2,FALSE)&amp;" - LED - New"</f>
        <v>Commercial - Lighting - Electricity - LED - New</v>
      </c>
      <c r="B89" s="137" t="str">
        <f>D89&amp;RIGHT(C89,3)&amp;"LED-N"</f>
        <v>CELELCLED-N</v>
      </c>
      <c r="C89" s="138" t="str">
        <f t="shared" si="38"/>
        <v>COMELC</v>
      </c>
      <c r="D89" s="138" t="str">
        <f t="shared" si="39"/>
        <v>CEL</v>
      </c>
      <c r="E89" s="188">
        <v>9.8000000000000007</v>
      </c>
      <c r="F89" s="189" t="e">
        <f>SUMIF([12]AFA!$B$3:$S$3,D89,[12]AFA!$B$4:$J$4)</f>
        <v>#VALUE!</v>
      </c>
      <c r="G89" s="190">
        <v>10</v>
      </c>
      <c r="H89" s="191"/>
      <c r="I89" s="211">
        <f>4.92588149034165*[12]Deflator!AD7</f>
        <v>6.9235566660926731</v>
      </c>
      <c r="J89" s="191">
        <f t="shared" si="24"/>
        <v>0.6923556666092674</v>
      </c>
      <c r="K89" s="115">
        <v>0</v>
      </c>
      <c r="L89" s="192">
        <v>0</v>
      </c>
      <c r="M89" s="191">
        <f t="shared" si="46"/>
        <v>0</v>
      </c>
      <c r="N89" s="191">
        <f t="shared" si="45"/>
        <v>0</v>
      </c>
      <c r="P89" s="197"/>
      <c r="Q89" s="194"/>
      <c r="R89" s="194">
        <f t="shared" si="41"/>
        <v>0</v>
      </c>
      <c r="S89" s="194">
        <f>R89</f>
        <v>0</v>
      </c>
      <c r="T89" s="194">
        <f t="shared" si="42"/>
        <v>0.1</v>
      </c>
      <c r="U89" s="194">
        <f t="shared" si="42"/>
        <v>0.3</v>
      </c>
      <c r="V89" s="194">
        <f t="shared" si="42"/>
        <v>0.55000000000000004</v>
      </c>
      <c r="W89" s="194">
        <f t="shared" si="42"/>
        <v>0.85</v>
      </c>
      <c r="X89" s="194">
        <f t="shared" si="42"/>
        <v>0.95</v>
      </c>
      <c r="Y89" s="194">
        <f t="shared" si="42"/>
        <v>1</v>
      </c>
      <c r="AA89" s="197"/>
      <c r="AB89" s="194"/>
      <c r="AC89" s="194">
        <f t="shared" si="43"/>
        <v>0</v>
      </c>
      <c r="AD89" s="196">
        <f t="shared" si="44"/>
        <v>0</v>
      </c>
      <c r="AE89" s="196">
        <f t="shared" si="44"/>
        <v>0</v>
      </c>
      <c r="AF89" s="196">
        <f t="shared" si="44"/>
        <v>0</v>
      </c>
      <c r="AG89" s="196">
        <f t="shared" si="44"/>
        <v>0</v>
      </c>
      <c r="AH89" s="196">
        <f t="shared" si="44"/>
        <v>0</v>
      </c>
      <c r="AI89" s="196">
        <f t="shared" si="44"/>
        <v>0</v>
      </c>
      <c r="AJ89" s="196">
        <f t="shared" si="44"/>
        <v>0</v>
      </c>
      <c r="AK89" s="115">
        <f t="shared" si="25"/>
        <v>26</v>
      </c>
      <c r="AQ89" s="187" t="s">
        <v>575</v>
      </c>
      <c r="AR89" s="115" t="s">
        <v>619</v>
      </c>
      <c r="AS89" s="137" t="s">
        <v>620</v>
      </c>
      <c r="AT89" s="115" t="s">
        <v>421</v>
      </c>
      <c r="AU89" s="115" t="s">
        <v>436</v>
      </c>
      <c r="AV89" s="115" t="s">
        <v>485</v>
      </c>
    </row>
    <row r="90" spans="1:48" ht="13.8">
      <c r="A90" s="199" t="s">
        <v>588</v>
      </c>
      <c r="F90" s="189"/>
      <c r="H90" s="191"/>
      <c r="I90" s="191"/>
      <c r="J90" s="191"/>
      <c r="L90" s="163">
        <f>SUM(L84:L88)</f>
        <v>1</v>
      </c>
      <c r="M90" s="203">
        <f>SUM(M84:M88)</f>
        <v>24.560157495154996</v>
      </c>
      <c r="N90" s="203">
        <f>SUM(N84:N88)</f>
        <v>111.74871660295524</v>
      </c>
      <c r="R90" s="163">
        <f>SUM(R84:R89)</f>
        <v>1.01</v>
      </c>
      <c r="S90" s="194">
        <f t="shared" ref="S90:Y90" si="47">MIN(1,$R90+S$55)</f>
        <v>1</v>
      </c>
      <c r="T90" s="194">
        <f t="shared" si="47"/>
        <v>1</v>
      </c>
      <c r="U90" s="194">
        <f t="shared" si="47"/>
        <v>1</v>
      </c>
      <c r="V90" s="194">
        <f t="shared" si="47"/>
        <v>1</v>
      </c>
      <c r="W90" s="194">
        <f t="shared" si="47"/>
        <v>1</v>
      </c>
      <c r="X90" s="194">
        <f t="shared" si="47"/>
        <v>1</v>
      </c>
      <c r="Y90" s="194">
        <f t="shared" si="47"/>
        <v>1</v>
      </c>
      <c r="AC90" s="194">
        <f t="shared" si="43"/>
        <v>0.99019607843137258</v>
      </c>
      <c r="AD90" s="194">
        <f>$AC90*AD$55</f>
        <v>0.96049019607843134</v>
      </c>
      <c r="AE90" s="194">
        <f t="shared" si="44"/>
        <v>0.89117647058823535</v>
      </c>
      <c r="AF90" s="194">
        <f t="shared" si="44"/>
        <v>0.69313725490196076</v>
      </c>
      <c r="AG90" s="194">
        <f t="shared" si="44"/>
        <v>0.44558823529411767</v>
      </c>
      <c r="AH90" s="194">
        <f t="shared" si="44"/>
        <v>0.14852941176470588</v>
      </c>
      <c r="AI90" s="194">
        <f t="shared" si="44"/>
        <v>4.9509803921568632E-2</v>
      </c>
      <c r="AK90" s="115">
        <f t="shared" si="25"/>
        <v>27</v>
      </c>
      <c r="AL90" s="115" t="str">
        <f>LEFT(B89,3)</f>
        <v>CEL</v>
      </c>
      <c r="AQ90" s="187" t="s">
        <v>476</v>
      </c>
    </row>
    <row r="91" spans="1:48" ht="13.8">
      <c r="A91" s="137" t="s">
        <v>621</v>
      </c>
      <c r="B91" s="137"/>
      <c r="C91" s="200"/>
      <c r="D91" s="200"/>
      <c r="E91" s="181"/>
      <c r="F91" s="189"/>
      <c r="G91" s="181"/>
      <c r="H91" s="191"/>
      <c r="I91" s="191"/>
      <c r="J91" s="191"/>
      <c r="K91" s="210"/>
      <c r="L91" s="175"/>
      <c r="M91" s="175"/>
      <c r="AK91" s="115">
        <f t="shared" si="25"/>
        <v>28</v>
      </c>
      <c r="AQ91" s="187" t="s">
        <v>476</v>
      </c>
      <c r="AS91" s="137"/>
    </row>
    <row r="92" spans="1:48" ht="13.8">
      <c r="A92" s="137" t="str">
        <f>A$50&amp;" - "&amp;VLOOKUP(RIGHT(C92,3),[12]NameConv!$E$3:$F$16,2,FALSE)&amp;" - Existing"</f>
        <v>Commercial - Refrigeration - Electricity - Existing</v>
      </c>
      <c r="B92" s="137" t="str">
        <f>D92&amp;RIGHT(C92,3)&amp;"-E"</f>
        <v>CERELC-E</v>
      </c>
      <c r="C92" s="138" t="str">
        <f>$E$9</f>
        <v>COMELC</v>
      </c>
      <c r="D92" s="138" t="str">
        <f>$B$50</f>
        <v>CER</v>
      </c>
      <c r="E92" s="188">
        <f>[12]Appliances!J63</f>
        <v>1</v>
      </c>
      <c r="F92" s="189" t="e">
        <f>SUMIF([12]AFA!$B$3:$S$3,D92,[12]AFA!$B$4:$J$4)</f>
        <v>#VALUE!</v>
      </c>
      <c r="G92" s="190">
        <v>10</v>
      </c>
      <c r="H92" s="191" t="e">
        <f>(N92/F92)*(1+$H$58)</f>
        <v>#VALUE!</v>
      </c>
      <c r="I92" s="191" t="e">
        <f>SUMIF('[12]Technology costs'!$B$7:$B$28,COM_2017!B92,'[12]Technology costs'!$L$7:$L$28)</f>
        <v>#VALUE!</v>
      </c>
      <c r="J92" s="191" t="e">
        <f t="shared" si="24"/>
        <v>#VALUE!</v>
      </c>
      <c r="K92" s="115">
        <v>0</v>
      </c>
      <c r="L92" s="192">
        <f>[12]Appliances!F63</f>
        <v>1</v>
      </c>
      <c r="M92" s="191">
        <f>L92*SUMIF($C$9:$J$9,C92,$C$50:$J$50)</f>
        <v>27.184456041138358</v>
      </c>
      <c r="N92" s="191">
        <f>M92*E92</f>
        <v>27.184456041138358</v>
      </c>
      <c r="P92" s="197"/>
      <c r="Q92" s="194"/>
      <c r="R92" s="194">
        <f>N92/SUMIF($D$64:$D$124,$D92,$N$64:$N$124)</f>
        <v>1</v>
      </c>
      <c r="S92" s="194">
        <f t="shared" ref="S92:S93" si="48">MIN(1,$R92+S$55)</f>
        <v>1</v>
      </c>
      <c r="T92" s="214">
        <f>MIN(1,$R92+T$56)</f>
        <v>1</v>
      </c>
      <c r="U92" s="214">
        <f t="shared" ref="U92:Y93" si="49">MIN(1,$R92+U$56)</f>
        <v>1</v>
      </c>
      <c r="V92" s="214">
        <f t="shared" si="49"/>
        <v>1</v>
      </c>
      <c r="W92" s="214">
        <f t="shared" si="49"/>
        <v>1</v>
      </c>
      <c r="X92" s="214">
        <f t="shared" si="49"/>
        <v>1</v>
      </c>
      <c r="Y92" s="214">
        <f t="shared" si="49"/>
        <v>1</v>
      </c>
      <c r="AA92" s="197"/>
      <c r="AB92" s="194"/>
      <c r="AC92" s="194">
        <f>R92/(1+$P$58+$AA$58)</f>
        <v>0.98039215686274506</v>
      </c>
      <c r="AD92" s="196">
        <f t="shared" ref="AD92:AJ93" si="50">$AC92*AD$55</f>
        <v>0.9509803921568627</v>
      </c>
      <c r="AE92" s="196">
        <f t="shared" si="50"/>
        <v>0.88235294117647056</v>
      </c>
      <c r="AF92" s="196">
        <f t="shared" si="50"/>
        <v>0.68627450980392146</v>
      </c>
      <c r="AG92" s="196">
        <f t="shared" si="50"/>
        <v>0.44117647058823528</v>
      </c>
      <c r="AH92" s="196">
        <f t="shared" si="50"/>
        <v>0.14705882352941174</v>
      </c>
      <c r="AI92" s="196">
        <f t="shared" si="50"/>
        <v>4.9019607843137254E-2</v>
      </c>
      <c r="AJ92" s="196">
        <f t="shared" si="50"/>
        <v>0</v>
      </c>
      <c r="AK92" s="115">
        <f t="shared" si="25"/>
        <v>29</v>
      </c>
      <c r="AQ92" s="187" t="s">
        <v>575</v>
      </c>
      <c r="AR92" s="115" t="s">
        <v>622</v>
      </c>
      <c r="AS92" s="137" t="s">
        <v>623</v>
      </c>
      <c r="AT92" s="115" t="s">
        <v>421</v>
      </c>
      <c r="AU92" s="115" t="s">
        <v>436</v>
      </c>
      <c r="AV92" s="115" t="s">
        <v>485</v>
      </c>
    </row>
    <row r="93" spans="1:48" ht="13.8">
      <c r="A93" s="137" t="str">
        <f>A$50&amp;" - "&amp;VLOOKUP(RIGHT(C93,3),[12]NameConv!$E$3:$F$16,2,FALSE)&amp;" - New"</f>
        <v>Commercial - Refrigeration - Electricity - New</v>
      </c>
      <c r="B93" s="137" t="str">
        <f>D93&amp;RIGHT(C93,3)&amp;"-N"</f>
        <v>CERELC-N</v>
      </c>
      <c r="C93" s="138" t="str">
        <f>$E$9</f>
        <v>COMELC</v>
      </c>
      <c r="D93" s="138" t="str">
        <f>$B$50</f>
        <v>CER</v>
      </c>
      <c r="E93" s="188">
        <f>(5.13/3.08)*E92</f>
        <v>1.6655844155844155</v>
      </c>
      <c r="F93" s="189" t="e">
        <f>SUMIF([12]AFA!$B$3:$S$3,D93,[12]AFA!$B$4:$J$4)</f>
        <v>#VALUE!</v>
      </c>
      <c r="G93" s="190">
        <v>10</v>
      </c>
      <c r="H93" s="191"/>
      <c r="I93" s="191" t="e">
        <f>(99.33/95.72)*I92</f>
        <v>#VALUE!</v>
      </c>
      <c r="J93" s="191" t="e">
        <f t="shared" si="24"/>
        <v>#VALUE!</v>
      </c>
      <c r="K93" s="115">
        <v>0</v>
      </c>
      <c r="L93" s="192">
        <v>0</v>
      </c>
      <c r="M93" s="191">
        <v>0</v>
      </c>
      <c r="N93" s="191">
        <v>0</v>
      </c>
      <c r="P93" s="197"/>
      <c r="Q93" s="194"/>
      <c r="R93" s="194">
        <f>N93/SUMIF($D$64:$D$124,$D92,$N$64:$N$124)</f>
        <v>0</v>
      </c>
      <c r="S93" s="194">
        <f t="shared" si="48"/>
        <v>0.03</v>
      </c>
      <c r="T93" s="214">
        <f>MIN(1,$R93+T$56)</f>
        <v>0.5</v>
      </c>
      <c r="U93" s="214">
        <f t="shared" si="49"/>
        <v>0.75</v>
      </c>
      <c r="V93" s="214">
        <f t="shared" si="49"/>
        <v>1</v>
      </c>
      <c r="W93" s="214">
        <f t="shared" si="49"/>
        <v>1</v>
      </c>
      <c r="X93" s="214">
        <f t="shared" si="49"/>
        <v>1</v>
      </c>
      <c r="Y93" s="214">
        <f t="shared" si="49"/>
        <v>1</v>
      </c>
      <c r="AA93" s="197"/>
      <c r="AB93" s="194"/>
      <c r="AC93" s="194">
        <f>R93/(1+$P$58+$AA$58)</f>
        <v>0</v>
      </c>
      <c r="AD93" s="196">
        <f t="shared" si="50"/>
        <v>0</v>
      </c>
      <c r="AE93" s="196">
        <f t="shared" si="50"/>
        <v>0</v>
      </c>
      <c r="AF93" s="196">
        <f t="shared" si="50"/>
        <v>0</v>
      </c>
      <c r="AG93" s="196">
        <f t="shared" si="50"/>
        <v>0</v>
      </c>
      <c r="AH93" s="196">
        <f t="shared" si="50"/>
        <v>0</v>
      </c>
      <c r="AI93" s="196">
        <f t="shared" si="50"/>
        <v>0</v>
      </c>
      <c r="AJ93" s="196">
        <f t="shared" si="50"/>
        <v>0</v>
      </c>
      <c r="AK93" s="115">
        <f t="shared" si="25"/>
        <v>30</v>
      </c>
      <c r="AQ93" s="187" t="s">
        <v>575</v>
      </c>
      <c r="AR93" s="115" t="s">
        <v>624</v>
      </c>
      <c r="AS93" s="137" t="s">
        <v>625</v>
      </c>
      <c r="AT93" s="115" t="s">
        <v>421</v>
      </c>
      <c r="AU93" s="115" t="s">
        <v>436</v>
      </c>
      <c r="AV93" s="115" t="s">
        <v>485</v>
      </c>
    </row>
    <row r="94" spans="1:48" ht="13.8">
      <c r="A94" s="199" t="s">
        <v>588</v>
      </c>
      <c r="F94" s="189"/>
      <c r="H94" s="191"/>
      <c r="I94" s="191"/>
      <c r="J94" s="191"/>
      <c r="L94" s="163">
        <f>SUM(L92)</f>
        <v>1</v>
      </c>
      <c r="M94" s="203">
        <f>SUM(M92)</f>
        <v>27.184456041138358</v>
      </c>
      <c r="N94" s="203">
        <f>SUM(N92)</f>
        <v>27.184456041138358</v>
      </c>
      <c r="AK94" s="115">
        <f t="shared" si="25"/>
        <v>31</v>
      </c>
      <c r="AL94" s="115" t="str">
        <f>LEFT(B93,3)</f>
        <v>CER</v>
      </c>
      <c r="AQ94" s="187" t="s">
        <v>476</v>
      </c>
    </row>
    <row r="95" spans="1:48" ht="13.8">
      <c r="A95" s="137" t="s">
        <v>626</v>
      </c>
      <c r="B95" s="137"/>
      <c r="C95" s="200"/>
      <c r="D95" s="200"/>
      <c r="E95" s="181"/>
      <c r="F95" s="189"/>
      <c r="G95" s="181"/>
      <c r="H95" s="191"/>
      <c r="I95" s="191"/>
      <c r="J95" s="191"/>
      <c r="K95" s="210"/>
      <c r="L95" s="175"/>
      <c r="M95" s="175"/>
      <c r="AK95" s="115">
        <f t="shared" si="25"/>
        <v>32</v>
      </c>
      <c r="AQ95" s="187" t="s">
        <v>476</v>
      </c>
      <c r="AS95" s="137"/>
    </row>
    <row r="96" spans="1:48" ht="13.8">
      <c r="A96" s="137" t="str">
        <f>A$51&amp;" - "&amp;VLOOKUP(RIGHT(C96,3),[12]NameConv!$E$3:$F$16,2,FALSE)&amp;" - Existing"</f>
        <v>Commercial - Water Heating - Electricity - Existing</v>
      </c>
      <c r="B96" s="137" t="str">
        <f>D96&amp;RIGHT(C96,3)&amp;"-E"</f>
        <v>CEWELC-E</v>
      </c>
      <c r="C96" s="138" t="str">
        <f>$E$9</f>
        <v>COMELC</v>
      </c>
      <c r="D96" s="138" t="str">
        <f>$B$51</f>
        <v>CEW</v>
      </c>
      <c r="E96" s="188">
        <f>[12]Appliances!J22</f>
        <v>1</v>
      </c>
      <c r="F96" s="189" t="e">
        <f>SUMIF([12]AFA!$B$3:$S$3,D96,[12]AFA!$B$4:$J$4)</f>
        <v>#VALUE!</v>
      </c>
      <c r="G96" s="190">
        <v>14</v>
      </c>
      <c r="H96" s="191" t="e">
        <f>(N96/F96)*(1+$H$58)</f>
        <v>#VALUE!</v>
      </c>
      <c r="I96" s="191" t="e">
        <f>SUMIF('[12]Technology costs'!$B$7:$B$28,COM_2017!B96,'[12]Technology costs'!$L$7:$L$28)</f>
        <v>#VALUE!</v>
      </c>
      <c r="J96" s="191" t="e">
        <f t="shared" si="24"/>
        <v>#VALUE!</v>
      </c>
      <c r="K96" s="115">
        <v>0</v>
      </c>
      <c r="L96" s="192">
        <f>[12]Appliances!F22</f>
        <v>1</v>
      </c>
      <c r="M96" s="191">
        <f>L96*SUMIF($C$9:$J$9,C96,$C$51:$J$51)</f>
        <v>1.1882423368329196</v>
      </c>
      <c r="N96" s="191">
        <f>M96*E96</f>
        <v>1.1882423368329196</v>
      </c>
      <c r="O96" s="197"/>
      <c r="Q96" s="194"/>
      <c r="R96" s="194">
        <f t="shared" ref="R96:R102" si="51">N96/SUMIF($D$64:$D$124,$D96,$N$64:$N$124)*(1+$P$58)</f>
        <v>8.3387548786513319E-2</v>
      </c>
      <c r="S96" s="194">
        <f t="shared" ref="S96:Y102" si="52">MIN(1,$R96+S$55)</f>
        <v>0.11338754878651332</v>
      </c>
      <c r="T96" s="194">
        <f t="shared" si="52"/>
        <v>0.18338754878651331</v>
      </c>
      <c r="U96" s="194">
        <f t="shared" si="52"/>
        <v>0.38338754878651332</v>
      </c>
      <c r="V96" s="194">
        <f t="shared" si="52"/>
        <v>0.63338754878651338</v>
      </c>
      <c r="W96" s="194">
        <f t="shared" si="52"/>
        <v>0.93338754878651331</v>
      </c>
      <c r="X96" s="194">
        <f t="shared" si="52"/>
        <v>1</v>
      </c>
      <c r="Y96" s="194">
        <f t="shared" si="52"/>
        <v>1</v>
      </c>
      <c r="AA96" s="197"/>
      <c r="AB96" s="194"/>
      <c r="AC96" s="194">
        <f t="shared" ref="AC96:AC102" si="53">R96/(1+$P$58+$AA$58)</f>
        <v>8.1752498810307175E-2</v>
      </c>
      <c r="AD96" s="196">
        <f t="shared" ref="AD96:AJ102" si="54">$AC96*AD$55</f>
        <v>7.9299923845997961E-2</v>
      </c>
      <c r="AE96" s="196">
        <f t="shared" si="54"/>
        <v>7.3577248929276459E-2</v>
      </c>
      <c r="AF96" s="196">
        <f t="shared" si="54"/>
        <v>5.722674916721502E-2</v>
      </c>
      <c r="AG96" s="196">
        <f t="shared" si="54"/>
        <v>3.678862446463823E-2</v>
      </c>
      <c r="AH96" s="196">
        <f t="shared" si="54"/>
        <v>1.2262874821546076E-2</v>
      </c>
      <c r="AI96" s="196">
        <f t="shared" si="54"/>
        <v>4.0876249405153589E-3</v>
      </c>
      <c r="AJ96" s="196">
        <f t="shared" si="54"/>
        <v>0</v>
      </c>
      <c r="AK96" s="115">
        <f t="shared" si="25"/>
        <v>33</v>
      </c>
      <c r="AQ96" s="187" t="s">
        <v>575</v>
      </c>
      <c r="AR96" s="115" t="s">
        <v>627</v>
      </c>
      <c r="AS96" s="137" t="s">
        <v>628</v>
      </c>
      <c r="AT96" s="115" t="s">
        <v>421</v>
      </c>
      <c r="AU96" s="115" t="s">
        <v>436</v>
      </c>
      <c r="AV96" s="115" t="s">
        <v>485</v>
      </c>
    </row>
    <row r="97" spans="1:48" ht="13.8">
      <c r="A97" s="137" t="str">
        <f>A$51&amp;" - "&amp;VLOOKUP(RIGHT(C97,3),[12]NameConv!$E$3:$F$16,2,FALSE)&amp;" - Existing"</f>
        <v>Commercial - Water Heating - Coal - Existing</v>
      </c>
      <c r="B97" s="137" t="str">
        <f>D97&amp;RIGHT(C97,3)&amp;"-E"</f>
        <v>CEWCOA-E</v>
      </c>
      <c r="C97" s="138" t="str">
        <f>$C$9</f>
        <v>COMCOA</v>
      </c>
      <c r="D97" s="138" t="str">
        <f>$B$51</f>
        <v>CEW</v>
      </c>
      <c r="E97" s="188">
        <f>[12]Appliances!J25</f>
        <v>0.60000000000000009</v>
      </c>
      <c r="F97" s="189" t="e">
        <f>SUMIF([12]AFA!$B$3:$S$3,D97,[12]AFA!$B$4:$J$4)</f>
        <v>#VALUE!</v>
      </c>
      <c r="G97" s="190">
        <v>14</v>
      </c>
      <c r="H97" s="191" t="e">
        <f t="shared" ref="H97:H100" si="55">(N97/F97)*(1+$H$58)</f>
        <v>#VALUE!</v>
      </c>
      <c r="I97" s="191" t="e">
        <f>SUMIF('[12]Technology costs'!$B$7:$B$28,COM_2017!B97,'[12]Technology costs'!$L$7:$L$28)</f>
        <v>#VALUE!</v>
      </c>
      <c r="J97" s="191" t="e">
        <f t="shared" si="24"/>
        <v>#VALUE!</v>
      </c>
      <c r="K97" s="115">
        <v>0</v>
      </c>
      <c r="L97" s="192">
        <f>[12]Appliances!F25</f>
        <v>1</v>
      </c>
      <c r="M97" s="191">
        <f>L97*SUMIF($C$9:$J$9,C97,$C$51:$J$51)</f>
        <v>12.648070260620566</v>
      </c>
      <c r="N97" s="191">
        <f>M97*E97</f>
        <v>7.5888421563723405</v>
      </c>
      <c r="O97" s="197"/>
      <c r="Q97" s="204"/>
      <c r="R97" s="194">
        <f t="shared" si="51"/>
        <v>0.53256387685555806</v>
      </c>
      <c r="S97" s="194">
        <f t="shared" si="52"/>
        <v>0.56256387685555809</v>
      </c>
      <c r="T97" s="194">
        <f t="shared" si="52"/>
        <v>0.63256387685555804</v>
      </c>
      <c r="U97" s="194">
        <f t="shared" si="52"/>
        <v>0.8325638768555581</v>
      </c>
      <c r="V97" s="194">
        <f t="shared" si="52"/>
        <v>1</v>
      </c>
      <c r="W97" s="194">
        <f t="shared" si="52"/>
        <v>1</v>
      </c>
      <c r="X97" s="194">
        <f t="shared" si="52"/>
        <v>1</v>
      </c>
      <c r="Y97" s="194">
        <f t="shared" si="52"/>
        <v>1</v>
      </c>
      <c r="AA97" s="197"/>
      <c r="AB97" s="194"/>
      <c r="AC97" s="194">
        <f t="shared" si="53"/>
        <v>0.52212144789760595</v>
      </c>
      <c r="AD97" s="196">
        <f t="shared" si="54"/>
        <v>0.50645780446067779</v>
      </c>
      <c r="AE97" s="196">
        <f t="shared" si="54"/>
        <v>0.46990930310784534</v>
      </c>
      <c r="AF97" s="196">
        <f t="shared" si="54"/>
        <v>0.36548501352832413</v>
      </c>
      <c r="AG97" s="196">
        <f t="shared" si="54"/>
        <v>0.23495465155392267</v>
      </c>
      <c r="AH97" s="196">
        <f t="shared" si="54"/>
        <v>7.8318217184640895E-2</v>
      </c>
      <c r="AI97" s="196">
        <f t="shared" si="54"/>
        <v>2.61060723948803E-2</v>
      </c>
      <c r="AJ97" s="196">
        <f t="shared" si="54"/>
        <v>0</v>
      </c>
      <c r="AK97" s="115">
        <f t="shared" si="25"/>
        <v>34</v>
      </c>
      <c r="AQ97" s="187" t="s">
        <v>575</v>
      </c>
      <c r="AR97" s="115" t="s">
        <v>629</v>
      </c>
      <c r="AS97" s="137" t="s">
        <v>630</v>
      </c>
      <c r="AT97" s="115" t="s">
        <v>421</v>
      </c>
      <c r="AU97" s="115" t="s">
        <v>436</v>
      </c>
      <c r="AV97" s="115" t="s">
        <v>592</v>
      </c>
    </row>
    <row r="98" spans="1:48" ht="13.8">
      <c r="A98" s="137" t="str">
        <f>A$51&amp;" - "&amp;VLOOKUP(RIGHT(C98,3),[12]NameConv!$E$3:$F$16,2,FALSE)&amp;" - Existing"</f>
        <v>Commercial - Water Heating - Oil LPG - Existing</v>
      </c>
      <c r="B98" s="137" t="str">
        <f>D98&amp;RIGHT(C98,3)&amp;"-E"</f>
        <v>CEWOLP-E</v>
      </c>
      <c r="C98" s="138" t="str">
        <f>$J$9</f>
        <v>COMOLP</v>
      </c>
      <c r="D98" s="138" t="str">
        <f>$B$51</f>
        <v>CEW</v>
      </c>
      <c r="E98" s="188">
        <f>[12]Appliances!J23</f>
        <v>0.68</v>
      </c>
      <c r="F98" s="189" t="e">
        <f>SUMIF([12]AFA!$B$3:$S$3,D98,[12]AFA!$B$4:$J$4)</f>
        <v>#VALUE!</v>
      </c>
      <c r="G98" s="190">
        <v>12</v>
      </c>
      <c r="H98" s="191" t="e">
        <f t="shared" si="55"/>
        <v>#VALUE!</v>
      </c>
      <c r="I98" s="191" t="e">
        <f>SUMIF('[12]Technology costs'!$B$7:$B$28,COM_2017!B98,'[12]Technology costs'!$L$7:$L$28)</f>
        <v>#VALUE!</v>
      </c>
      <c r="J98" s="191" t="e">
        <f t="shared" si="24"/>
        <v>#VALUE!</v>
      </c>
      <c r="K98" s="115">
        <v>0</v>
      </c>
      <c r="L98" s="192">
        <f>[12]Appliances!F23</f>
        <v>1</v>
      </c>
      <c r="M98" s="191">
        <f>L98*SUMIF($C$9:$J$9,C98,$C$51:$J$51)</f>
        <v>1.932775380606806</v>
      </c>
      <c r="N98" s="191">
        <f>M98*E98</f>
        <v>1.3142872588126282</v>
      </c>
      <c r="O98" s="197"/>
      <c r="Q98" s="194"/>
      <c r="R98" s="194">
        <f t="shared" si="51"/>
        <v>9.2233031526077688E-2</v>
      </c>
      <c r="S98" s="194">
        <f t="shared" si="52"/>
        <v>0.12223303152607769</v>
      </c>
      <c r="T98" s="194">
        <f t="shared" si="52"/>
        <v>0.19223303152607768</v>
      </c>
      <c r="U98" s="194">
        <f t="shared" si="52"/>
        <v>0.39223303152607769</v>
      </c>
      <c r="V98" s="194">
        <f t="shared" si="52"/>
        <v>0.64223303152607769</v>
      </c>
      <c r="W98" s="194">
        <f t="shared" si="52"/>
        <v>0.94223303152607762</v>
      </c>
      <c r="X98" s="194">
        <f t="shared" si="52"/>
        <v>1</v>
      </c>
      <c r="Y98" s="194">
        <f t="shared" si="52"/>
        <v>1</v>
      </c>
      <c r="AA98" s="197"/>
      <c r="AB98" s="194"/>
      <c r="AC98" s="194">
        <f t="shared" si="53"/>
        <v>9.0424540711840876E-2</v>
      </c>
      <c r="AD98" s="196">
        <f t="shared" si="54"/>
        <v>8.7711804490485643E-2</v>
      </c>
      <c r="AE98" s="196">
        <f t="shared" si="54"/>
        <v>8.1382086640656784E-2</v>
      </c>
      <c r="AF98" s="196">
        <f t="shared" si="54"/>
        <v>6.3297178498288614E-2</v>
      </c>
      <c r="AG98" s="196">
        <f t="shared" si="54"/>
        <v>4.0691043320328392E-2</v>
      </c>
      <c r="AH98" s="196">
        <f t="shared" si="54"/>
        <v>1.3563681106776131E-2</v>
      </c>
      <c r="AI98" s="196">
        <f t="shared" si="54"/>
        <v>4.5212270355920441E-3</v>
      </c>
      <c r="AJ98" s="196">
        <f t="shared" si="54"/>
        <v>0</v>
      </c>
      <c r="AK98" s="115">
        <f t="shared" si="25"/>
        <v>35</v>
      </c>
      <c r="AQ98" s="187" t="s">
        <v>575</v>
      </c>
      <c r="AR98" s="115" t="s">
        <v>631</v>
      </c>
      <c r="AS98" s="137" t="s">
        <v>632</v>
      </c>
      <c r="AT98" s="115" t="s">
        <v>421</v>
      </c>
      <c r="AU98" s="115" t="s">
        <v>436</v>
      </c>
      <c r="AV98" s="115" t="s">
        <v>592</v>
      </c>
    </row>
    <row r="99" spans="1:48" ht="13.8">
      <c r="A99" s="137" t="str">
        <f>A$51&amp;" - "&amp;VLOOKUP(RIGHT(C99,3),[12]NameConv!$E$3:$F$16,2,FALSE)&amp;" - Existing"</f>
        <v>Commercial - Water Heating - Gas - Existing</v>
      </c>
      <c r="B99" s="137" t="str">
        <f t="shared" ref="B99:B100" si="56">D99&amp;RIGHT(C99,3)&amp;"-E"</f>
        <v>CEWGAS-E</v>
      </c>
      <c r="C99" s="138" t="str">
        <f>$F$9</f>
        <v>COMGAS</v>
      </c>
      <c r="D99" s="138" t="str">
        <f t="shared" ref="D99:D100" si="57">$B$51</f>
        <v>CEW</v>
      </c>
      <c r="E99" s="188">
        <f>[12]Appliances!J27</f>
        <v>0.69</v>
      </c>
      <c r="F99" s="189" t="e">
        <f>SUMIF([12]AFA!$B$3:$S$3,D99,[12]AFA!$B$4:$J$4)</f>
        <v>#VALUE!</v>
      </c>
      <c r="G99" s="190">
        <v>12</v>
      </c>
      <c r="H99" s="191" t="e">
        <f t="shared" si="55"/>
        <v>#VALUE!</v>
      </c>
      <c r="I99" s="208" t="e">
        <f>I98</f>
        <v>#VALUE!</v>
      </c>
      <c r="J99" s="191" t="e">
        <f t="shared" si="24"/>
        <v>#VALUE!</v>
      </c>
      <c r="K99" s="115">
        <v>0</v>
      </c>
      <c r="L99" s="192">
        <f>[12]Appliances!F27</f>
        <v>1</v>
      </c>
      <c r="M99" s="191">
        <f>L99*SUMIF($C$9:$J$9,C99,$C$51:$J$51)</f>
        <v>0.87646675031367627</v>
      </c>
      <c r="N99" s="191">
        <f>M99*E99</f>
        <v>0.60476205771643654</v>
      </c>
      <c r="O99" s="197"/>
      <c r="Q99" s="194"/>
      <c r="R99" s="194">
        <f t="shared" si="51"/>
        <v>4.2440522466548433E-2</v>
      </c>
      <c r="S99" s="194">
        <f t="shared" si="52"/>
        <v>7.2440522466548432E-2</v>
      </c>
      <c r="T99" s="194">
        <f t="shared" si="52"/>
        <v>0.14244052246654842</v>
      </c>
      <c r="U99" s="194">
        <f t="shared" si="52"/>
        <v>0.34244052246654844</v>
      </c>
      <c r="V99" s="194">
        <f t="shared" si="52"/>
        <v>0.59244052246654844</v>
      </c>
      <c r="W99" s="194">
        <f t="shared" si="52"/>
        <v>0.89244052246654837</v>
      </c>
      <c r="X99" s="194">
        <f t="shared" si="52"/>
        <v>0.99244052246654835</v>
      </c>
      <c r="Y99" s="194">
        <f t="shared" si="52"/>
        <v>1</v>
      </c>
      <c r="AA99" s="197"/>
      <c r="AB99" s="194"/>
      <c r="AC99" s="194">
        <f t="shared" si="53"/>
        <v>4.1608355359361207E-2</v>
      </c>
      <c r="AD99" s="196">
        <f t="shared" si="54"/>
        <v>4.0360104698580368E-2</v>
      </c>
      <c r="AE99" s="196">
        <f t="shared" si="54"/>
        <v>3.7447519823425091E-2</v>
      </c>
      <c r="AF99" s="196">
        <f t="shared" si="54"/>
        <v>2.9125848751552844E-2</v>
      </c>
      <c r="AG99" s="196">
        <f t="shared" si="54"/>
        <v>1.8723759911712545E-2</v>
      </c>
      <c r="AH99" s="196">
        <f t="shared" si="54"/>
        <v>6.2412533039041809E-3</v>
      </c>
      <c r="AI99" s="196">
        <f t="shared" si="54"/>
        <v>2.0804177679680604E-3</v>
      </c>
      <c r="AJ99" s="196">
        <f t="shared" si="54"/>
        <v>0</v>
      </c>
      <c r="AK99" s="115">
        <f t="shared" si="25"/>
        <v>36</v>
      </c>
      <c r="AQ99" s="187" t="s">
        <v>575</v>
      </c>
      <c r="AR99" s="115" t="s">
        <v>633</v>
      </c>
      <c r="AS99" s="137" t="s">
        <v>634</v>
      </c>
      <c r="AT99" s="115" t="s">
        <v>421</v>
      </c>
      <c r="AU99" s="115" t="s">
        <v>436</v>
      </c>
      <c r="AV99" s="115" t="s">
        <v>592</v>
      </c>
    </row>
    <row r="100" spans="1:48" ht="13.8">
      <c r="A100" s="137" t="str">
        <f>A$51&amp;" - "&amp;VLOOKUP(RIGHT(C100,3),[12]NameConv!$E$3:$F$16,2,FALSE)&amp;" - Existing"</f>
        <v>Commercial - Water Heating - Oil Paraffin - Existing</v>
      </c>
      <c r="B100" s="137" t="str">
        <f t="shared" si="56"/>
        <v>CEWOKE-E</v>
      </c>
      <c r="C100" s="138" t="s">
        <v>635</v>
      </c>
      <c r="D100" s="138" t="str">
        <f t="shared" si="57"/>
        <v>CEW</v>
      </c>
      <c r="E100" s="188">
        <f>[12]Appliances!J28</f>
        <v>0.7</v>
      </c>
      <c r="F100" s="189" t="e">
        <f>SUMIF([12]AFA!$B$3:$S$3,D100,[12]AFA!$B$4:$J$4)</f>
        <v>#VALUE!</v>
      </c>
      <c r="G100" s="190">
        <v>12</v>
      </c>
      <c r="H100" s="191" t="e">
        <f t="shared" si="55"/>
        <v>#VALUE!</v>
      </c>
      <c r="I100" s="208" t="e">
        <f>I99</f>
        <v>#VALUE!</v>
      </c>
      <c r="J100" s="191" t="e">
        <f t="shared" si="24"/>
        <v>#VALUE!</v>
      </c>
      <c r="K100" s="115">
        <v>0</v>
      </c>
      <c r="L100" s="192">
        <f>[12]Appliances!F28</f>
        <v>1</v>
      </c>
      <c r="M100" s="191">
        <f>L100*SUMIF($C$9:$J$9,C100,$C$51:$J$51)</f>
        <v>5.28</v>
      </c>
      <c r="N100" s="191">
        <f>M100*E100</f>
        <v>3.6959999999999997</v>
      </c>
      <c r="O100" s="197"/>
      <c r="Q100" s="194"/>
      <c r="R100" s="194">
        <f t="shared" si="51"/>
        <v>0.25937502036530252</v>
      </c>
      <c r="S100" s="194">
        <f>R100</f>
        <v>0.25937502036530252</v>
      </c>
      <c r="T100" s="194">
        <f t="shared" si="52"/>
        <v>0.35937502036530256</v>
      </c>
      <c r="U100" s="194">
        <f t="shared" si="52"/>
        <v>0.55937502036530251</v>
      </c>
      <c r="V100" s="194">
        <f t="shared" si="52"/>
        <v>0.80937502036530251</v>
      </c>
      <c r="W100" s="194">
        <f t="shared" si="52"/>
        <v>1</v>
      </c>
      <c r="X100" s="194">
        <f t="shared" si="52"/>
        <v>1</v>
      </c>
      <c r="Y100" s="194">
        <f t="shared" si="52"/>
        <v>1</v>
      </c>
      <c r="AA100" s="197"/>
      <c r="AB100" s="194"/>
      <c r="AC100" s="194">
        <f t="shared" si="53"/>
        <v>0.25428923565225736</v>
      </c>
      <c r="AD100" s="196">
        <f t="shared" si="54"/>
        <v>0.24666055858268962</v>
      </c>
      <c r="AE100" s="196">
        <f t="shared" si="54"/>
        <v>0.22886031208703164</v>
      </c>
      <c r="AF100" s="196">
        <f t="shared" si="54"/>
        <v>0.17800246495658015</v>
      </c>
      <c r="AG100" s="196">
        <f t="shared" si="54"/>
        <v>0.11443015604351582</v>
      </c>
      <c r="AH100" s="196">
        <f t="shared" si="54"/>
        <v>3.81433853478386E-2</v>
      </c>
      <c r="AI100" s="196">
        <f t="shared" si="54"/>
        <v>1.2714461782612868E-2</v>
      </c>
      <c r="AJ100" s="196">
        <f t="shared" si="54"/>
        <v>0</v>
      </c>
      <c r="AK100" s="115">
        <f t="shared" si="25"/>
        <v>37</v>
      </c>
      <c r="AQ100" s="187" t="s">
        <v>575</v>
      </c>
      <c r="AR100" s="115" t="s">
        <v>636</v>
      </c>
      <c r="AS100" s="137" t="s">
        <v>637</v>
      </c>
      <c r="AT100" s="115" t="s">
        <v>421</v>
      </c>
      <c r="AU100" s="115" t="s">
        <v>436</v>
      </c>
      <c r="AV100" s="115" t="s">
        <v>592</v>
      </c>
    </row>
    <row r="101" spans="1:48" ht="13.8">
      <c r="A101" s="137" t="str">
        <f>A$51&amp;" - "&amp;VLOOKUP(RIGHT(C101,3),[12]NameConv!$E$3:$F$16,2,FALSE)&amp;" - New"</f>
        <v>Commercial - Water Heating - Electricity - New</v>
      </c>
      <c r="B101" s="137" t="str">
        <f>D101&amp;RIGHT(C101,3)&amp;"-N"</f>
        <v>CEWELC-N</v>
      </c>
      <c r="C101" s="138" t="str">
        <f>$E$9</f>
        <v>COMELC</v>
      </c>
      <c r="D101" s="138" t="str">
        <f>$B$51</f>
        <v>CEW</v>
      </c>
      <c r="E101" s="188">
        <f>(0.97/0.96)*E96</f>
        <v>1.0104166666666667</v>
      </c>
      <c r="F101" s="189" t="e">
        <f>SUMIF([12]AFA!$B$3:$S$3,D101,[12]AFA!$B$4:$J$4)</f>
        <v>#VALUE!</v>
      </c>
      <c r="G101" s="190">
        <v>14</v>
      </c>
      <c r="H101" s="191"/>
      <c r="I101" s="191" t="e">
        <f>I96</f>
        <v>#VALUE!</v>
      </c>
      <c r="J101" s="191" t="e">
        <f>I101*0.1</f>
        <v>#VALUE!</v>
      </c>
      <c r="K101" s="115">
        <v>0</v>
      </c>
      <c r="L101" s="192">
        <v>0</v>
      </c>
      <c r="M101" s="191">
        <v>0</v>
      </c>
      <c r="N101" s="191">
        <v>0</v>
      </c>
      <c r="O101" s="197"/>
      <c r="Q101" s="194"/>
      <c r="R101" s="194">
        <f t="shared" si="51"/>
        <v>0</v>
      </c>
      <c r="S101" s="194">
        <f t="shared" ref="S101:S102" si="58">MIN(1,$R101+S$55)</f>
        <v>0.03</v>
      </c>
      <c r="T101" s="194">
        <f t="shared" si="52"/>
        <v>0.1</v>
      </c>
      <c r="U101" s="194">
        <f t="shared" si="52"/>
        <v>0.3</v>
      </c>
      <c r="V101" s="194">
        <f t="shared" si="52"/>
        <v>0.55000000000000004</v>
      </c>
      <c r="W101" s="194">
        <f t="shared" si="52"/>
        <v>0.85</v>
      </c>
      <c r="X101" s="194">
        <f t="shared" si="52"/>
        <v>0.95</v>
      </c>
      <c r="Y101" s="194">
        <f t="shared" si="52"/>
        <v>1</v>
      </c>
      <c r="AA101" s="197"/>
      <c r="AB101" s="194"/>
      <c r="AC101" s="194">
        <f t="shared" si="53"/>
        <v>0</v>
      </c>
      <c r="AD101" s="196">
        <f t="shared" si="54"/>
        <v>0</v>
      </c>
      <c r="AE101" s="196">
        <f t="shared" si="54"/>
        <v>0</v>
      </c>
      <c r="AF101" s="196">
        <f t="shared" si="54"/>
        <v>0</v>
      </c>
      <c r="AG101" s="196">
        <f t="shared" si="54"/>
        <v>0</v>
      </c>
      <c r="AH101" s="196">
        <f t="shared" si="54"/>
        <v>0</v>
      </c>
      <c r="AI101" s="196">
        <f t="shared" si="54"/>
        <v>0</v>
      </c>
      <c r="AJ101" s="196">
        <f t="shared" si="54"/>
        <v>0</v>
      </c>
      <c r="AK101" s="115">
        <f t="shared" si="25"/>
        <v>38</v>
      </c>
      <c r="AQ101" s="187" t="s">
        <v>575</v>
      </c>
      <c r="AR101" s="115" t="s">
        <v>638</v>
      </c>
      <c r="AS101" s="137" t="s">
        <v>639</v>
      </c>
      <c r="AT101" s="115" t="s">
        <v>421</v>
      </c>
      <c r="AU101" s="115" t="s">
        <v>436</v>
      </c>
      <c r="AV101" s="115" t="s">
        <v>485</v>
      </c>
    </row>
    <row r="102" spans="1:48" ht="13.8">
      <c r="A102" s="137" t="str">
        <f>A$51&amp;" - "&amp;VLOOKUP(RIGHT(C102,3),[12]NameConv!$E$3:$F$16,2,FALSE)&amp;" - HP - New"</f>
        <v>Commercial - Water Heating - Electricity - HP - New</v>
      </c>
      <c r="B102" s="137" t="str">
        <f>D102&amp;RIGHT(C102,3)&amp;"HP-N"</f>
        <v>CEWELCHP-N</v>
      </c>
      <c r="C102" s="138" t="str">
        <f t="shared" ref="C102" si="59">$E$9</f>
        <v>COMELC</v>
      </c>
      <c r="D102" s="138" t="str">
        <f>$B$51</f>
        <v>CEW</v>
      </c>
      <c r="E102" s="188">
        <v>2.2599999999999998</v>
      </c>
      <c r="F102" s="189" t="e">
        <f>SUMIF([12]AFA!$B$3:$S$3,D102,[12]AFA!$B$4:$J$4)</f>
        <v>#VALUE!</v>
      </c>
      <c r="G102" s="190">
        <v>10</v>
      </c>
      <c r="H102" s="191"/>
      <c r="I102" s="191" t="e">
        <f>I96*3</f>
        <v>#VALUE!</v>
      </c>
      <c r="J102" s="191" t="e">
        <f>I102*0.1</f>
        <v>#VALUE!</v>
      </c>
      <c r="K102" s="115">
        <v>0</v>
      </c>
      <c r="L102" s="192">
        <v>0</v>
      </c>
      <c r="M102" s="191">
        <v>0</v>
      </c>
      <c r="N102" s="191">
        <v>0</v>
      </c>
      <c r="O102" s="197"/>
      <c r="Q102" s="194"/>
      <c r="R102" s="194">
        <f t="shared" si="51"/>
        <v>0</v>
      </c>
      <c r="S102" s="194">
        <f t="shared" si="58"/>
        <v>0.03</v>
      </c>
      <c r="T102" s="194">
        <f t="shared" si="52"/>
        <v>0.1</v>
      </c>
      <c r="U102" s="194">
        <f t="shared" si="52"/>
        <v>0.3</v>
      </c>
      <c r="V102" s="194">
        <f t="shared" si="52"/>
        <v>0.55000000000000004</v>
      </c>
      <c r="W102" s="194">
        <f t="shared" si="52"/>
        <v>0.85</v>
      </c>
      <c r="X102" s="194">
        <f t="shared" si="52"/>
        <v>0.95</v>
      </c>
      <c r="Y102" s="194">
        <f t="shared" si="52"/>
        <v>1</v>
      </c>
      <c r="AA102" s="197"/>
      <c r="AB102" s="194"/>
      <c r="AC102" s="194">
        <f t="shared" si="53"/>
        <v>0</v>
      </c>
      <c r="AD102" s="196">
        <f t="shared" si="54"/>
        <v>0</v>
      </c>
      <c r="AE102" s="196">
        <f t="shared" si="54"/>
        <v>0</v>
      </c>
      <c r="AF102" s="196">
        <f t="shared" si="54"/>
        <v>0</v>
      </c>
      <c r="AG102" s="196">
        <f t="shared" si="54"/>
        <v>0</v>
      </c>
      <c r="AH102" s="196">
        <f t="shared" si="54"/>
        <v>0</v>
      </c>
      <c r="AI102" s="196">
        <f t="shared" si="54"/>
        <v>0</v>
      </c>
      <c r="AJ102" s="196">
        <f t="shared" si="54"/>
        <v>0</v>
      </c>
      <c r="AK102" s="115">
        <f t="shared" si="25"/>
        <v>39</v>
      </c>
      <c r="AQ102" s="187" t="s">
        <v>575</v>
      </c>
      <c r="AR102" s="115" t="s">
        <v>640</v>
      </c>
      <c r="AS102" s="137" t="s">
        <v>641</v>
      </c>
      <c r="AT102" s="115" t="s">
        <v>421</v>
      </c>
      <c r="AU102" s="115" t="s">
        <v>436</v>
      </c>
      <c r="AV102" s="115" t="s">
        <v>485</v>
      </c>
    </row>
    <row r="103" spans="1:48" ht="13.8">
      <c r="A103" s="199" t="s">
        <v>588</v>
      </c>
      <c r="F103" s="189"/>
      <c r="H103" s="191"/>
      <c r="I103" s="191"/>
      <c r="J103" s="191"/>
      <c r="L103" s="163"/>
      <c r="M103" s="203">
        <f>SUM(M96:M100)</f>
        <v>21.925554728373967</v>
      </c>
      <c r="N103" s="203">
        <f>SUM(N96:N100)</f>
        <v>14.392133809734325</v>
      </c>
      <c r="AK103" s="115">
        <f t="shared" si="25"/>
        <v>40</v>
      </c>
      <c r="AL103" s="115" t="str">
        <f>LEFT(B102,3)</f>
        <v>CEW</v>
      </c>
      <c r="AQ103" s="187" t="s">
        <v>476</v>
      </c>
    </row>
    <row r="104" spans="1:48" ht="13.8">
      <c r="A104" s="137" t="s">
        <v>642</v>
      </c>
      <c r="F104" s="189"/>
      <c r="H104" s="191"/>
      <c r="I104" s="191"/>
      <c r="J104" s="191"/>
      <c r="L104" s="163"/>
      <c r="M104" s="203"/>
      <c r="N104" s="203"/>
      <c r="AK104" s="115">
        <f t="shared" si="25"/>
        <v>41</v>
      </c>
      <c r="AQ104" s="187" t="s">
        <v>476</v>
      </c>
    </row>
    <row r="105" spans="1:48" ht="13.8">
      <c r="A105" s="137" t="str">
        <f>A$52&amp;" - "&amp;VLOOKUP(RIGHT(C105,3),[12]NameConv!$E$3:$F$16,2,FALSE)&amp;" - "&amp;LEFT([12]Appliances!B75,3)&amp;" - Existing"</f>
        <v>Commercial - Public Lights - Electricity - INC - Existing</v>
      </c>
      <c r="B105" s="137" t="str">
        <f t="shared" ref="B105:B109" si="60">D105&amp;RIGHT(C105,3)&amp;LEFT(RIGHT(A105,LEN("LIT - Existing")),3)&amp;"-E"</f>
        <v>CEGELCINC-E</v>
      </c>
      <c r="C105" s="138" t="str">
        <f t="shared" ref="C105:C110" si="61">$E$9</f>
        <v>COMELC</v>
      </c>
      <c r="D105" s="215" t="str">
        <f t="shared" ref="D105:D110" si="62">$B$52</f>
        <v>CEG</v>
      </c>
      <c r="E105" s="150">
        <f>[12]Appliances!J75</f>
        <v>1</v>
      </c>
      <c r="F105" s="189" t="e">
        <f>SUMIF([12]AFA!$B$3:$S$3,D105,[12]AFA!$B$4:$J$4)</f>
        <v>#VALUE!</v>
      </c>
      <c r="G105" s="190">
        <v>10</v>
      </c>
      <c r="H105" s="191" t="e">
        <f t="shared" ref="H105:H107" si="63">(N105/F105)*(1+$H$58)</f>
        <v>#VALUE!</v>
      </c>
      <c r="I105" s="216">
        <f>I88</f>
        <v>0.37569687335386637</v>
      </c>
      <c r="J105" s="216">
        <f t="shared" ref="J105:J109" si="64">I105*0.1</f>
        <v>3.756968733538664E-2</v>
      </c>
      <c r="K105" s="115">
        <v>0</v>
      </c>
      <c r="L105" s="217">
        <f>[12]Appliances!F75</f>
        <v>4.9630008962625594E-2</v>
      </c>
      <c r="M105" s="191">
        <f t="shared" ref="M105:M107" si="65">L105*SUMIF($C$9:$J$9,C105,$C$52:$J$52)</f>
        <v>0.13757398645870825</v>
      </c>
      <c r="N105" s="191">
        <f t="shared" ref="N105:N107" si="66">M105*E105</f>
        <v>0.13757398645870825</v>
      </c>
      <c r="O105" s="197"/>
      <c r="Q105" s="194"/>
      <c r="R105" s="194">
        <f t="shared" ref="R105:R110" si="67">N105/SUMIF($D$64:$D$124,$D105,$N$64:$N$124)*(1+$P$58)</f>
        <v>1.4671510186260122E-2</v>
      </c>
      <c r="S105" s="194">
        <f>R105</f>
        <v>1.4671510186260122E-2</v>
      </c>
      <c r="T105" s="194">
        <f t="shared" ref="T105:Y105" si="68">S105</f>
        <v>1.4671510186260122E-2</v>
      </c>
      <c r="U105" s="194">
        <f t="shared" si="68"/>
        <v>1.4671510186260122E-2</v>
      </c>
      <c r="V105" s="194">
        <f t="shared" si="68"/>
        <v>1.4671510186260122E-2</v>
      </c>
      <c r="W105" s="194">
        <f t="shared" si="68"/>
        <v>1.4671510186260122E-2</v>
      </c>
      <c r="X105" s="194">
        <f t="shared" si="68"/>
        <v>1.4671510186260122E-2</v>
      </c>
      <c r="Y105" s="194">
        <f t="shared" si="68"/>
        <v>1.4671510186260122E-2</v>
      </c>
      <c r="AA105" s="197"/>
      <c r="AB105" s="194"/>
      <c r="AC105" s="194">
        <v>0.01</v>
      </c>
      <c r="AD105" s="196">
        <f t="shared" ref="AD105:AJ110" si="69">$AC105*AD$55</f>
        <v>9.7000000000000003E-3</v>
      </c>
      <c r="AE105" s="196">
        <f t="shared" si="69"/>
        <v>9.0000000000000011E-3</v>
      </c>
      <c r="AF105" s="196">
        <f t="shared" si="69"/>
        <v>6.9999999999999993E-3</v>
      </c>
      <c r="AG105" s="196">
        <f t="shared" si="69"/>
        <v>4.5000000000000005E-3</v>
      </c>
      <c r="AH105" s="196">
        <f t="shared" si="69"/>
        <v>1.5E-3</v>
      </c>
      <c r="AI105" s="196">
        <f t="shared" si="69"/>
        <v>5.0000000000000001E-4</v>
      </c>
      <c r="AJ105" s="196">
        <f t="shared" si="69"/>
        <v>0</v>
      </c>
      <c r="AK105" s="115">
        <f t="shared" si="25"/>
        <v>42</v>
      </c>
      <c r="AQ105" s="187" t="s">
        <v>575</v>
      </c>
      <c r="AR105" s="115" t="s">
        <v>643</v>
      </c>
      <c r="AS105" s="137" t="s">
        <v>644</v>
      </c>
      <c r="AT105" s="115" t="s">
        <v>421</v>
      </c>
      <c r="AU105" s="115" t="s">
        <v>436</v>
      </c>
      <c r="AV105" s="115" t="s">
        <v>485</v>
      </c>
    </row>
    <row r="106" spans="1:48" ht="13.8">
      <c r="A106" s="137" t="str">
        <f>A$52&amp;" - "&amp;VLOOKUP(RIGHT(C106,3),[12]NameConv!$E$3:$F$16,2,FALSE)&amp;" - "&amp;LEFT([12]Appliances!B76,3)&amp;" - Existing"</f>
        <v>Commercial - Public Lights - Electricity - HAL - Existing</v>
      </c>
      <c r="B106" s="137" t="str">
        <f t="shared" si="60"/>
        <v>CEGELCHAL-E</v>
      </c>
      <c r="C106" s="138" t="str">
        <f t="shared" si="61"/>
        <v>COMELC</v>
      </c>
      <c r="D106" s="215" t="str">
        <f t="shared" si="62"/>
        <v>CEG</v>
      </c>
      <c r="E106" s="150">
        <f>[12]Appliances!J76</f>
        <v>2</v>
      </c>
      <c r="F106" s="189" t="e">
        <f>SUMIF([12]AFA!$B$3:$S$3,D106,[12]AFA!$B$4:$J$4)</f>
        <v>#VALUE!</v>
      </c>
      <c r="G106" s="190">
        <v>10</v>
      </c>
      <c r="H106" s="191" t="e">
        <f>(N106/F106)*(1+$H$58)</f>
        <v>#VALUE!</v>
      </c>
      <c r="I106" s="216">
        <f>I86</f>
        <v>1.0658202070873248</v>
      </c>
      <c r="J106" s="216">
        <f t="shared" si="64"/>
        <v>0.10658202070873249</v>
      </c>
      <c r="K106" s="115">
        <v>0</v>
      </c>
      <c r="L106" s="217">
        <f>[12]Appliances!F76</f>
        <v>4.9630008962625594E-2</v>
      </c>
      <c r="M106" s="191">
        <f t="shared" si="65"/>
        <v>0.13757398645870825</v>
      </c>
      <c r="N106" s="191">
        <f t="shared" si="66"/>
        <v>0.27514797291741649</v>
      </c>
      <c r="P106" s="197"/>
      <c r="Q106" s="194"/>
      <c r="R106" s="194">
        <f t="shared" si="67"/>
        <v>2.9343020372520245E-2</v>
      </c>
      <c r="S106" s="194">
        <f t="shared" ref="S106:Y110" si="70">MIN(1,$R106+S$55)</f>
        <v>5.9343020372520247E-2</v>
      </c>
      <c r="T106" s="194">
        <f t="shared" si="70"/>
        <v>0.12934302037252024</v>
      </c>
      <c r="U106" s="194">
        <f t="shared" si="70"/>
        <v>0.32934302037252022</v>
      </c>
      <c r="V106" s="194">
        <f t="shared" si="70"/>
        <v>0.57934302037252028</v>
      </c>
      <c r="W106" s="194">
        <f t="shared" si="70"/>
        <v>0.87934302037252021</v>
      </c>
      <c r="X106" s="194">
        <f t="shared" si="70"/>
        <v>0.97934302037252019</v>
      </c>
      <c r="Y106" s="194">
        <f t="shared" si="70"/>
        <v>1</v>
      </c>
      <c r="AA106" s="197"/>
      <c r="AB106" s="194"/>
      <c r="AC106" s="194">
        <f>R106/(1+$P$58+$AA$58)</f>
        <v>2.8767667031882594E-2</v>
      </c>
      <c r="AD106" s="196">
        <f t="shared" si="69"/>
        <v>2.7904637020926115E-2</v>
      </c>
      <c r="AE106" s="196">
        <f t="shared" si="69"/>
        <v>2.5890900328694334E-2</v>
      </c>
      <c r="AF106" s="196">
        <f t="shared" si="69"/>
        <v>2.0137366922317816E-2</v>
      </c>
      <c r="AG106" s="196">
        <f t="shared" si="69"/>
        <v>1.2945450164347167E-2</v>
      </c>
      <c r="AH106" s="196">
        <f t="shared" si="69"/>
        <v>4.3151500547823889E-3</v>
      </c>
      <c r="AI106" s="196">
        <f t="shared" si="69"/>
        <v>1.4383833515941298E-3</v>
      </c>
      <c r="AJ106" s="196">
        <f t="shared" si="69"/>
        <v>0</v>
      </c>
      <c r="AK106" s="115">
        <f t="shared" si="25"/>
        <v>43</v>
      </c>
      <c r="AQ106" s="187" t="s">
        <v>575</v>
      </c>
      <c r="AR106" s="115" t="s">
        <v>645</v>
      </c>
      <c r="AS106" s="137" t="s">
        <v>646</v>
      </c>
      <c r="AT106" s="115" t="s">
        <v>421</v>
      </c>
      <c r="AU106" s="115" t="s">
        <v>436</v>
      </c>
      <c r="AV106" s="115" t="s">
        <v>485</v>
      </c>
    </row>
    <row r="107" spans="1:48" ht="13.8">
      <c r="A107" s="137" t="str">
        <f>A$52&amp;" - "&amp;VLOOKUP(RIGHT(C107,3),[12]NameConv!$E$3:$F$16,2,FALSE)&amp;" - "&amp;LEFT([12]Appliances!B77,3)&amp;" - Existing"</f>
        <v>Commercial - Public Lights - Electricity - HPM - Existing</v>
      </c>
      <c r="B107" s="137" t="str">
        <f>D107&amp;RIGHT(C107,3)&amp;LEFT(RIGHT(A107,LEN("LIT - Existing")),3)&amp;"-E"</f>
        <v>CEGELCHPM-E</v>
      </c>
      <c r="C107" s="138" t="str">
        <f t="shared" si="61"/>
        <v>COMELC</v>
      </c>
      <c r="D107" s="215" t="str">
        <f t="shared" si="62"/>
        <v>CEG</v>
      </c>
      <c r="E107" s="150">
        <f>[12]Appliances!J77</f>
        <v>2.4</v>
      </c>
      <c r="F107" s="189" t="e">
        <f>SUMIF([12]AFA!$B$3:$S$3,D107,[12]AFA!$B$4:$J$4)</f>
        <v>#VALUE!</v>
      </c>
      <c r="G107" s="190">
        <v>10</v>
      </c>
      <c r="H107" s="191" t="e">
        <f t="shared" si="63"/>
        <v>#VALUE!</v>
      </c>
      <c r="I107" s="216">
        <f>I108</f>
        <v>1.0658202070873248</v>
      </c>
      <c r="J107" s="216">
        <f t="shared" si="64"/>
        <v>0.10658202070873249</v>
      </c>
      <c r="K107" s="115">
        <v>0</v>
      </c>
      <c r="L107" s="217">
        <f>[12]Appliances!F77</f>
        <v>0.62760781171717339</v>
      </c>
      <c r="M107" s="191">
        <f t="shared" si="65"/>
        <v>1.7397238162011832</v>
      </c>
      <c r="N107" s="191">
        <f t="shared" si="66"/>
        <v>4.1753371588828392</v>
      </c>
      <c r="P107" s="197"/>
      <c r="Q107" s="194"/>
      <c r="R107" s="194">
        <f t="shared" si="67"/>
        <v>0.44527677967670315</v>
      </c>
      <c r="S107" s="194">
        <f t="shared" si="70"/>
        <v>0.47527677967670312</v>
      </c>
      <c r="T107" s="194">
        <f t="shared" si="70"/>
        <v>0.54527677967670318</v>
      </c>
      <c r="U107" s="194">
        <f t="shared" si="70"/>
        <v>0.74527677967670314</v>
      </c>
      <c r="V107" s="194">
        <f t="shared" si="70"/>
        <v>0.99527677967670325</v>
      </c>
      <c r="W107" s="194">
        <f t="shared" si="70"/>
        <v>1</v>
      </c>
      <c r="X107" s="194">
        <f t="shared" si="70"/>
        <v>1</v>
      </c>
      <c r="Y107" s="194">
        <f t="shared" si="70"/>
        <v>1</v>
      </c>
      <c r="AA107" s="197"/>
      <c r="AB107" s="194"/>
      <c r="AC107" s="194">
        <f>R107/(1+$P$58+$AA$58)</f>
        <v>0.43654586242814031</v>
      </c>
      <c r="AD107" s="196">
        <f t="shared" si="69"/>
        <v>0.42344948655529607</v>
      </c>
      <c r="AE107" s="196">
        <f t="shared" si="69"/>
        <v>0.39289127618532627</v>
      </c>
      <c r="AF107" s="196">
        <f t="shared" si="69"/>
        <v>0.30558210369969818</v>
      </c>
      <c r="AG107" s="196">
        <f t="shared" si="69"/>
        <v>0.19644563809266313</v>
      </c>
      <c r="AH107" s="196">
        <f t="shared" si="69"/>
        <v>6.5481879364221049E-2</v>
      </c>
      <c r="AI107" s="196">
        <f t="shared" si="69"/>
        <v>2.1827293121407017E-2</v>
      </c>
      <c r="AJ107" s="196">
        <f t="shared" si="69"/>
        <v>0</v>
      </c>
      <c r="AK107" s="115">
        <f t="shared" si="25"/>
        <v>44</v>
      </c>
      <c r="AQ107" s="187" t="s">
        <v>575</v>
      </c>
      <c r="AR107" s="115" t="s">
        <v>647</v>
      </c>
      <c r="AS107" s="137" t="s">
        <v>648</v>
      </c>
      <c r="AT107" s="115" t="s">
        <v>421</v>
      </c>
      <c r="AU107" s="115" t="s">
        <v>436</v>
      </c>
      <c r="AV107" s="115" t="s">
        <v>485</v>
      </c>
    </row>
    <row r="108" spans="1:48" ht="13.8">
      <c r="A108" s="137" t="str">
        <f>A$52&amp;" - "&amp;VLOOKUP(RIGHT(C108,3),[12]NameConv!$E$3:$F$16,2,FALSE)&amp;" - "&amp;LEFT([12]Appliances!B78,3)&amp;" - Existing"</f>
        <v>Commercial - Public Lights - Electricity - HPS - Existing</v>
      </c>
      <c r="B108" s="137" t="str">
        <f t="shared" si="60"/>
        <v>CEGELCHPS-E</v>
      </c>
      <c r="C108" s="138" t="str">
        <f t="shared" si="61"/>
        <v>COMELC</v>
      </c>
      <c r="D108" s="215" t="str">
        <f t="shared" si="62"/>
        <v>CEG</v>
      </c>
      <c r="E108" s="150">
        <f>[12]Appliances!J78</f>
        <v>6.5</v>
      </c>
      <c r="F108" s="189" t="e">
        <f>SUMIF([12]AFA!$B$3:$S$3,D108,[12]AFA!$B$4:$J$4)</f>
        <v>#VALUE!</v>
      </c>
      <c r="G108" s="190">
        <v>12</v>
      </c>
      <c r="H108" s="191" t="e">
        <f>(N108/F108)*(1+$H$58)</f>
        <v>#VALUE!</v>
      </c>
      <c r="I108" s="216">
        <f>I86</f>
        <v>1.0658202070873248</v>
      </c>
      <c r="J108" s="216">
        <f t="shared" si="64"/>
        <v>0.10658202070873249</v>
      </c>
      <c r="K108" s="115">
        <v>0</v>
      </c>
      <c r="L108" s="217">
        <f>[12]Appliances!F78</f>
        <v>0.26384331575196845</v>
      </c>
      <c r="M108" s="191">
        <f>L108*SUMIF($C$9:$J$9,C108,$C$52:$J$52)</f>
        <v>0.73137155336434789</v>
      </c>
      <c r="N108" s="191">
        <f>M108*E108</f>
        <v>4.7539150968682611</v>
      </c>
      <c r="P108" s="197"/>
      <c r="Q108" s="194"/>
      <c r="R108" s="194">
        <f t="shared" si="67"/>
        <v>0.50697893957774143</v>
      </c>
      <c r="S108" s="194">
        <f t="shared" si="70"/>
        <v>0.53697893957774145</v>
      </c>
      <c r="T108" s="194">
        <f t="shared" si="70"/>
        <v>0.60697893957774141</v>
      </c>
      <c r="U108" s="194">
        <f t="shared" si="70"/>
        <v>0.80697893957774136</v>
      </c>
      <c r="V108" s="194">
        <f t="shared" si="70"/>
        <v>1</v>
      </c>
      <c r="W108" s="194">
        <f t="shared" si="70"/>
        <v>1</v>
      </c>
      <c r="X108" s="194">
        <f t="shared" si="70"/>
        <v>1</v>
      </c>
      <c r="Y108" s="194">
        <f t="shared" si="70"/>
        <v>1</v>
      </c>
      <c r="AA108" s="197"/>
      <c r="AB108" s="194"/>
      <c r="AC108" s="194">
        <f>R108/(1+$P$58+$AA$58)</f>
        <v>0.49703817605660922</v>
      </c>
      <c r="AD108" s="196">
        <f t="shared" si="69"/>
        <v>0.48212703077491093</v>
      </c>
      <c r="AE108" s="196">
        <f t="shared" si="69"/>
        <v>0.44733435845094832</v>
      </c>
      <c r="AF108" s="196">
        <f t="shared" si="69"/>
        <v>0.34792672323962642</v>
      </c>
      <c r="AG108" s="196">
        <f t="shared" si="69"/>
        <v>0.22366717922547416</v>
      </c>
      <c r="AH108" s="196">
        <f t="shared" si="69"/>
        <v>7.4555726408491382E-2</v>
      </c>
      <c r="AI108" s="196">
        <f t="shared" si="69"/>
        <v>2.4851908802830461E-2</v>
      </c>
      <c r="AJ108" s="196">
        <f t="shared" si="69"/>
        <v>0</v>
      </c>
      <c r="AK108" s="115">
        <f t="shared" si="25"/>
        <v>45</v>
      </c>
      <c r="AQ108" s="187" t="s">
        <v>575</v>
      </c>
      <c r="AR108" s="115" t="s">
        <v>649</v>
      </c>
      <c r="AS108" s="137" t="s">
        <v>650</v>
      </c>
      <c r="AT108" s="115" t="s">
        <v>421</v>
      </c>
      <c r="AU108" s="115" t="s">
        <v>436</v>
      </c>
      <c r="AV108" s="115" t="s">
        <v>485</v>
      </c>
    </row>
    <row r="109" spans="1:48" ht="13.8">
      <c r="A109" s="137" t="str">
        <f>A$52&amp;" - "&amp;VLOOKUP(RIGHT(C109,3),[12]NameConv!$E$3:$F$16,2,FALSE)&amp;" - "&amp;LEFT([12]Appliances!B79,3)&amp;" - Existing"</f>
        <v>Commercial - Public Lights - Electricity - MHL - Existing</v>
      </c>
      <c r="B109" s="137" t="str">
        <f t="shared" si="60"/>
        <v>CEGELCMHL-E</v>
      </c>
      <c r="C109" s="138" t="str">
        <f t="shared" si="61"/>
        <v>COMELC</v>
      </c>
      <c r="D109" s="215" t="str">
        <f t="shared" si="62"/>
        <v>CEG</v>
      </c>
      <c r="E109" s="150">
        <f>[12]Appliances!J79</f>
        <v>5</v>
      </c>
      <c r="F109" s="189" t="e">
        <f>SUMIF([12]AFA!$B$3:$S$3,D109,[12]AFA!$B$4:$J$4)</f>
        <v>#VALUE!</v>
      </c>
      <c r="G109" s="190">
        <v>10</v>
      </c>
      <c r="H109" s="191" t="e">
        <f t="shared" ref="H109" si="71">(N109/F109)*(1+$H$58)</f>
        <v>#VALUE!</v>
      </c>
      <c r="I109" s="216">
        <f>I87</f>
        <v>0.43103023080737402</v>
      </c>
      <c r="J109" s="216">
        <f t="shared" si="64"/>
        <v>4.3103023080737407E-2</v>
      </c>
      <c r="K109" s="115">
        <v>0</v>
      </c>
      <c r="L109" s="217">
        <f>[12]Appliances!F79</f>
        <v>9.2888546056069232E-3</v>
      </c>
      <c r="M109" s="191">
        <f t="shared" ref="M109:M110" si="72">L109*SUMIF($C$9:$J$9,C109,$C$52:$J$52)</f>
        <v>2.5748630404056873E-2</v>
      </c>
      <c r="N109" s="191">
        <f t="shared" ref="N109:N110" si="73">M109*E109</f>
        <v>0.12874315202028436</v>
      </c>
      <c r="P109" s="197"/>
      <c r="Q109" s="194"/>
      <c r="R109" s="194">
        <f t="shared" si="67"/>
        <v>1.3729750186775047E-2</v>
      </c>
      <c r="S109" s="194">
        <f t="shared" si="70"/>
        <v>4.3729750186775045E-2</v>
      </c>
      <c r="T109" s="194">
        <f t="shared" si="70"/>
        <v>0.11372975018677506</v>
      </c>
      <c r="U109" s="194">
        <f t="shared" si="70"/>
        <v>0.31372975018677501</v>
      </c>
      <c r="V109" s="194">
        <f t="shared" si="70"/>
        <v>0.56372975018677507</v>
      </c>
      <c r="W109" s="194">
        <f t="shared" si="70"/>
        <v>0.863729750186775</v>
      </c>
      <c r="X109" s="194">
        <f t="shared" si="70"/>
        <v>0.96372975018677498</v>
      </c>
      <c r="Y109" s="194">
        <f t="shared" si="70"/>
        <v>1</v>
      </c>
      <c r="AA109" s="197"/>
      <c r="AB109" s="194"/>
      <c r="AC109" s="194">
        <f>R109/(1+$P$58+$AA$58)</f>
        <v>1.3460539398799065E-2</v>
      </c>
      <c r="AD109" s="196">
        <f t="shared" si="69"/>
        <v>1.3056723216835093E-2</v>
      </c>
      <c r="AE109" s="196">
        <f t="shared" si="69"/>
        <v>1.2114485458919159E-2</v>
      </c>
      <c r="AF109" s="196">
        <f t="shared" si="69"/>
        <v>9.4223775791593446E-3</v>
      </c>
      <c r="AG109" s="196">
        <f t="shared" si="69"/>
        <v>6.0572427294595796E-3</v>
      </c>
      <c r="AH109" s="196">
        <f t="shared" si="69"/>
        <v>2.0190809098198596E-3</v>
      </c>
      <c r="AI109" s="196">
        <f t="shared" si="69"/>
        <v>6.730269699399533E-4</v>
      </c>
      <c r="AJ109" s="196">
        <f t="shared" si="69"/>
        <v>0</v>
      </c>
      <c r="AK109" s="115">
        <f t="shared" si="25"/>
        <v>46</v>
      </c>
      <c r="AQ109" s="187" t="s">
        <v>575</v>
      </c>
      <c r="AR109" s="115" t="s">
        <v>651</v>
      </c>
      <c r="AS109" s="137" t="s">
        <v>652</v>
      </c>
      <c r="AT109" s="115" t="s">
        <v>421</v>
      </c>
      <c r="AU109" s="115" t="s">
        <v>436</v>
      </c>
      <c r="AV109" s="115" t="s">
        <v>485</v>
      </c>
    </row>
    <row r="110" spans="1:48" ht="13.8">
      <c r="A110" s="137" t="str">
        <f>A$52&amp;" - "&amp;VLOOKUP(RIGHT(C110,3),[12]NameConv!$E$3:$F$16,2,FALSE)&amp;" - "&amp;LEFT([12]Appliances!B80,3)&amp;" - New"</f>
        <v>Commercial - Public Lights - Electricity - LED - New</v>
      </c>
      <c r="B110" s="137" t="str">
        <f t="shared" ref="B110" si="74">D110&amp;RIGHT(C110,3)&amp;LEFT(RIGHT(A110,LEN("LIT - NEW")),3)&amp;"-N"</f>
        <v>CEGELCLED-N</v>
      </c>
      <c r="C110" s="138" t="str">
        <f t="shared" si="61"/>
        <v>COMELC</v>
      </c>
      <c r="D110" s="215" t="str">
        <f t="shared" si="62"/>
        <v>CEG</v>
      </c>
      <c r="E110" s="150">
        <f>[12]Appliances!J80</f>
        <v>9.8000000000000007</v>
      </c>
      <c r="F110" s="189" t="e">
        <f>SUMIF([12]AFA!$B$3:$S$3,D110,[12]AFA!$B$4:$J$4)</f>
        <v>#VALUE!</v>
      </c>
      <c r="G110" s="190">
        <v>10</v>
      </c>
      <c r="H110" s="191"/>
      <c r="I110" s="191">
        <f>I89</f>
        <v>6.9235566660926731</v>
      </c>
      <c r="J110" s="191">
        <f>I110*0.1</f>
        <v>0.6923556666092674</v>
      </c>
      <c r="K110" s="115">
        <v>0</v>
      </c>
      <c r="L110" s="217">
        <v>0</v>
      </c>
      <c r="M110" s="191">
        <f t="shared" si="72"/>
        <v>0</v>
      </c>
      <c r="N110" s="191">
        <f t="shared" si="73"/>
        <v>0</v>
      </c>
      <c r="P110" s="197"/>
      <c r="Q110" s="194"/>
      <c r="R110" s="194">
        <f t="shared" si="67"/>
        <v>0</v>
      </c>
      <c r="S110" s="194">
        <f t="shared" si="70"/>
        <v>0.03</v>
      </c>
      <c r="T110" s="194">
        <f t="shared" si="70"/>
        <v>0.1</v>
      </c>
      <c r="U110" s="194">
        <f t="shared" si="70"/>
        <v>0.3</v>
      </c>
      <c r="V110" s="194">
        <f t="shared" si="70"/>
        <v>0.55000000000000004</v>
      </c>
      <c r="W110" s="194">
        <f t="shared" si="70"/>
        <v>0.85</v>
      </c>
      <c r="X110" s="194">
        <f t="shared" si="70"/>
        <v>0.95</v>
      </c>
      <c r="Y110" s="194">
        <f t="shared" si="70"/>
        <v>1</v>
      </c>
      <c r="AA110" s="197"/>
      <c r="AB110" s="194"/>
      <c r="AC110" s="194">
        <f>R110/(1+$P$58+$AA$58)</f>
        <v>0</v>
      </c>
      <c r="AD110" s="196">
        <f t="shared" si="69"/>
        <v>0</v>
      </c>
      <c r="AE110" s="196">
        <f t="shared" si="69"/>
        <v>0</v>
      </c>
      <c r="AF110" s="196">
        <f t="shared" si="69"/>
        <v>0</v>
      </c>
      <c r="AG110" s="196">
        <f t="shared" si="69"/>
        <v>0</v>
      </c>
      <c r="AH110" s="196">
        <f t="shared" si="69"/>
        <v>0</v>
      </c>
      <c r="AI110" s="196">
        <f t="shared" si="69"/>
        <v>0</v>
      </c>
      <c r="AJ110" s="196">
        <f t="shared" si="69"/>
        <v>0</v>
      </c>
      <c r="AK110" s="115">
        <f t="shared" si="25"/>
        <v>47</v>
      </c>
      <c r="AQ110" s="187" t="s">
        <v>575</v>
      </c>
      <c r="AR110" s="115" t="s">
        <v>653</v>
      </c>
      <c r="AS110" s="137" t="s">
        <v>654</v>
      </c>
      <c r="AT110" s="115" t="s">
        <v>421</v>
      </c>
      <c r="AU110" s="115" t="s">
        <v>436</v>
      </c>
      <c r="AV110" s="115" t="s">
        <v>485</v>
      </c>
    </row>
    <row r="111" spans="1:48" ht="13.8">
      <c r="A111" s="199" t="s">
        <v>588</v>
      </c>
      <c r="B111" s="137"/>
      <c r="C111" s="138"/>
      <c r="D111" s="215"/>
      <c r="E111" s="150"/>
      <c r="F111" s="189"/>
      <c r="G111" s="190"/>
      <c r="H111" s="191"/>
      <c r="I111" s="191"/>
      <c r="J111" s="191"/>
      <c r="L111" s="217"/>
      <c r="M111" s="203">
        <f>SUM(M105:M109)</f>
        <v>2.7719919728870046</v>
      </c>
      <c r="N111" s="203">
        <f>SUM(N105:N109)</f>
        <v>9.4707173671475093</v>
      </c>
      <c r="P111" s="197"/>
      <c r="Q111" s="194"/>
      <c r="R111" s="194"/>
      <c r="S111" s="194"/>
      <c r="T111" s="194"/>
      <c r="U111" s="194"/>
      <c r="V111" s="194"/>
      <c r="W111" s="194"/>
      <c r="X111" s="194"/>
      <c r="Y111" s="194"/>
      <c r="AA111" s="197"/>
      <c r="AB111" s="194"/>
      <c r="AC111" s="194"/>
      <c r="AD111" s="194"/>
      <c r="AE111" s="194"/>
      <c r="AF111" s="194"/>
      <c r="AG111" s="194"/>
      <c r="AH111" s="194"/>
      <c r="AI111" s="194"/>
      <c r="AJ111" s="194"/>
      <c r="AK111" s="115">
        <f t="shared" si="25"/>
        <v>48</v>
      </c>
      <c r="AL111" s="115" t="str">
        <f>LEFT(B110,3)</f>
        <v>CEG</v>
      </c>
      <c r="AQ111" s="187" t="s">
        <v>476</v>
      </c>
      <c r="AS111" s="137"/>
    </row>
    <row r="112" spans="1:48" ht="13.8">
      <c r="A112" s="137" t="s">
        <v>655</v>
      </c>
      <c r="B112" s="137"/>
      <c r="D112" s="215"/>
      <c r="F112" s="189"/>
      <c r="H112" s="191"/>
      <c r="I112" s="191"/>
      <c r="J112" s="191"/>
      <c r="L112" s="163"/>
      <c r="M112" s="203"/>
      <c r="N112" s="203"/>
      <c r="AK112" s="115">
        <f t="shared" si="25"/>
        <v>49</v>
      </c>
      <c r="AQ112" s="187" t="s">
        <v>476</v>
      </c>
      <c r="AS112" s="137"/>
    </row>
    <row r="113" spans="1:48" ht="13.8">
      <c r="A113" s="137" t="str">
        <f>A$53&amp;" - "&amp;VLOOKUP(RIGHT(C113,3),[12]NameConv!$E$3:$F$16,2,FALSE)&amp;" - "&amp;LEFT([12]Appliances!B83,3)&amp;" - Existing"</f>
        <v>Commercial - Public Water - Electricity -  - Existing</v>
      </c>
      <c r="B113" s="137" t="str">
        <f>D113&amp;RIGHT(C113,3)&amp;"-E"</f>
        <v>CETELC-E</v>
      </c>
      <c r="C113" s="138" t="str">
        <f>$E$9</f>
        <v>COMELC</v>
      </c>
      <c r="D113" s="215" t="str">
        <f>$B$53</f>
        <v>CET</v>
      </c>
      <c r="E113" s="115">
        <v>1</v>
      </c>
      <c r="F113" s="189" t="e">
        <f>SUMIF([12]AFA!$B$3:$S$3,D113,[12]AFA!$B$4:$J$4)</f>
        <v>#VALUE!</v>
      </c>
      <c r="G113" s="190">
        <v>15</v>
      </c>
      <c r="H113" s="191" t="e">
        <f>(N113/F113)*(1+$H$58)</f>
        <v>#VALUE!</v>
      </c>
      <c r="I113" s="191">
        <v>100</v>
      </c>
      <c r="J113" s="191">
        <f>0.1*I113</f>
        <v>10</v>
      </c>
      <c r="K113" s="115">
        <v>0</v>
      </c>
      <c r="L113" s="163">
        <f>[12]Appliances!F50</f>
        <v>1</v>
      </c>
      <c r="M113" s="191">
        <f>L113*SUMIF($C$9:$J$9,C113,$C$53:$J$53)</f>
        <v>3.2726019758762139</v>
      </c>
      <c r="N113" s="191">
        <f>M113*E113</f>
        <v>3.2726019758762139</v>
      </c>
      <c r="P113" s="197"/>
      <c r="Q113" s="194"/>
      <c r="R113" s="194">
        <f>N113/SUMIF($D$64:$D$124,$D113,$N$64:$N$124)*(1+$P$58)</f>
        <v>1.01</v>
      </c>
      <c r="S113" s="194">
        <f t="shared" ref="S113" si="75">MIN(1,$R113+S$55)</f>
        <v>1</v>
      </c>
      <c r="T113" s="214">
        <f>MIN(1,$R113+T$56)</f>
        <v>1</v>
      </c>
      <c r="U113" s="214">
        <f t="shared" ref="U113:Y113" si="76">MIN(1,$R113+U$56)</f>
        <v>1</v>
      </c>
      <c r="V113" s="214">
        <f t="shared" si="76"/>
        <v>1</v>
      </c>
      <c r="W113" s="214">
        <f t="shared" si="76"/>
        <v>1</v>
      </c>
      <c r="X113" s="214">
        <f t="shared" si="76"/>
        <v>1</v>
      </c>
      <c r="Y113" s="214">
        <f t="shared" si="76"/>
        <v>1</v>
      </c>
      <c r="AA113" s="197"/>
      <c r="AB113" s="194"/>
      <c r="AC113" s="194">
        <f>R113/(1+$P$58+$AA$58)</f>
        <v>0.99019607843137258</v>
      </c>
      <c r="AD113" s="194">
        <f t="shared" ref="AD113:AI113" si="77">$AC113*AD$55</f>
        <v>0.96049019607843134</v>
      </c>
      <c r="AE113" s="194">
        <f t="shared" si="77"/>
        <v>0.89117647058823535</v>
      </c>
      <c r="AF113" s="194">
        <f t="shared" si="77"/>
        <v>0.69313725490196076</v>
      </c>
      <c r="AG113" s="194">
        <f t="shared" si="77"/>
        <v>0.44558823529411767</v>
      </c>
      <c r="AH113" s="194">
        <f t="shared" si="77"/>
        <v>0.14852941176470588</v>
      </c>
      <c r="AI113" s="194">
        <f t="shared" si="77"/>
        <v>4.9509803921568632E-2</v>
      </c>
      <c r="AJ113" s="194">
        <f>$AA113*AJ$55</f>
        <v>0</v>
      </c>
      <c r="AK113" s="115">
        <f t="shared" si="25"/>
        <v>50</v>
      </c>
      <c r="AQ113" s="187" t="s">
        <v>575</v>
      </c>
      <c r="AR113" s="115" t="s">
        <v>656</v>
      </c>
      <c r="AS113" s="137" t="s">
        <v>657</v>
      </c>
      <c r="AT113" s="115" t="s">
        <v>421</v>
      </c>
      <c r="AU113" s="115" t="s">
        <v>436</v>
      </c>
      <c r="AV113" s="115" t="s">
        <v>485</v>
      </c>
    </row>
    <row r="114" spans="1:48" ht="13.8">
      <c r="A114" s="199" t="s">
        <v>588</v>
      </c>
      <c r="F114" s="189"/>
      <c r="H114" s="191"/>
      <c r="I114" s="191"/>
      <c r="J114" s="191"/>
      <c r="L114" s="163"/>
      <c r="M114" s="203"/>
      <c r="N114" s="203"/>
      <c r="AK114" s="115">
        <f t="shared" si="25"/>
        <v>51</v>
      </c>
      <c r="AL114" s="115" t="str">
        <f>LEFT(B113,3)</f>
        <v>CET</v>
      </c>
      <c r="AQ114" s="187" t="s">
        <v>476</v>
      </c>
    </row>
    <row r="115" spans="1:48" ht="13.8">
      <c r="A115" s="137" t="s">
        <v>658</v>
      </c>
      <c r="B115" s="137"/>
      <c r="C115" s="200"/>
      <c r="D115" s="200"/>
      <c r="E115" s="181"/>
      <c r="F115" s="189"/>
      <c r="G115" s="181"/>
      <c r="H115" s="191"/>
      <c r="I115" s="191"/>
      <c r="J115" s="191"/>
      <c r="K115" s="210"/>
      <c r="L115" s="175"/>
      <c r="M115" s="175"/>
      <c r="AK115" s="115">
        <f t="shared" si="25"/>
        <v>52</v>
      </c>
      <c r="AQ115" s="187" t="s">
        <v>476</v>
      </c>
      <c r="AS115" s="137"/>
    </row>
    <row r="116" spans="1:48" ht="13.8">
      <c r="A116" s="137" t="str">
        <f>A$54&amp;" - "&amp;VLOOKUP(RIGHT(C116,3),[12]NameConv!$E$3:$F$16,2,FALSE)&amp;" - Existing"</f>
        <v>Commercial - Other - Coal - Existing</v>
      </c>
      <c r="B116" s="137" t="str">
        <f t="shared" ref="B116:B122" si="78">D116&amp;RIGHT(C116,3)&amp;"-E"</f>
        <v>CEOCOA-E</v>
      </c>
      <c r="C116" s="138" t="str">
        <f>$C$9</f>
        <v>COMCOA</v>
      </c>
      <c r="D116" s="138" t="str">
        <f>$B$54</f>
        <v>CEO</v>
      </c>
      <c r="E116" s="188">
        <f>[12]Appliances!J46</f>
        <v>1</v>
      </c>
      <c r="F116" s="189" t="e">
        <f>SUMIF([12]AFA!$B$3:$S$3,D116,[12]AFA!$B$4:$J$4)</f>
        <v>#VALUE!</v>
      </c>
      <c r="G116" s="190">
        <v>15</v>
      </c>
      <c r="H116" s="191" t="e">
        <f>(N116/F116)*(1+$H$58)</f>
        <v>#VALUE!</v>
      </c>
      <c r="I116" s="191" t="e">
        <f>SUMIF('[12]Technology costs'!$B$7:$B$28,COM_2017!B116,'[12]Technology costs'!$L$7:$L$28)</f>
        <v>#VALUE!</v>
      </c>
      <c r="J116" s="191" t="e">
        <f t="shared" si="24"/>
        <v>#VALUE!</v>
      </c>
      <c r="K116" s="115">
        <v>0</v>
      </c>
      <c r="L116" s="192">
        <f>[12]Appliances!F27</f>
        <v>1</v>
      </c>
      <c r="M116" s="191">
        <f t="shared" ref="M116:M122" si="79">L116*SUMIF($C$9:$J$9,C116,$C$54:$J$54)</f>
        <v>0</v>
      </c>
      <c r="N116" s="191">
        <f t="shared" ref="N116:N122" si="80">M116*E116</f>
        <v>0</v>
      </c>
      <c r="P116" s="197"/>
      <c r="Q116" s="194"/>
      <c r="R116" s="194">
        <f t="shared" ref="R116:R122" si="81">N116/SUMIF($D$64:$D$124,$D116,$N$64:$N$124)*(1+$P$58)</f>
        <v>0</v>
      </c>
      <c r="S116" s="204">
        <f>R116</f>
        <v>0</v>
      </c>
      <c r="T116" s="204">
        <v>0</v>
      </c>
      <c r="U116" s="204">
        <v>0</v>
      </c>
      <c r="V116" s="204">
        <v>0</v>
      </c>
      <c r="W116" s="204">
        <v>0</v>
      </c>
      <c r="X116" s="204">
        <v>0</v>
      </c>
      <c r="Y116" s="204">
        <v>0</v>
      </c>
      <c r="AA116" s="197"/>
      <c r="AB116" s="194"/>
      <c r="AC116" s="194">
        <f t="shared" ref="AC116:AC122" si="82">R116/(1+$P$58+$AA$58)</f>
        <v>0</v>
      </c>
      <c r="AD116" s="196">
        <f t="shared" ref="AD116:AJ122" si="83">$AC116*AD$55</f>
        <v>0</v>
      </c>
      <c r="AE116" s="196">
        <f t="shared" si="83"/>
        <v>0</v>
      </c>
      <c r="AF116" s="196">
        <f t="shared" si="83"/>
        <v>0</v>
      </c>
      <c r="AG116" s="196">
        <f t="shared" si="83"/>
        <v>0</v>
      </c>
      <c r="AH116" s="196">
        <f t="shared" si="83"/>
        <v>0</v>
      </c>
      <c r="AI116" s="196">
        <f t="shared" si="83"/>
        <v>0</v>
      </c>
      <c r="AJ116" s="196">
        <f t="shared" si="83"/>
        <v>0</v>
      </c>
      <c r="AK116" s="115">
        <f t="shared" si="25"/>
        <v>53</v>
      </c>
      <c r="AQ116" s="187" t="s">
        <v>575</v>
      </c>
      <c r="AR116" s="115" t="s">
        <v>659</v>
      </c>
      <c r="AS116" s="137" t="s">
        <v>660</v>
      </c>
      <c r="AT116" s="115" t="s">
        <v>421</v>
      </c>
      <c r="AU116" s="115" t="s">
        <v>436</v>
      </c>
      <c r="AV116" s="115" t="s">
        <v>592</v>
      </c>
    </row>
    <row r="117" spans="1:48" ht="13.8">
      <c r="A117" s="137" t="str">
        <f>A$54&amp;" - "&amp;VLOOKUP(RIGHT(C117,3),[12]NameConv!$E$3:$F$16,2,FALSE)&amp;" - Existing"</f>
        <v>Commercial - Other - Oil Diesel - Existing</v>
      </c>
      <c r="B117" s="137" t="str">
        <f t="shared" si="78"/>
        <v>CEOODS-E</v>
      </c>
      <c r="C117" s="138" t="str">
        <f>$D$9</f>
        <v>COMODS</v>
      </c>
      <c r="D117" s="138" t="str">
        <f t="shared" ref="D117:D122" si="84">$B$54</f>
        <v>CEO</v>
      </c>
      <c r="E117" s="188">
        <f>[12]Appliances!J47</f>
        <v>0.9</v>
      </c>
      <c r="F117" s="189" t="e">
        <f>SUMIF([12]AFA!$B$3:$S$3,D117,[12]AFA!$B$4:$J$4)</f>
        <v>#VALUE!</v>
      </c>
      <c r="G117" s="190">
        <v>15</v>
      </c>
      <c r="H117" s="191" t="e">
        <f t="shared" ref="H117:H122" si="85">(N117/F117)*(1+$H$58)</f>
        <v>#VALUE!</v>
      </c>
      <c r="I117" s="191" t="e">
        <f>SUMIF('[12]Technology costs'!$B$7:$B$28,COM_2017!B117,'[12]Technology costs'!$L$7:$L$28)</f>
        <v>#VALUE!</v>
      </c>
      <c r="J117" s="191" t="e">
        <f t="shared" si="24"/>
        <v>#VALUE!</v>
      </c>
      <c r="K117" s="115">
        <v>0</v>
      </c>
      <c r="L117" s="192">
        <f>[12]Appliances!F27</f>
        <v>1</v>
      </c>
      <c r="M117" s="191">
        <f t="shared" si="79"/>
        <v>1.1000000000000001</v>
      </c>
      <c r="N117" s="191">
        <f t="shared" si="80"/>
        <v>0.9900000000000001</v>
      </c>
      <c r="P117" s="197"/>
      <c r="Q117" s="194"/>
      <c r="R117" s="194">
        <f t="shared" si="81"/>
        <v>4.9502547141743784E-2</v>
      </c>
      <c r="S117" s="204">
        <f>R117</f>
        <v>4.9502547141743784E-2</v>
      </c>
      <c r="T117" s="204">
        <f t="shared" ref="T117:Y117" si="86">S117</f>
        <v>4.9502547141743784E-2</v>
      </c>
      <c r="U117" s="204">
        <f t="shared" si="86"/>
        <v>4.9502547141743784E-2</v>
      </c>
      <c r="V117" s="204">
        <f t="shared" si="86"/>
        <v>4.9502547141743784E-2</v>
      </c>
      <c r="W117" s="204">
        <f t="shared" si="86"/>
        <v>4.9502547141743784E-2</v>
      </c>
      <c r="X117" s="204">
        <f t="shared" si="86"/>
        <v>4.9502547141743784E-2</v>
      </c>
      <c r="Y117" s="204">
        <f t="shared" si="86"/>
        <v>4.9502547141743784E-2</v>
      </c>
      <c r="AA117" s="197"/>
      <c r="AB117" s="194"/>
      <c r="AC117" s="194">
        <f t="shared" si="82"/>
        <v>4.8531908962493903E-2</v>
      </c>
      <c r="AD117" s="196">
        <f t="shared" si="83"/>
        <v>4.7075951693619084E-2</v>
      </c>
      <c r="AE117" s="196">
        <f t="shared" si="83"/>
        <v>4.3678718066244515E-2</v>
      </c>
      <c r="AF117" s="196">
        <f t="shared" si="83"/>
        <v>3.3972336273745726E-2</v>
      </c>
      <c r="AG117" s="196">
        <f t="shared" si="83"/>
        <v>2.1839359033122258E-2</v>
      </c>
      <c r="AH117" s="196">
        <f t="shared" si="83"/>
        <v>7.2797863443740847E-3</v>
      </c>
      <c r="AI117" s="196">
        <f t="shared" si="83"/>
        <v>2.4265954481246955E-3</v>
      </c>
      <c r="AJ117" s="196">
        <f t="shared" si="83"/>
        <v>0</v>
      </c>
      <c r="AK117" s="115">
        <f t="shared" si="25"/>
        <v>54</v>
      </c>
      <c r="AQ117" s="187" t="s">
        <v>575</v>
      </c>
      <c r="AR117" s="115" t="s">
        <v>661</v>
      </c>
      <c r="AS117" s="137" t="s">
        <v>662</v>
      </c>
      <c r="AT117" s="115" t="s">
        <v>421</v>
      </c>
      <c r="AU117" s="115" t="s">
        <v>436</v>
      </c>
      <c r="AV117" s="115" t="s">
        <v>592</v>
      </c>
    </row>
    <row r="118" spans="1:48" ht="13.8">
      <c r="A118" s="137" t="str">
        <f>A$54&amp;" - "&amp;VLOOKUP(RIGHT(C118,3),[12]NameConv!$E$3:$F$16,2,FALSE)&amp;" - Existing"</f>
        <v>Commercial - Other - Electricity - Existing</v>
      </c>
      <c r="B118" s="137" t="str">
        <f t="shared" si="78"/>
        <v>CEOELC-E</v>
      </c>
      <c r="C118" s="138" t="str">
        <f>$E$9</f>
        <v>COMELC</v>
      </c>
      <c r="D118" s="138" t="str">
        <f t="shared" si="84"/>
        <v>CEO</v>
      </c>
      <c r="E118" s="188">
        <f>[12]Appliances!J45</f>
        <v>0.75</v>
      </c>
      <c r="F118" s="189" t="e">
        <f>SUMIF([12]AFA!$B$3:$S$3,D118,[12]AFA!$B$4:$J$4)</f>
        <v>#VALUE!</v>
      </c>
      <c r="G118" s="190">
        <v>15</v>
      </c>
      <c r="H118" s="191" t="e">
        <f t="shared" si="85"/>
        <v>#VALUE!</v>
      </c>
      <c r="I118" s="191" t="e">
        <f>SUMIF('[12]Technology costs'!$B$7:$B$28,COM_2017!B118,'[12]Technology costs'!$L$7:$L$28)</f>
        <v>#VALUE!</v>
      </c>
      <c r="J118" s="191" t="e">
        <f t="shared" si="24"/>
        <v>#VALUE!</v>
      </c>
      <c r="K118" s="115">
        <v>0</v>
      </c>
      <c r="L118" s="192">
        <f>[12]Appliances!F27</f>
        <v>1</v>
      </c>
      <c r="M118" s="191">
        <f t="shared" si="79"/>
        <v>21.9452808184307</v>
      </c>
      <c r="N118" s="191">
        <f t="shared" si="80"/>
        <v>16.458960613823024</v>
      </c>
      <c r="P118" s="197"/>
      <c r="Q118" s="194"/>
      <c r="R118" s="194">
        <f t="shared" si="81"/>
        <v>0.82299037746452364</v>
      </c>
      <c r="S118" s="194">
        <f t="shared" ref="S118:Y118" si="87">MIN(1,$R118+S$55)</f>
        <v>0.85299037746452366</v>
      </c>
      <c r="T118" s="194">
        <f t="shared" si="87"/>
        <v>0.92299037746452361</v>
      </c>
      <c r="U118" s="194">
        <f t="shared" si="87"/>
        <v>1</v>
      </c>
      <c r="V118" s="194">
        <f t="shared" si="87"/>
        <v>1</v>
      </c>
      <c r="W118" s="194">
        <f t="shared" si="87"/>
        <v>1</v>
      </c>
      <c r="X118" s="194">
        <f t="shared" si="87"/>
        <v>1</v>
      </c>
      <c r="Y118" s="194">
        <f t="shared" si="87"/>
        <v>1</v>
      </c>
      <c r="AA118" s="197"/>
      <c r="AB118" s="194"/>
      <c r="AC118" s="194">
        <f t="shared" si="82"/>
        <v>0.80685331123972903</v>
      </c>
      <c r="AD118" s="196">
        <f t="shared" si="83"/>
        <v>0.78264771190253712</v>
      </c>
      <c r="AE118" s="196">
        <f t="shared" si="83"/>
        <v>0.72616798011575612</v>
      </c>
      <c r="AF118" s="196">
        <f t="shared" si="83"/>
        <v>0.56479731786781029</v>
      </c>
      <c r="AG118" s="196">
        <f t="shared" si="83"/>
        <v>0.36308399005787806</v>
      </c>
      <c r="AH118" s="196">
        <f t="shared" si="83"/>
        <v>0.12102799668595934</v>
      </c>
      <c r="AI118" s="196">
        <f t="shared" si="83"/>
        <v>4.0342665561986457E-2</v>
      </c>
      <c r="AJ118" s="196">
        <f t="shared" si="83"/>
        <v>0</v>
      </c>
      <c r="AK118" s="115">
        <f t="shared" si="25"/>
        <v>55</v>
      </c>
      <c r="AQ118" s="187" t="s">
        <v>575</v>
      </c>
      <c r="AR118" s="115" t="s">
        <v>663</v>
      </c>
      <c r="AS118" s="137" t="s">
        <v>664</v>
      </c>
      <c r="AT118" s="115" t="s">
        <v>421</v>
      </c>
      <c r="AU118" s="115" t="s">
        <v>436</v>
      </c>
      <c r="AV118" s="115" t="s">
        <v>485</v>
      </c>
    </row>
    <row r="119" spans="1:48" ht="13.8">
      <c r="A119" s="137" t="str">
        <f>A$54&amp;" - "&amp;VLOOKUP(RIGHT(C119,3),[12]NameConv!$E$3:$F$16,2,FALSE)&amp;" - Existing"</f>
        <v>Commercial - Other - Gas - Existing</v>
      </c>
      <c r="B119" s="137" t="str">
        <f t="shared" si="78"/>
        <v>CEOGAS-E</v>
      </c>
      <c r="C119" s="138" t="str">
        <f>$F$9</f>
        <v>COMGAS</v>
      </c>
      <c r="D119" s="138" t="str">
        <f t="shared" si="84"/>
        <v>CEO</v>
      </c>
      <c r="E119" s="188">
        <v>1</v>
      </c>
      <c r="F119" s="189" t="e">
        <f>SUMIF([12]AFA!$B$3:$S$3,D119,[12]AFA!$B$4:$J$4)</f>
        <v>#VALUE!</v>
      </c>
      <c r="G119" s="190">
        <v>15</v>
      </c>
      <c r="H119" s="191" t="e">
        <f t="shared" si="85"/>
        <v>#VALUE!</v>
      </c>
      <c r="I119" s="191" t="e">
        <f>SUMIF('[12]Technology costs'!$B$7:$B$28,COM_2017!B119,'[12]Technology costs'!$L$7:$L$28)</f>
        <v>#VALUE!</v>
      </c>
      <c r="J119" s="191" t="e">
        <f t="shared" si="24"/>
        <v>#VALUE!</v>
      </c>
      <c r="K119" s="115">
        <v>0</v>
      </c>
      <c r="L119" s="192">
        <f>[12]Appliances!F27</f>
        <v>1</v>
      </c>
      <c r="M119" s="191">
        <f t="shared" si="79"/>
        <v>0</v>
      </c>
      <c r="N119" s="191">
        <f t="shared" si="80"/>
        <v>0</v>
      </c>
      <c r="P119" s="197"/>
      <c r="Q119" s="194"/>
      <c r="R119" s="194">
        <f t="shared" si="81"/>
        <v>0</v>
      </c>
      <c r="S119" s="204">
        <f>R119</f>
        <v>0</v>
      </c>
      <c r="T119" s="204">
        <f t="shared" ref="T119:Y119" si="88">S119</f>
        <v>0</v>
      </c>
      <c r="U119" s="204">
        <f t="shared" si="88"/>
        <v>0</v>
      </c>
      <c r="V119" s="204">
        <f t="shared" si="88"/>
        <v>0</v>
      </c>
      <c r="W119" s="204">
        <f t="shared" si="88"/>
        <v>0</v>
      </c>
      <c r="X119" s="204">
        <f t="shared" si="88"/>
        <v>0</v>
      </c>
      <c r="Y119" s="204">
        <f t="shared" si="88"/>
        <v>0</v>
      </c>
      <c r="AA119" s="197"/>
      <c r="AB119" s="194"/>
      <c r="AC119" s="194">
        <f t="shared" si="82"/>
        <v>0</v>
      </c>
      <c r="AD119" s="196">
        <f t="shared" si="83"/>
        <v>0</v>
      </c>
      <c r="AE119" s="196">
        <f t="shared" si="83"/>
        <v>0</v>
      </c>
      <c r="AF119" s="196">
        <f t="shared" si="83"/>
        <v>0</v>
      </c>
      <c r="AG119" s="196">
        <f t="shared" si="83"/>
        <v>0</v>
      </c>
      <c r="AH119" s="196">
        <f t="shared" si="83"/>
        <v>0</v>
      </c>
      <c r="AI119" s="196">
        <f t="shared" si="83"/>
        <v>0</v>
      </c>
      <c r="AJ119" s="196">
        <f t="shared" si="83"/>
        <v>0</v>
      </c>
      <c r="AK119" s="115">
        <f t="shared" si="25"/>
        <v>56</v>
      </c>
      <c r="AQ119" s="187" t="s">
        <v>575</v>
      </c>
      <c r="AR119" s="115" t="s">
        <v>665</v>
      </c>
      <c r="AS119" s="137" t="s">
        <v>666</v>
      </c>
      <c r="AT119" s="115" t="s">
        <v>421</v>
      </c>
      <c r="AU119" s="115" t="s">
        <v>436</v>
      </c>
      <c r="AV119" s="115" t="s">
        <v>592</v>
      </c>
    </row>
    <row r="120" spans="1:48" ht="13.8">
      <c r="A120" s="137" t="str">
        <f>A$54&amp;" - "&amp;VLOOKUP(RIGHT(C120,3),[12]NameConv!$E$3:$F$16,2,FALSE)&amp;" - Existing"</f>
        <v>Commercial - Other - Oil Gasoline - Existing</v>
      </c>
      <c r="B120" s="137" t="str">
        <f t="shared" si="78"/>
        <v>CEOOGS-E</v>
      </c>
      <c r="C120" s="138" t="str">
        <f>$G$9</f>
        <v>COMOGS</v>
      </c>
      <c r="D120" s="138" t="str">
        <f t="shared" si="84"/>
        <v>CEO</v>
      </c>
      <c r="E120" s="188">
        <v>1</v>
      </c>
      <c r="F120" s="189" t="e">
        <f>SUMIF([12]AFA!$B$3:$S$3,D120,[12]AFA!$B$4:$J$4)</f>
        <v>#VALUE!</v>
      </c>
      <c r="G120" s="190">
        <v>15</v>
      </c>
      <c r="H120" s="191" t="e">
        <f t="shared" si="85"/>
        <v>#VALUE!</v>
      </c>
      <c r="I120" s="191" t="e">
        <f>SUMIF('[12]Technology costs'!$B$7:$B$28,COM_2017!B120,'[12]Technology costs'!$L$7:$L$28)</f>
        <v>#VALUE!</v>
      </c>
      <c r="J120" s="191" t="e">
        <f t="shared" si="24"/>
        <v>#VALUE!</v>
      </c>
      <c r="K120" s="115">
        <v>0</v>
      </c>
      <c r="L120" s="192">
        <f>[12]Appliances!F27</f>
        <v>1</v>
      </c>
      <c r="M120" s="191">
        <f t="shared" si="79"/>
        <v>0</v>
      </c>
      <c r="N120" s="191">
        <f t="shared" si="80"/>
        <v>0</v>
      </c>
      <c r="P120" s="197"/>
      <c r="Q120" s="194"/>
      <c r="R120" s="194">
        <f t="shared" si="81"/>
        <v>0</v>
      </c>
      <c r="S120" s="204">
        <f t="shared" ref="S120:Y122" si="89">R120</f>
        <v>0</v>
      </c>
      <c r="T120" s="204">
        <f t="shared" si="89"/>
        <v>0</v>
      </c>
      <c r="U120" s="204">
        <f t="shared" si="89"/>
        <v>0</v>
      </c>
      <c r="V120" s="204">
        <f t="shared" si="89"/>
        <v>0</v>
      </c>
      <c r="W120" s="204">
        <f t="shared" si="89"/>
        <v>0</v>
      </c>
      <c r="X120" s="204">
        <f t="shared" si="89"/>
        <v>0</v>
      </c>
      <c r="Y120" s="204">
        <f t="shared" si="89"/>
        <v>0</v>
      </c>
      <c r="AA120" s="197"/>
      <c r="AB120" s="194"/>
      <c r="AC120" s="194">
        <f t="shared" si="82"/>
        <v>0</v>
      </c>
      <c r="AD120" s="196">
        <f t="shared" si="83"/>
        <v>0</v>
      </c>
      <c r="AE120" s="196">
        <f t="shared" si="83"/>
        <v>0</v>
      </c>
      <c r="AF120" s="196">
        <f t="shared" si="83"/>
        <v>0</v>
      </c>
      <c r="AG120" s="196">
        <f t="shared" si="83"/>
        <v>0</v>
      </c>
      <c r="AH120" s="196">
        <f t="shared" si="83"/>
        <v>0</v>
      </c>
      <c r="AI120" s="196">
        <f t="shared" si="83"/>
        <v>0</v>
      </c>
      <c r="AJ120" s="196">
        <f t="shared" si="83"/>
        <v>0</v>
      </c>
      <c r="AK120" s="115">
        <f t="shared" si="25"/>
        <v>57</v>
      </c>
      <c r="AQ120" s="187" t="s">
        <v>575</v>
      </c>
      <c r="AR120" s="115" t="s">
        <v>667</v>
      </c>
      <c r="AS120" s="137" t="s">
        <v>668</v>
      </c>
      <c r="AT120" s="115" t="s">
        <v>421</v>
      </c>
      <c r="AU120" s="115" t="s">
        <v>436</v>
      </c>
      <c r="AV120" s="115" t="s">
        <v>592</v>
      </c>
    </row>
    <row r="121" spans="1:48" ht="13.8">
      <c r="A121" s="137" t="str">
        <f>A$54&amp;" - "&amp;VLOOKUP(RIGHT(C121,3),[12]NameConv!$E$3:$F$16,2,FALSE)&amp;" - Existing"</f>
        <v>Commercial - Other - Oil HFO - Existing</v>
      </c>
      <c r="B121" s="137" t="str">
        <f t="shared" si="78"/>
        <v>CEOOHF-E</v>
      </c>
      <c r="C121" s="138" t="str">
        <f>$H$9</f>
        <v>COMOHF</v>
      </c>
      <c r="D121" s="138" t="str">
        <f t="shared" si="84"/>
        <v>CEO</v>
      </c>
      <c r="E121" s="188">
        <v>1</v>
      </c>
      <c r="F121" s="189" t="e">
        <f>SUMIF([12]AFA!$B$3:$S$3,D121,[12]AFA!$B$4:$J$4)</f>
        <v>#VALUE!</v>
      </c>
      <c r="G121" s="190">
        <v>15</v>
      </c>
      <c r="H121" s="191" t="e">
        <f t="shared" si="85"/>
        <v>#VALUE!</v>
      </c>
      <c r="I121" s="191" t="e">
        <f>SUMIF('[12]Technology costs'!$B$7:$B$28,COM_2017!B121,'[12]Technology costs'!$L$7:$L$28)</f>
        <v>#VALUE!</v>
      </c>
      <c r="J121" s="191" t="e">
        <f t="shared" si="24"/>
        <v>#VALUE!</v>
      </c>
      <c r="K121" s="115">
        <v>0</v>
      </c>
      <c r="L121" s="192">
        <f>[12]Appliances!F27</f>
        <v>1</v>
      </c>
      <c r="M121" s="191">
        <f t="shared" si="79"/>
        <v>2.75</v>
      </c>
      <c r="N121" s="191">
        <f t="shared" si="80"/>
        <v>2.75</v>
      </c>
      <c r="P121" s="197"/>
      <c r="Q121" s="194"/>
      <c r="R121" s="194">
        <f t="shared" si="81"/>
        <v>0.13750707539373272</v>
      </c>
      <c r="S121" s="204">
        <f t="shared" si="89"/>
        <v>0.13750707539373272</v>
      </c>
      <c r="T121" s="204">
        <f t="shared" si="89"/>
        <v>0.13750707539373272</v>
      </c>
      <c r="U121" s="204">
        <f t="shared" si="89"/>
        <v>0.13750707539373272</v>
      </c>
      <c r="V121" s="204">
        <f t="shared" si="89"/>
        <v>0.13750707539373272</v>
      </c>
      <c r="W121" s="204">
        <f t="shared" si="89"/>
        <v>0.13750707539373272</v>
      </c>
      <c r="X121" s="204">
        <f t="shared" si="89"/>
        <v>0.13750707539373272</v>
      </c>
      <c r="Y121" s="204">
        <f t="shared" si="89"/>
        <v>0.13750707539373272</v>
      </c>
      <c r="AA121" s="197"/>
      <c r="AB121" s="194"/>
      <c r="AC121" s="194">
        <f t="shared" si="82"/>
        <v>0.13481085822914973</v>
      </c>
      <c r="AD121" s="196">
        <f t="shared" si="83"/>
        <v>0.13076653248227524</v>
      </c>
      <c r="AE121" s="196">
        <f t="shared" si="83"/>
        <v>0.12132977240623476</v>
      </c>
      <c r="AF121" s="196">
        <f t="shared" si="83"/>
        <v>9.4367600760404804E-2</v>
      </c>
      <c r="AG121" s="196">
        <f t="shared" si="83"/>
        <v>6.0664886203117378E-2</v>
      </c>
      <c r="AH121" s="196">
        <f t="shared" si="83"/>
        <v>2.0221628734372461E-2</v>
      </c>
      <c r="AI121" s="196">
        <f t="shared" si="83"/>
        <v>6.7405429114574872E-3</v>
      </c>
      <c r="AJ121" s="196">
        <f t="shared" si="83"/>
        <v>0</v>
      </c>
      <c r="AK121" s="115">
        <f t="shared" si="25"/>
        <v>58</v>
      </c>
      <c r="AQ121" s="187" t="s">
        <v>575</v>
      </c>
      <c r="AR121" s="115" t="s">
        <v>669</v>
      </c>
      <c r="AS121" s="137" t="s">
        <v>670</v>
      </c>
      <c r="AT121" s="115" t="s">
        <v>421</v>
      </c>
      <c r="AU121" s="115" t="s">
        <v>436</v>
      </c>
      <c r="AV121" s="115" t="s">
        <v>592</v>
      </c>
    </row>
    <row r="122" spans="1:48" ht="13.8">
      <c r="A122" s="137" t="str">
        <f>A$54&amp;" - "&amp;VLOOKUP(RIGHT(C122,3),[12]NameConv!$E$3:$F$16,2,FALSE)&amp;" - Existing"</f>
        <v>Commercial - Other - Oil Paraffin - Existing</v>
      </c>
      <c r="B122" s="137" t="str">
        <f t="shared" si="78"/>
        <v>CEOOKE-E</v>
      </c>
      <c r="C122" s="138" t="str">
        <f>$I$9</f>
        <v>COMOKE</v>
      </c>
      <c r="D122" s="138" t="str">
        <f t="shared" si="84"/>
        <v>CEO</v>
      </c>
      <c r="E122" s="188">
        <v>1</v>
      </c>
      <c r="F122" s="189" t="e">
        <f>SUMIF([12]AFA!$B$3:$S$3,D122,[12]AFA!$B$4:$J$4)</f>
        <v>#VALUE!</v>
      </c>
      <c r="G122" s="190">
        <v>15</v>
      </c>
      <c r="H122" s="191" t="e">
        <f t="shared" si="85"/>
        <v>#VALUE!</v>
      </c>
      <c r="I122" s="191" t="e">
        <f>SUMIF('[12]Technology costs'!$B$7:$B$29,COM_2017!B122,'[12]Technology costs'!$L$7:$L$29)</f>
        <v>#VALUE!</v>
      </c>
      <c r="J122" s="191" t="e">
        <f>I122*0.1</f>
        <v>#VALUE!</v>
      </c>
      <c r="K122" s="115">
        <v>0</v>
      </c>
      <c r="L122" s="192">
        <f>[12]Appliances!F33</f>
        <v>1</v>
      </c>
      <c r="M122" s="191">
        <f t="shared" si="79"/>
        <v>0</v>
      </c>
      <c r="N122" s="191">
        <f t="shared" si="80"/>
        <v>0</v>
      </c>
      <c r="P122" s="197"/>
      <c r="Q122" s="194"/>
      <c r="R122" s="194">
        <f t="shared" si="81"/>
        <v>0</v>
      </c>
      <c r="S122" s="204">
        <f t="shared" si="89"/>
        <v>0</v>
      </c>
      <c r="T122" s="204">
        <f t="shared" si="89"/>
        <v>0</v>
      </c>
      <c r="U122" s="204">
        <f t="shared" si="89"/>
        <v>0</v>
      </c>
      <c r="V122" s="204">
        <f t="shared" si="89"/>
        <v>0</v>
      </c>
      <c r="W122" s="204">
        <f t="shared" si="89"/>
        <v>0</v>
      </c>
      <c r="X122" s="204">
        <f t="shared" si="89"/>
        <v>0</v>
      </c>
      <c r="Y122" s="204">
        <f t="shared" si="89"/>
        <v>0</v>
      </c>
      <c r="AA122" s="197"/>
      <c r="AB122" s="194"/>
      <c r="AC122" s="194">
        <f t="shared" si="82"/>
        <v>0</v>
      </c>
      <c r="AD122" s="196">
        <f t="shared" si="83"/>
        <v>0</v>
      </c>
      <c r="AE122" s="196">
        <f t="shared" si="83"/>
        <v>0</v>
      </c>
      <c r="AF122" s="196">
        <f t="shared" si="83"/>
        <v>0</v>
      </c>
      <c r="AG122" s="196">
        <f t="shared" si="83"/>
        <v>0</v>
      </c>
      <c r="AH122" s="196">
        <f t="shared" si="83"/>
        <v>0</v>
      </c>
      <c r="AI122" s="196">
        <f t="shared" si="83"/>
        <v>0</v>
      </c>
      <c r="AJ122" s="196">
        <f t="shared" si="83"/>
        <v>0</v>
      </c>
      <c r="AK122" s="115">
        <f t="shared" si="25"/>
        <v>59</v>
      </c>
      <c r="AQ122" s="187" t="s">
        <v>575</v>
      </c>
      <c r="AR122" s="115" t="s">
        <v>671</v>
      </c>
      <c r="AS122" s="137" t="s">
        <v>672</v>
      </c>
      <c r="AT122" s="115" t="s">
        <v>421</v>
      </c>
      <c r="AU122" s="115" t="s">
        <v>436</v>
      </c>
      <c r="AV122" s="115" t="s">
        <v>592</v>
      </c>
    </row>
    <row r="123" spans="1:48">
      <c r="A123" s="199" t="s">
        <v>588</v>
      </c>
      <c r="L123" s="163"/>
      <c r="M123" s="203">
        <f>SUM(M116:M122)</f>
        <v>25.795280818430701</v>
      </c>
      <c r="N123" s="203">
        <f>SUM(N116:N122)</f>
        <v>20.198960613823022</v>
      </c>
      <c r="AK123" s="115">
        <f t="shared" si="25"/>
        <v>60</v>
      </c>
      <c r="AL123" s="115" t="str">
        <f>LEFT(B122,3)</f>
        <v>CEO</v>
      </c>
      <c r="AQ123" s="187" t="s">
        <v>476</v>
      </c>
    </row>
    <row r="124" spans="1:48" s="218" customFormat="1">
      <c r="A124" s="218" t="s">
        <v>673</v>
      </c>
      <c r="B124" s="218">
        <f>SUMPRODUCT(--(B64:B123&lt;&gt;""))</f>
        <v>43</v>
      </c>
      <c r="O124" s="218">
        <f>ROW()-56</f>
        <v>68</v>
      </c>
      <c r="AK124" s="115">
        <f t="shared" si="25"/>
        <v>61</v>
      </c>
    </row>
    <row r="126" spans="1:48">
      <c r="E126" s="219"/>
    </row>
    <row r="127" spans="1:48">
      <c r="A127" s="220"/>
      <c r="B127" s="221"/>
      <c r="C127" s="220"/>
      <c r="D127" s="220"/>
      <c r="E127" s="222"/>
      <c r="F127" s="223"/>
      <c r="G127" s="222"/>
      <c r="H127" s="222"/>
      <c r="I127" s="222"/>
      <c r="J127" s="222"/>
      <c r="K127" s="222"/>
      <c r="L127" s="222"/>
      <c r="M127" s="222"/>
      <c r="N127" s="222"/>
      <c r="O127" s="222"/>
      <c r="P127" s="222"/>
      <c r="Q127" s="222"/>
      <c r="R127" s="223"/>
    </row>
    <row r="128" spans="1:48">
      <c r="A128" s="182"/>
      <c r="B128" s="182"/>
      <c r="C128" s="182"/>
      <c r="D128" s="182"/>
      <c r="E128" s="182"/>
      <c r="F128" s="182"/>
      <c r="G128" s="182"/>
      <c r="H128" s="182"/>
      <c r="I128" s="182"/>
      <c r="J128" s="182"/>
      <c r="K128" s="182"/>
      <c r="L128" s="182"/>
      <c r="M128" s="182"/>
      <c r="N128" s="182"/>
      <c r="O128" s="182"/>
      <c r="P128" s="182"/>
      <c r="Q128" s="182"/>
      <c r="R128" s="182"/>
    </row>
    <row r="132" spans="1:8">
      <c r="A132" s="167"/>
    </row>
    <row r="133" spans="1:8">
      <c r="A133" s="221"/>
      <c r="B133" s="221"/>
      <c r="C133" s="224"/>
      <c r="D133" s="224"/>
      <c r="E133" s="224"/>
      <c r="F133" s="224"/>
      <c r="G133" s="224"/>
      <c r="H133" s="224"/>
    </row>
    <row r="134" spans="1:8">
      <c r="A134" s="172"/>
      <c r="B134" s="182"/>
      <c r="C134" s="333"/>
      <c r="D134" s="333"/>
      <c r="E134" s="333"/>
      <c r="F134" s="333"/>
      <c r="G134" s="333"/>
      <c r="H134" s="333"/>
    </row>
  </sheetData>
  <mergeCells count="2">
    <mergeCell ref="B4:D4"/>
    <mergeCell ref="C134:H134"/>
  </mergeCell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5A77-AC62-4BE4-AEA6-019379CD9B19}">
  <dimension ref="A1:L59"/>
  <sheetViews>
    <sheetView zoomScale="90" workbookViewId="0">
      <selection activeCell="A18" sqref="A18"/>
    </sheetView>
  </sheetViews>
  <sheetFormatPr defaultColWidth="11.44140625" defaultRowHeight="13.2"/>
  <cols>
    <col min="1" max="1" width="20" style="73" customWidth="1"/>
    <col min="2" max="2" width="6.33203125" style="86" customWidth="1"/>
    <col min="3" max="3" width="17.33203125" style="73" customWidth="1"/>
    <col min="4" max="4" width="11.44140625" style="73"/>
    <col min="5" max="5" width="16.6640625" style="73" customWidth="1"/>
    <col min="6" max="16384" width="11.44140625" style="73"/>
  </cols>
  <sheetData>
    <row r="1" spans="1:3" s="89" customFormat="1">
      <c r="A1" s="88" t="s">
        <v>293</v>
      </c>
      <c r="C1" s="71"/>
    </row>
    <row r="2" spans="1:3">
      <c r="A2" s="73" t="s">
        <v>294</v>
      </c>
      <c r="B2" s="73"/>
    </row>
    <row r="3" spans="1:3" ht="15.6">
      <c r="B3" s="73" t="s">
        <v>295</v>
      </c>
      <c r="C3" s="90" t="s">
        <v>296</v>
      </c>
    </row>
    <row r="4" spans="1:3" ht="15.6">
      <c r="B4" s="86" t="s">
        <v>297</v>
      </c>
      <c r="C4" s="90" t="s">
        <v>298</v>
      </c>
    </row>
    <row r="5" spans="1:3" ht="15.6">
      <c r="B5" s="73" t="s">
        <v>299</v>
      </c>
      <c r="C5" s="90" t="s">
        <v>300</v>
      </c>
    </row>
    <row r="6" spans="1:3">
      <c r="B6" s="73"/>
      <c r="C6" s="91"/>
    </row>
    <row r="7" spans="1:3">
      <c r="A7" s="73" t="s">
        <v>301</v>
      </c>
      <c r="B7" s="86" t="s">
        <v>302</v>
      </c>
      <c r="C7" s="91"/>
    </row>
    <row r="8" spans="1:3">
      <c r="A8" s="73" t="s">
        <v>303</v>
      </c>
      <c r="C8" s="91"/>
    </row>
    <row r="9" spans="1:3" ht="15.6">
      <c r="B9" s="86">
        <v>1.1000000000000001</v>
      </c>
      <c r="C9" s="90" t="s">
        <v>304</v>
      </c>
    </row>
    <row r="10" spans="1:3" ht="15.6">
      <c r="C10" s="90"/>
    </row>
    <row r="11" spans="1:3" ht="15.6">
      <c r="A11" s="73" t="s">
        <v>305</v>
      </c>
      <c r="C11" s="90"/>
    </row>
    <row r="12" spans="1:3" ht="15.6">
      <c r="B12" s="86">
        <v>2.1</v>
      </c>
      <c r="C12" s="90" t="s">
        <v>306</v>
      </c>
    </row>
    <row r="13" spans="1:3" ht="15.6">
      <c r="B13" s="86">
        <v>2.2000000000000002</v>
      </c>
      <c r="C13" s="90" t="s">
        <v>307</v>
      </c>
    </row>
    <row r="14" spans="1:3" ht="15.6">
      <c r="C14" s="90"/>
    </row>
    <row r="15" spans="1:3" ht="15.6">
      <c r="A15" s="73" t="s">
        <v>308</v>
      </c>
      <c r="C15" s="90"/>
    </row>
    <row r="16" spans="1:3" ht="15.6">
      <c r="B16" s="86">
        <v>3.1</v>
      </c>
      <c r="C16" s="90"/>
    </row>
    <row r="17" spans="1:12" ht="15.6">
      <c r="C17" s="90"/>
    </row>
    <row r="18" spans="1:12">
      <c r="A18" s="73" t="s">
        <v>309</v>
      </c>
      <c r="B18" s="73"/>
      <c r="C18" s="91"/>
    </row>
    <row r="19" spans="1:12">
      <c r="B19" s="86">
        <v>1</v>
      </c>
      <c r="C19" s="73" t="s">
        <v>310</v>
      </c>
    </row>
    <row r="21" spans="1:12">
      <c r="B21" s="86">
        <v>2</v>
      </c>
      <c r="C21" s="73" t="s">
        <v>311</v>
      </c>
    </row>
    <row r="23" spans="1:12">
      <c r="B23" s="86">
        <v>3</v>
      </c>
      <c r="C23" s="73" t="s">
        <v>312</v>
      </c>
    </row>
    <row r="24" spans="1:12">
      <c r="C24" s="73" t="s">
        <v>313</v>
      </c>
    </row>
    <row r="26" spans="1:12" ht="198">
      <c r="B26" s="86">
        <v>4</v>
      </c>
      <c r="C26" s="92" t="s">
        <v>314</v>
      </c>
    </row>
    <row r="28" spans="1:12" ht="12.75" customHeight="1">
      <c r="B28" s="86" t="s">
        <v>315</v>
      </c>
      <c r="C28" s="334" t="s">
        <v>316</v>
      </c>
      <c r="D28" s="334"/>
      <c r="E28" s="334"/>
      <c r="F28" s="334"/>
      <c r="G28" s="334"/>
      <c r="H28" s="334"/>
      <c r="I28" s="334"/>
      <c r="J28" s="334"/>
      <c r="K28" s="334"/>
      <c r="L28" s="334"/>
    </row>
    <row r="29" spans="1:12" ht="24" customHeight="1">
      <c r="C29" s="335" t="s">
        <v>317</v>
      </c>
      <c r="D29" s="335"/>
      <c r="E29" s="335"/>
      <c r="F29" s="335"/>
      <c r="G29" s="335"/>
      <c r="H29" s="335"/>
      <c r="I29" s="335"/>
      <c r="J29" s="335"/>
      <c r="K29" s="335"/>
      <c r="L29" s="335"/>
    </row>
    <row r="30" spans="1:12" ht="24" customHeight="1">
      <c r="C30" s="335" t="s">
        <v>318</v>
      </c>
      <c r="D30" s="335"/>
      <c r="E30" s="335"/>
      <c r="F30" s="335"/>
      <c r="G30" s="335"/>
      <c r="H30" s="335"/>
      <c r="I30" s="335"/>
      <c r="J30" s="335"/>
      <c r="K30" s="335"/>
      <c r="L30" s="335"/>
    </row>
    <row r="31" spans="1:12" ht="12.75" customHeight="1">
      <c r="C31" s="335" t="s">
        <v>319</v>
      </c>
      <c r="D31" s="335"/>
      <c r="E31" s="335"/>
      <c r="F31" s="335"/>
      <c r="G31" s="335"/>
      <c r="H31" s="335"/>
      <c r="I31" s="335"/>
      <c r="J31" s="335"/>
      <c r="K31" s="335"/>
      <c r="L31" s="335"/>
    </row>
    <row r="33" spans="2:6">
      <c r="B33" s="86">
        <v>5</v>
      </c>
      <c r="C33" s="73" t="s">
        <v>320</v>
      </c>
    </row>
    <row r="35" spans="2:6" ht="92.4">
      <c r="B35" s="86" t="s">
        <v>321</v>
      </c>
      <c r="C35" s="92" t="s">
        <v>322</v>
      </c>
    </row>
    <row r="36" spans="2:6">
      <c r="C36" s="73" t="s">
        <v>323</v>
      </c>
      <c r="E36" s="73" t="s">
        <v>324</v>
      </c>
    </row>
    <row r="37" spans="2:6">
      <c r="C37" s="73" t="s">
        <v>325</v>
      </c>
      <c r="E37" s="73" t="s">
        <v>326</v>
      </c>
    </row>
    <row r="38" spans="2:6">
      <c r="E38" s="73" t="s">
        <v>327</v>
      </c>
      <c r="F38" s="73">
        <v>892.54</v>
      </c>
    </row>
    <row r="39" spans="2:6">
      <c r="E39" s="73" t="s">
        <v>328</v>
      </c>
      <c r="F39" s="73">
        <v>896.12</v>
      </c>
    </row>
    <row r="41" spans="2:6" ht="92.4">
      <c r="B41" s="86" t="s">
        <v>329</v>
      </c>
      <c r="C41" s="92" t="s">
        <v>322</v>
      </c>
    </row>
    <row r="42" spans="2:6">
      <c r="C42" s="73" t="s">
        <v>330</v>
      </c>
    </row>
    <row r="44" spans="2:6">
      <c r="B44" s="86">
        <v>7</v>
      </c>
      <c r="C44" s="73" t="s">
        <v>331</v>
      </c>
    </row>
    <row r="45" spans="2:6">
      <c r="B45" s="86">
        <v>8</v>
      </c>
      <c r="C45" s="73" t="s">
        <v>332</v>
      </c>
    </row>
    <row r="47" spans="2:6">
      <c r="B47" s="86">
        <v>9</v>
      </c>
      <c r="C47" s="93" t="s">
        <v>333</v>
      </c>
      <c r="D47" s="73" t="s">
        <v>334</v>
      </c>
      <c r="E47" s="94">
        <v>1000000000000</v>
      </c>
      <c r="F47" s="73" t="s">
        <v>335</v>
      </c>
    </row>
    <row r="48" spans="2:6">
      <c r="C48" s="93" t="s">
        <v>336</v>
      </c>
      <c r="D48" s="73" t="s">
        <v>337</v>
      </c>
      <c r="E48" s="94">
        <v>1000000000</v>
      </c>
      <c r="F48" s="73" t="s">
        <v>335</v>
      </c>
    </row>
    <row r="49" spans="2:6">
      <c r="C49" s="93" t="s">
        <v>338</v>
      </c>
      <c r="D49" s="73" t="s">
        <v>339</v>
      </c>
      <c r="E49" s="94">
        <v>1000000</v>
      </c>
      <c r="F49" s="73" t="s">
        <v>335</v>
      </c>
    </row>
    <row r="50" spans="2:6">
      <c r="C50" s="93" t="s">
        <v>340</v>
      </c>
      <c r="D50" s="73" t="s">
        <v>341</v>
      </c>
      <c r="E50" s="94">
        <v>1000</v>
      </c>
      <c r="F50" s="73" t="s">
        <v>335</v>
      </c>
    </row>
    <row r="51" spans="2:6">
      <c r="C51" s="93" t="s">
        <v>342</v>
      </c>
      <c r="D51" s="73" t="s">
        <v>343</v>
      </c>
      <c r="E51" s="94">
        <v>100</v>
      </c>
      <c r="F51" s="73" t="s">
        <v>335</v>
      </c>
    </row>
    <row r="52" spans="2:6">
      <c r="C52" s="93" t="s">
        <v>344</v>
      </c>
      <c r="D52" s="73" t="s">
        <v>345</v>
      </c>
      <c r="E52" s="94">
        <v>10</v>
      </c>
      <c r="F52" s="73" t="s">
        <v>335</v>
      </c>
    </row>
    <row r="53" spans="2:6">
      <c r="C53" s="93" t="s">
        <v>346</v>
      </c>
      <c r="D53" s="73" t="s">
        <v>347</v>
      </c>
      <c r="E53" s="94">
        <v>1</v>
      </c>
      <c r="F53" s="73" t="s">
        <v>346</v>
      </c>
    </row>
    <row r="55" spans="2:6">
      <c r="B55" s="86" t="s">
        <v>348</v>
      </c>
      <c r="C55" s="73" t="s">
        <v>349</v>
      </c>
    </row>
    <row r="57" spans="2:6">
      <c r="B57" s="86" t="s">
        <v>350</v>
      </c>
      <c r="C57" s="73" t="s">
        <v>351</v>
      </c>
    </row>
    <row r="59" spans="2:6">
      <c r="B59" s="86">
        <v>11</v>
      </c>
      <c r="C59" s="73" t="s">
        <v>352</v>
      </c>
    </row>
  </sheetData>
  <sheetProtection selectLockedCells="1" selectUnlockedCells="1"/>
  <mergeCells count="4">
    <mergeCell ref="C28:L28"/>
    <mergeCell ref="C29:L29"/>
    <mergeCell ref="C30:L30"/>
    <mergeCell ref="C31:L31"/>
  </mergeCells>
  <hyperlinks>
    <hyperlink ref="C47" r:id="rId1" xr:uid="{FD47CE40-C3AB-42F7-AF7A-02E6AB52F9D9}"/>
    <hyperlink ref="C48" r:id="rId2" xr:uid="{231C240F-BD0D-4521-BEB9-9B357C675742}"/>
    <hyperlink ref="C49" r:id="rId3" xr:uid="{7D6D93C1-BC7D-4FDA-97D1-E3F481B24AFD}"/>
    <hyperlink ref="C50" r:id="rId4" xr:uid="{DC987268-0D4A-44D3-95DD-B1CB3BF14A68}"/>
    <hyperlink ref="C51" r:id="rId5" xr:uid="{C567C18B-6C41-4A2B-89DD-E528429CEA81}"/>
    <hyperlink ref="C52" r:id="rId6" xr:uid="{D97CAAE2-D224-43C2-BB43-5A6EAF91EE2A}"/>
    <hyperlink ref="C53" r:id="rId7" xr:uid="{FA991F1A-86B5-4A8A-839B-8469C7922B20}"/>
  </hyperlinks>
  <pageMargins left="0.78749999999999998" right="0.78749999999999998" top="1.0249999999999999" bottom="1.0249999999999999" header="0.78749999999999998" footer="0.78749999999999998"/>
  <pageSetup paperSize="9" scale="61" firstPageNumber="0" orientation="portrait" horizontalDpi="300" verticalDpi="300" r:id="rId8"/>
  <headerFooter alignWithMargins="0">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AD5FF-4D6B-4E9A-86BE-A63EC66ACEBD}">
  <sheetPr>
    <tabColor theme="4" tint="-0.499984740745262"/>
  </sheetPr>
  <dimension ref="B1:W41"/>
  <sheetViews>
    <sheetView zoomScale="66" zoomScaleNormal="70" workbookViewId="0">
      <selection activeCell="L2" sqref="L2"/>
    </sheetView>
  </sheetViews>
  <sheetFormatPr defaultColWidth="12.21875" defaultRowHeight="15.6"/>
  <cols>
    <col min="1" max="1" width="12.21875" style="5"/>
    <col min="2" max="2" width="15.44140625" style="5" customWidth="1"/>
    <col min="3" max="3" width="27.88671875" style="5" bestFit="1" customWidth="1"/>
    <col min="4" max="4" width="11.77734375" style="5" bestFit="1" customWidth="1"/>
    <col min="5" max="5" width="16.5546875" style="5" customWidth="1"/>
    <col min="6" max="6" width="19.44140625" style="5" bestFit="1" customWidth="1"/>
    <col min="7" max="7" width="29.5546875" style="50" customWidth="1"/>
    <col min="8" max="8" width="32.109375" style="50" customWidth="1"/>
    <col min="9" max="9" width="27.77734375" style="5" customWidth="1"/>
    <col min="10" max="11" width="12.21875" style="5"/>
    <col min="12" max="12" width="24.33203125" style="5" bestFit="1" customWidth="1"/>
    <col min="13" max="13" width="19.33203125" style="5" bestFit="1" customWidth="1"/>
    <col min="14" max="14" width="23.33203125" style="5" customWidth="1"/>
    <col min="15" max="16384" width="12.21875" style="5"/>
  </cols>
  <sheetData>
    <row r="1" spans="2:17" ht="16.2" thickBot="1">
      <c r="B1" s="1"/>
      <c r="C1" s="2" t="s">
        <v>0</v>
      </c>
      <c r="D1" s="2" t="s">
        <v>1</v>
      </c>
      <c r="E1" s="2" t="s">
        <v>2</v>
      </c>
      <c r="F1" s="2" t="s">
        <v>3</v>
      </c>
      <c r="G1" s="3" t="s">
        <v>4</v>
      </c>
      <c r="H1" s="4" t="s">
        <v>5</v>
      </c>
      <c r="I1" s="5" t="s">
        <v>674</v>
      </c>
    </row>
    <row r="2" spans="2:17" ht="176.1" customHeight="1" thickBot="1">
      <c r="B2" s="6" t="s">
        <v>6</v>
      </c>
      <c r="C2" s="7" t="s">
        <v>7</v>
      </c>
      <c r="D2" s="7" t="s">
        <v>8</v>
      </c>
      <c r="E2" s="7" t="s">
        <v>9</v>
      </c>
      <c r="F2" s="7" t="s">
        <v>10</v>
      </c>
      <c r="G2" s="8" t="s">
        <v>11</v>
      </c>
      <c r="H2" s="9" t="s">
        <v>12</v>
      </c>
      <c r="I2" s="10" t="s">
        <v>13</v>
      </c>
    </row>
    <row r="3" spans="2:17" ht="113.1" customHeight="1" thickBot="1">
      <c r="B3" s="11"/>
      <c r="C3" s="7" t="s">
        <v>14</v>
      </c>
      <c r="D3" s="7" t="s">
        <v>15</v>
      </c>
      <c r="E3" s="12"/>
      <c r="F3" s="7" t="s">
        <v>16</v>
      </c>
      <c r="G3" s="13" t="s">
        <v>17</v>
      </c>
      <c r="H3" s="14" t="s">
        <v>18</v>
      </c>
      <c r="J3" s="15"/>
    </row>
    <row r="4" spans="2:17" ht="159" customHeight="1">
      <c r="B4" s="349"/>
      <c r="C4" s="351" t="s">
        <v>19</v>
      </c>
      <c r="D4" s="351" t="s">
        <v>20</v>
      </c>
      <c r="E4" s="17" t="s">
        <v>21</v>
      </c>
      <c r="F4" s="349"/>
      <c r="G4" s="353" t="s">
        <v>22</v>
      </c>
      <c r="H4" s="18" t="s">
        <v>23</v>
      </c>
      <c r="I4" s="10" t="s">
        <v>24</v>
      </c>
    </row>
    <row r="5" spans="2:17">
      <c r="B5" s="357"/>
      <c r="C5" s="358"/>
      <c r="D5" s="358"/>
      <c r="E5" s="17" t="s">
        <v>25</v>
      </c>
      <c r="F5" s="357"/>
      <c r="G5" s="359"/>
      <c r="H5" s="19"/>
    </row>
    <row r="6" spans="2:17" ht="16.2" thickBot="1">
      <c r="B6" s="350"/>
      <c r="C6" s="352"/>
      <c r="D6" s="352"/>
      <c r="E6" s="7" t="s">
        <v>26</v>
      </c>
      <c r="F6" s="350"/>
      <c r="G6" s="13"/>
      <c r="H6" s="20" t="s">
        <v>27</v>
      </c>
    </row>
    <row r="7" spans="2:17" ht="345" customHeight="1">
      <c r="B7" s="342" t="s">
        <v>28</v>
      </c>
      <c r="C7" s="342" t="s">
        <v>29</v>
      </c>
      <c r="D7" s="342" t="s">
        <v>30</v>
      </c>
      <c r="E7" s="342"/>
      <c r="F7" s="342" t="s">
        <v>31</v>
      </c>
      <c r="G7" s="21" t="s">
        <v>32</v>
      </c>
      <c r="H7" s="22" t="s">
        <v>33</v>
      </c>
      <c r="I7" s="23" t="s">
        <v>34</v>
      </c>
    </row>
    <row r="8" spans="2:17">
      <c r="B8" s="343"/>
      <c r="C8" s="343"/>
      <c r="D8" s="343"/>
      <c r="E8" s="343"/>
      <c r="F8" s="343"/>
      <c r="G8" s="24"/>
      <c r="H8" s="19"/>
    </row>
    <row r="9" spans="2:17" ht="16.2" thickBot="1">
      <c r="B9" s="344"/>
      <c r="C9" s="344"/>
      <c r="D9" s="344"/>
      <c r="E9" s="344"/>
      <c r="F9" s="344"/>
      <c r="G9" s="13"/>
      <c r="H9" s="20"/>
    </row>
    <row r="10" spans="2:17" ht="16.2" thickBot="1">
      <c r="B10" s="25"/>
      <c r="C10" s="26" t="s">
        <v>35</v>
      </c>
      <c r="D10" s="26" t="s">
        <v>36</v>
      </c>
      <c r="E10" s="26"/>
      <c r="F10" s="26"/>
      <c r="G10" s="13"/>
      <c r="H10" s="20"/>
    </row>
    <row r="11" spans="2:17" ht="65.099999999999994" customHeight="1" thickBot="1">
      <c r="B11" s="25" t="s">
        <v>37</v>
      </c>
      <c r="C11" s="26" t="s">
        <v>29</v>
      </c>
      <c r="D11" s="26" t="s">
        <v>30</v>
      </c>
      <c r="E11" s="26"/>
      <c r="F11" s="26" t="s">
        <v>38</v>
      </c>
      <c r="G11" s="13"/>
      <c r="H11" s="20"/>
    </row>
    <row r="12" spans="2:17" ht="161.1" customHeight="1" thickBot="1">
      <c r="B12" s="6" t="s">
        <v>39</v>
      </c>
      <c r="C12" s="7" t="s">
        <v>40</v>
      </c>
      <c r="D12" s="7" t="s">
        <v>41</v>
      </c>
      <c r="E12" s="12"/>
      <c r="F12" s="7" t="s">
        <v>42</v>
      </c>
      <c r="G12" s="8" t="s">
        <v>43</v>
      </c>
      <c r="H12" s="20" t="s">
        <v>44</v>
      </c>
      <c r="I12" s="27" t="s">
        <v>45</v>
      </c>
    </row>
    <row r="13" spans="2:17" ht="65.099999999999994" customHeight="1" thickBot="1">
      <c r="B13" s="6" t="s">
        <v>46</v>
      </c>
      <c r="C13" s="7" t="s">
        <v>47</v>
      </c>
      <c r="D13" s="7" t="s">
        <v>48</v>
      </c>
      <c r="E13" s="12"/>
      <c r="F13" s="7" t="s">
        <v>38</v>
      </c>
      <c r="G13" s="28"/>
      <c r="H13" s="29"/>
      <c r="L13" s="30" t="s">
        <v>49</v>
      </c>
      <c r="M13" s="30" t="s">
        <v>50</v>
      </c>
      <c r="N13" s="31" t="s">
        <v>51</v>
      </c>
    </row>
    <row r="14" spans="2:17" ht="32.1" customHeight="1">
      <c r="B14" s="349"/>
      <c r="C14" s="17" t="s">
        <v>52</v>
      </c>
      <c r="D14" s="351" t="s">
        <v>53</v>
      </c>
      <c r="E14" s="349"/>
      <c r="F14" s="349"/>
      <c r="G14" s="359" t="s">
        <v>54</v>
      </c>
      <c r="H14" s="19"/>
      <c r="L14" s="32" t="s">
        <v>55</v>
      </c>
      <c r="M14" s="32">
        <v>1008</v>
      </c>
    </row>
    <row r="15" spans="2:17" ht="48" customHeight="1">
      <c r="B15" s="357"/>
      <c r="C15" s="17" t="s">
        <v>56</v>
      </c>
      <c r="D15" s="358"/>
      <c r="E15" s="357"/>
      <c r="F15" s="357"/>
      <c r="G15" s="359"/>
      <c r="H15" s="19" t="s">
        <v>57</v>
      </c>
      <c r="L15" s="32" t="s">
        <v>58</v>
      </c>
      <c r="M15" s="32">
        <v>692</v>
      </c>
      <c r="N15" s="355">
        <v>9</v>
      </c>
      <c r="O15" s="356"/>
      <c r="P15" s="356"/>
      <c r="Q15" s="356"/>
    </row>
    <row r="16" spans="2:17" ht="107.1" customHeight="1" thickBot="1">
      <c r="B16" s="350"/>
      <c r="C16" s="12"/>
      <c r="D16" s="352"/>
      <c r="E16" s="350"/>
      <c r="F16" s="350"/>
      <c r="G16" s="354"/>
      <c r="H16" s="20" t="s">
        <v>59</v>
      </c>
      <c r="L16" s="32" t="s">
        <v>60</v>
      </c>
      <c r="M16" s="32">
        <v>1065</v>
      </c>
      <c r="N16" s="355"/>
      <c r="O16" s="356"/>
      <c r="P16" s="356"/>
      <c r="Q16" s="356"/>
    </row>
    <row r="17" spans="2:23" ht="32.1" customHeight="1">
      <c r="B17" s="16"/>
      <c r="C17" s="33" t="s">
        <v>61</v>
      </c>
      <c r="D17" s="33" t="s">
        <v>62</v>
      </c>
      <c r="E17" s="33"/>
      <c r="F17" s="33"/>
      <c r="G17" s="353" t="s">
        <v>63</v>
      </c>
      <c r="H17" s="19" t="s">
        <v>64</v>
      </c>
      <c r="L17" s="32" t="s">
        <v>65</v>
      </c>
      <c r="M17" s="32">
        <v>1300</v>
      </c>
    </row>
    <row r="18" spans="2:23" ht="74.099999999999994" customHeight="1" thickBot="1">
      <c r="B18" s="6"/>
      <c r="C18" s="7" t="s">
        <v>66</v>
      </c>
      <c r="D18" s="7"/>
      <c r="E18" s="7"/>
      <c r="F18" s="7"/>
      <c r="G18" s="354"/>
      <c r="H18" s="20"/>
    </row>
    <row r="19" spans="2:23" ht="65.099999999999994" customHeight="1" thickBot="1">
      <c r="B19" s="11"/>
      <c r="C19" s="7" t="s">
        <v>67</v>
      </c>
      <c r="D19" s="7" t="s">
        <v>53</v>
      </c>
      <c r="E19" s="12"/>
      <c r="F19" s="12"/>
      <c r="G19" s="34">
        <v>0.4</v>
      </c>
      <c r="H19" s="20" t="s">
        <v>68</v>
      </c>
      <c r="L19" s="35" t="s">
        <v>69</v>
      </c>
      <c r="M19" s="35" t="s">
        <v>70</v>
      </c>
      <c r="N19" s="35" t="s">
        <v>71</v>
      </c>
      <c r="O19" s="36" t="s">
        <v>72</v>
      </c>
    </row>
    <row r="20" spans="2:23" ht="60.9" customHeight="1">
      <c r="B20" s="349"/>
      <c r="C20" s="351" t="s">
        <v>73</v>
      </c>
      <c r="D20" s="351" t="s">
        <v>74</v>
      </c>
      <c r="E20" s="349"/>
      <c r="F20" s="349"/>
      <c r="G20" s="353" t="s">
        <v>75</v>
      </c>
      <c r="H20" s="19" t="s">
        <v>59</v>
      </c>
      <c r="L20" s="345" t="s">
        <v>76</v>
      </c>
      <c r="M20" s="346" t="s">
        <v>77</v>
      </c>
      <c r="N20" s="346" t="s">
        <v>78</v>
      </c>
    </row>
    <row r="21" spans="2:23" ht="60.9" customHeight="1" thickBot="1">
      <c r="B21" s="350"/>
      <c r="C21" s="352"/>
      <c r="D21" s="352"/>
      <c r="E21" s="350"/>
      <c r="F21" s="350"/>
      <c r="G21" s="354"/>
      <c r="H21" s="20"/>
      <c r="L21" s="345"/>
      <c r="M21" s="346"/>
      <c r="N21" s="346"/>
      <c r="O21" s="347" t="s">
        <v>79</v>
      </c>
      <c r="P21" s="348"/>
      <c r="Q21" s="348"/>
      <c r="R21" s="348"/>
      <c r="S21" s="348"/>
      <c r="T21" s="348"/>
      <c r="U21" s="348"/>
      <c r="V21" s="348"/>
      <c r="W21" s="348"/>
    </row>
    <row r="22" spans="2:23" ht="42.9" customHeight="1">
      <c r="B22" s="349"/>
      <c r="C22" s="351" t="s">
        <v>80</v>
      </c>
      <c r="D22" s="351" t="s">
        <v>53</v>
      </c>
      <c r="E22" s="349"/>
      <c r="F22" s="349"/>
      <c r="G22" s="353" t="s">
        <v>81</v>
      </c>
      <c r="H22" s="19" t="s">
        <v>82</v>
      </c>
      <c r="L22" s="345"/>
      <c r="M22" s="346"/>
      <c r="N22" s="346"/>
      <c r="O22" s="347"/>
      <c r="P22" s="348"/>
      <c r="Q22" s="348"/>
      <c r="R22" s="348"/>
      <c r="S22" s="348"/>
      <c r="T22" s="348"/>
      <c r="U22" s="348"/>
      <c r="V22" s="348"/>
      <c r="W22" s="348"/>
    </row>
    <row r="23" spans="2:23" ht="161.1" customHeight="1" thickBot="1">
      <c r="B23" s="350"/>
      <c r="C23" s="352"/>
      <c r="D23" s="352"/>
      <c r="E23" s="350"/>
      <c r="F23" s="350"/>
      <c r="G23" s="354"/>
      <c r="H23" s="20" t="s">
        <v>57</v>
      </c>
      <c r="L23" s="345"/>
      <c r="M23" s="346"/>
      <c r="N23" s="346"/>
    </row>
    <row r="24" spans="2:23" ht="101.1" customHeight="1">
      <c r="B24" s="342"/>
      <c r="C24" s="342" t="s">
        <v>83</v>
      </c>
      <c r="D24" s="342" t="s">
        <v>84</v>
      </c>
      <c r="E24" s="37" t="s">
        <v>85</v>
      </c>
      <c r="F24" s="342"/>
      <c r="G24" s="24"/>
      <c r="H24" s="38" t="s">
        <v>86</v>
      </c>
      <c r="N24" s="27"/>
    </row>
    <row r="25" spans="2:23">
      <c r="B25" s="343"/>
      <c r="C25" s="343"/>
      <c r="D25" s="343"/>
      <c r="E25" s="37" t="s">
        <v>87</v>
      </c>
      <c r="F25" s="343"/>
      <c r="G25" s="24"/>
      <c r="H25" s="19"/>
      <c r="N25" s="27"/>
    </row>
    <row r="26" spans="2:23" ht="33" customHeight="1" thickBot="1">
      <c r="B26" s="344"/>
      <c r="C26" s="344"/>
      <c r="D26" s="344"/>
      <c r="E26" s="26" t="s">
        <v>88</v>
      </c>
      <c r="F26" s="344"/>
      <c r="G26" s="13"/>
      <c r="H26" s="20"/>
      <c r="N26" s="27"/>
    </row>
    <row r="27" spans="2:23" ht="128.1" customHeight="1">
      <c r="B27" s="342"/>
      <c r="C27" s="37" t="s">
        <v>89</v>
      </c>
      <c r="D27" s="342" t="s">
        <v>90</v>
      </c>
      <c r="E27" s="342" t="s">
        <v>91</v>
      </c>
      <c r="F27" s="37" t="s">
        <v>92</v>
      </c>
      <c r="G27" s="39" t="s">
        <v>93</v>
      </c>
      <c r="H27" s="40" t="s">
        <v>94</v>
      </c>
    </row>
    <row r="28" spans="2:23" ht="96.9" customHeight="1" thickBot="1">
      <c r="B28" s="344"/>
      <c r="C28" s="41" t="s">
        <v>95</v>
      </c>
      <c r="D28" s="344"/>
      <c r="E28" s="343"/>
      <c r="F28" s="37" t="s">
        <v>96</v>
      </c>
      <c r="G28" s="24"/>
      <c r="H28" s="19"/>
    </row>
    <row r="29" spans="2:23" ht="120.9" customHeight="1">
      <c r="B29" s="336"/>
      <c r="C29" s="42" t="s">
        <v>97</v>
      </c>
      <c r="D29" s="339" t="s">
        <v>98</v>
      </c>
      <c r="E29" s="43" t="s">
        <v>99</v>
      </c>
      <c r="F29" s="43"/>
      <c r="G29" s="44" t="s">
        <v>100</v>
      </c>
      <c r="H29" s="45" t="s">
        <v>101</v>
      </c>
    </row>
    <row r="30" spans="2:23" ht="303" customHeight="1">
      <c r="B30" s="337"/>
      <c r="C30" s="42"/>
      <c r="D30" s="340"/>
      <c r="E30" s="43" t="s">
        <v>102</v>
      </c>
      <c r="F30" s="43"/>
      <c r="G30" s="44" t="s">
        <v>103</v>
      </c>
      <c r="H30" s="45" t="s">
        <v>82</v>
      </c>
    </row>
    <row r="31" spans="2:23" ht="65.099999999999994" customHeight="1" thickBot="1">
      <c r="B31" s="338"/>
      <c r="C31" s="46" t="s">
        <v>104</v>
      </c>
      <c r="D31" s="341"/>
      <c r="E31" s="43" t="s">
        <v>105</v>
      </c>
      <c r="F31" s="43"/>
      <c r="G31" s="47" t="s">
        <v>106</v>
      </c>
      <c r="H31" s="48" t="s">
        <v>107</v>
      </c>
      <c r="I31" s="10" t="s">
        <v>108</v>
      </c>
    </row>
    <row r="34" spans="2:5" ht="16.2" thickBot="1"/>
    <row r="35" spans="2:5" ht="16.2" thickBot="1">
      <c r="B35" s="49" t="s">
        <v>0</v>
      </c>
      <c r="C35" s="2"/>
      <c r="D35" s="2"/>
      <c r="E35" s="2" t="s">
        <v>3</v>
      </c>
    </row>
    <row r="36" spans="2:5" ht="43.2">
      <c r="B36" s="342" t="s">
        <v>109</v>
      </c>
      <c r="C36" s="342" t="s">
        <v>110</v>
      </c>
      <c r="D36" s="342" t="s">
        <v>111</v>
      </c>
      <c r="E36" s="37" t="s">
        <v>112</v>
      </c>
    </row>
    <row r="37" spans="2:5" ht="57.6">
      <c r="B37" s="343"/>
      <c r="C37" s="343"/>
      <c r="D37" s="343"/>
      <c r="E37" s="37" t="s">
        <v>113</v>
      </c>
    </row>
    <row r="38" spans="2:5" ht="29.4" thickBot="1">
      <c r="B38" s="344"/>
      <c r="C38" s="344"/>
      <c r="D38" s="344"/>
      <c r="E38" s="26" t="s">
        <v>114</v>
      </c>
    </row>
    <row r="39" spans="2:5" ht="58.2" thickBot="1">
      <c r="B39" s="25" t="s">
        <v>115</v>
      </c>
      <c r="C39" s="26" t="s">
        <v>110</v>
      </c>
      <c r="D39" s="26" t="s">
        <v>111</v>
      </c>
      <c r="E39" s="26" t="s">
        <v>116</v>
      </c>
    </row>
    <row r="40" spans="2:5" ht="58.2" thickBot="1">
      <c r="B40" s="25" t="s">
        <v>117</v>
      </c>
      <c r="C40" s="26" t="s">
        <v>110</v>
      </c>
      <c r="D40" s="26" t="s">
        <v>30</v>
      </c>
      <c r="E40" s="26" t="s">
        <v>118</v>
      </c>
    </row>
    <row r="41" spans="2:5" ht="16.2" thickBot="1">
      <c r="B41" s="25"/>
      <c r="C41" s="26"/>
      <c r="D41" s="26"/>
      <c r="E41" s="26"/>
    </row>
  </sheetData>
  <mergeCells count="45">
    <mergeCell ref="N15:Q16"/>
    <mergeCell ref="B4:B6"/>
    <mergeCell ref="C4:C6"/>
    <mergeCell ref="D4:D6"/>
    <mergeCell ref="F4:F6"/>
    <mergeCell ref="G4:G5"/>
    <mergeCell ref="B7:B9"/>
    <mergeCell ref="C7:C9"/>
    <mergeCell ref="D7:D9"/>
    <mergeCell ref="E7:E9"/>
    <mergeCell ref="F7:F9"/>
    <mergeCell ref="B14:B16"/>
    <mergeCell ref="D14:D16"/>
    <mergeCell ref="E14:E16"/>
    <mergeCell ref="F14:F16"/>
    <mergeCell ref="G14:G16"/>
    <mergeCell ref="G17:G18"/>
    <mergeCell ref="B20:B21"/>
    <mergeCell ref="C20:C21"/>
    <mergeCell ref="D20:D21"/>
    <mergeCell ref="E20:E21"/>
    <mergeCell ref="F20:F21"/>
    <mergeCell ref="G20:G21"/>
    <mergeCell ref="L20:L23"/>
    <mergeCell ref="M20:M23"/>
    <mergeCell ref="N20:N23"/>
    <mergeCell ref="O21:W22"/>
    <mergeCell ref="B22:B23"/>
    <mergeCell ref="C22:C23"/>
    <mergeCell ref="D22:D23"/>
    <mergeCell ref="E22:E23"/>
    <mergeCell ref="F22:F23"/>
    <mergeCell ref="G22:G23"/>
    <mergeCell ref="B24:B26"/>
    <mergeCell ref="C24:C26"/>
    <mergeCell ref="D24:D26"/>
    <mergeCell ref="F24:F26"/>
    <mergeCell ref="B27:B28"/>
    <mergeCell ref="D27:D28"/>
    <mergeCell ref="E27:E28"/>
    <mergeCell ref="B29:B31"/>
    <mergeCell ref="D29:D31"/>
    <mergeCell ref="B36:B38"/>
    <mergeCell ref="C36:C38"/>
    <mergeCell ref="D36:D38"/>
  </mergeCells>
  <hyperlinks>
    <hyperlink ref="H24" r:id="rId1" xr:uid="{61FBF200-33F2-4A42-8629-AD66A0E11D24}"/>
  </hyperlinks>
  <pageMargins left="0.7" right="0.7" top="0.75" bottom="0.75" header="0.3" footer="0.3"/>
  <pageSetup paperSize="9" orientation="portrait" horizontalDpi="300" verticalDpi="3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Index</vt:lpstr>
      <vt:lpstr>ChangeLog</vt:lpstr>
      <vt:lpstr>References</vt:lpstr>
      <vt:lpstr>RES equip</vt:lpstr>
      <vt:lpstr>Methods &amp; Assumptions</vt:lpstr>
      <vt:lpstr>TRP_E</vt:lpstr>
      <vt:lpstr>COM_2017</vt:lpstr>
      <vt:lpstr>Sources</vt:lpstr>
      <vt:lpstr>GreenHouse data for SATIM</vt:lpstr>
      <vt:lpstr>EU TIMES</vt:lpstr>
      <vt:lpstr>COM_2017!ComTechs</vt:lpstr>
      <vt:lpstr>TScode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Savanha dk</dc:creator>
  <cp:lastModifiedBy>Savanha dk</cp:lastModifiedBy>
  <dcterms:created xsi:type="dcterms:W3CDTF">2024-11-12T13:03:50Z</dcterms:created>
  <dcterms:modified xsi:type="dcterms:W3CDTF">2024-11-21T09:00:00Z</dcterms:modified>
</cp:coreProperties>
</file>